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<sst xmlns="http://schemas.openxmlformats.org/spreadsheetml/2006/main" count="711" uniqueCount="166">
  <si>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</si>
  <si>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</si>
  <si>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</si>
  <si>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</si>
  <si>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</si>
  <si>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</si>
  <si>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</si>
  <si>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</si>
  <si>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</si>
  <si>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</si>
  <si>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</si>
  <si>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</si>
  <si>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</si>
  <si>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</si>
  <si>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</si>
  <si>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</si>
  <si>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</si>
  <si>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</si>
  <si>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</si>
  <si>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</si>
  <si>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</si>
  <si>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</si>
  <si>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</si>
  <si>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</si>
  <si>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</si>
  <si>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</si>
  <si>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</si>
  <si>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</si>
  <si>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</si>
  <si>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</si>
  <si>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</si>
  <si>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</si>
  <si>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</si>
  <si>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</si>
  <si>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</si>
  <si>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</si>
  <si>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</si>
  <si>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</si>
  <si>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</si>
  <si>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</si>
  <si>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</si>
  <si>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</si>
  <si>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</si>
  <si>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</si>
  <si>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</si>
  <si>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</si>
  <si>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</si>
  <si>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</si>
  <si>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</si>
  <si>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</si>
  <si>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</si>
  <si>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</si>
  <si>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</si>
  <si>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</si>
  <si>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</si>
  <si>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</si>
  <si>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</si>
  <si>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</si>
  <si>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</si>
  <si>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</si>
  <si>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</si>
  <si>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</si>
  <si>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</si>
  <si>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</si>
  <si>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</si>
  <si>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</si>
  <si>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</si>
  <si>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</si>
  <si>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</si>
  <si>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</si>
  <si>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</si>
  <si>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</si>
  <si>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</si>
  <si>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</si>
  <si>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</si>
  <si>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</si>
  <si>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</si>
  <si>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</si>
  <si>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</si>
  <si>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</si>
  <si>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</si>
  <si>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</si>
  <si>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</si>
  <si>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</si>
  <si>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</si>
  <si>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</si>
  <si>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</si>
  <si>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</si>
  <si>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</si>
  <si>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</si>
  <si>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</si>
  <si>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</si>
  <si>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</si>
  <si>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</si>
  <si>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</si>
  <si>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</si>
  <si>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</si>
  <si>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</si>
  <si>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</si>
  <si>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</si>
  <si>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</si>
  <si>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</si>
  <si>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</si>
  <si>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</si>
  <si>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</si>
  <si>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</si>
  <si>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</si>
  <si>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</si>
  <si>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</si>
  <si>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</si>
  <si>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</si>
  <si>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</si>
  <si>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</si>
  <si>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</si>
  <si>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</si>
  <si>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</si>
  <si>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</si>
  <si>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</si>
  <si>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</si>
  <si>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</si>
  <si>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</si>
  <si>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</si>
  <si>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</si>
  <si>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</si>
  <si>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</si>
  <si>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</si>
  <si>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</si>
  <si>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</si>
  <si>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</si>
  <si>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</si>
  <si>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</si>
  <si>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</si>
  <si>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</si>
  <si>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</si>
  <si>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</si>
  <si>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</si>
  <si>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</si>
  <si>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</si>
  <si>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</si>
  <si>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</si>
  <si>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</si>
  <si>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</si>
  <si>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</si>
  <si>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</si>
  <si>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</si>
  <si>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</si>
  <si>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</si>
  <si>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</si>
  <si>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</si>
  <si>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</si>
  <si>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</si>
  <si>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</si>
  <si>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</si>
  <si>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</si>
  <si>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</si>
  <si>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</si>
  <si>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</si>
  <si>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</si>
  <si>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</si>
  <si>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</si>
  <si>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</si>
  <si>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</si>
  <si>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</si>
  <si>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2</t>
  </si>
  <si>
    <t>AP  483</t>
  </si>
  <si>
    <t>4E14469A-2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</si>
</sst>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2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4" y="270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6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5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6" y="3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2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5" y="374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56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22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32" y="343"/>
            <a:ext cx="5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7" y="269"/>
            <a:ext cx="67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47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47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47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47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-1.461023990045419</v>
      </c>
      <c r="C41" s="2">
        <f aca="true" t="shared" si="0" ref="C41:C55">($B$41*H41+$B$42*J41+$B$43*L41+$B$44*N41+$B$45*P41+$B$46*R41+$B$47*T41+$B$48*V41)/100</f>
        <v>4.820707711954067E-10</v>
      </c>
      <c r="D41" s="2">
        <f aca="true" t="shared" si="1" ref="D41:D55">($B$41*I41+$B$42*K41+$B$43*M41+$B$44*O41+$B$45*Q41+$B$46*S41+$B$47*U41+$B$48*W41)/100</f>
        <v>-5.5434221641828125E-09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9.106655770483016</v>
      </c>
      <c r="C42" s="2">
        <f t="shared" si="0"/>
        <v>-7.801868003484433E-11</v>
      </c>
      <c r="D42" s="2">
        <f t="shared" si="1"/>
        <v>-2.9079664030753932E-08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-3.19713197847544</v>
      </c>
      <c r="C43" s="2">
        <f t="shared" si="0"/>
        <v>-0.0061592951937760885</v>
      </c>
      <c r="D43" s="2">
        <f t="shared" si="1"/>
        <v>-0.06675168434247973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8.953271562706234</v>
      </c>
      <c r="C44" s="2">
        <f t="shared" si="0"/>
        <v>0.002417743431528907</v>
      </c>
      <c r="D44" s="2">
        <f t="shared" si="1"/>
        <v>0.44424771178233413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-1.461023990045419</v>
      </c>
      <c r="C45" s="2">
        <f t="shared" si="0"/>
        <v>0.001278664988071414</v>
      </c>
      <c r="D45" s="2">
        <f t="shared" si="1"/>
        <v>-0.01581807142785292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9.106655770483016</v>
      </c>
      <c r="C46" s="2">
        <f t="shared" si="0"/>
        <v>-0.0005417397669170843</v>
      </c>
      <c r="D46" s="2">
        <f t="shared" si="1"/>
        <v>-0.05236780981955714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-3.19713197847544</v>
      </c>
      <c r="C47" s="2">
        <f t="shared" si="0"/>
        <v>-0.0002763865931914945</v>
      </c>
      <c r="D47" s="2">
        <f t="shared" si="1"/>
        <v>-0.0026778867209659306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8.953271562706234</v>
      </c>
      <c r="C48" s="2">
        <f t="shared" si="0"/>
        <v>0.000276587345482141</v>
      </c>
      <c r="D48" s="2">
        <f t="shared" si="1"/>
        <v>0.012741213331577406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1.7836238740349735E-05</v>
      </c>
      <c r="D49" s="2">
        <f t="shared" si="1"/>
        <v>-0.00032727500136351285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-4.3537002006266464E-05</v>
      </c>
      <c r="D50" s="2">
        <f t="shared" si="1"/>
        <v>-0.0008049244595032964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-5.969541535679892E-06</v>
      </c>
      <c r="D51" s="2">
        <f t="shared" si="1"/>
        <v>-3.4794366747284525E-05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1.969351187555863E-05</v>
      </c>
      <c r="D52" s="2">
        <f t="shared" si="1"/>
        <v>0.00018648253506484624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-1.9393623221151357E-07</v>
      </c>
      <c r="D53" s="2">
        <f t="shared" si="1"/>
        <v>-7.176547874743433E-06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-3.4346093610905394E-06</v>
      </c>
      <c r="D54" s="2">
        <f t="shared" si="1"/>
        <v>-2.971300257462873E-05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-4.392170068358003E-07</v>
      </c>
      <c r="D55" s="2">
        <f t="shared" si="1"/>
        <v>-2.1520832081192887E-06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view="pageBreakPreview" zoomScale="75" zoomScaleSheetLayoutView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5.140625" style="39" bestFit="1" customWidth="1"/>
    <col min="17" max="17" width="13.28125" style="39" bestFit="1" customWidth="1"/>
    <col min="18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1984</v>
      </c>
      <c r="B3" s="31">
        <v>127.98333333333335</v>
      </c>
      <c r="C3" s="31">
        <v>136.15</v>
      </c>
      <c r="D3" s="31">
        <v>9.041397858832184</v>
      </c>
      <c r="E3" s="31">
        <v>9.405210706573882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1982</v>
      </c>
      <c r="B4" s="36">
        <v>141.6866666666667</v>
      </c>
      <c r="C4" s="36">
        <v>140.13666666666668</v>
      </c>
      <c r="D4" s="36">
        <v>9.069184380850166</v>
      </c>
      <c r="E4" s="36">
        <v>9.678247449673101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1981</v>
      </c>
      <c r="B5" s="41">
        <v>128.54333333333332</v>
      </c>
      <c r="C5" s="41">
        <v>144.56</v>
      </c>
      <c r="D5" s="41">
        <v>8.760655487206007</v>
      </c>
      <c r="E5" s="41">
        <v>9.134554983905488</v>
      </c>
      <c r="F5" s="37" t="s">
        <v>71</v>
      </c>
      <c r="I5" s="42">
        <v>2674</v>
      </c>
    </row>
    <row r="6" spans="1:6" s="33" customFormat="1" ht="13.5" thickBot="1">
      <c r="A6" s="43">
        <v>1983</v>
      </c>
      <c r="B6" s="44">
        <v>146.40333333333334</v>
      </c>
      <c r="C6" s="44">
        <v>136.40333333333334</v>
      </c>
      <c r="D6" s="44">
        <v>9.68441023787736</v>
      </c>
      <c r="E6" s="44">
        <v>10.475819405316388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21" t="s">
        <v>115</v>
      </c>
      <c r="B9" s="122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3" t="s">
        <v>164</v>
      </c>
      <c r="B13" s="123"/>
      <c r="C13" s="119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3508</v>
      </c>
      <c r="K15" s="42">
        <v>2664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-1.461023990045419</v>
      </c>
      <c r="C19" s="62">
        <v>72.72564267662128</v>
      </c>
      <c r="D19" s="63">
        <v>27.689795918814376</v>
      </c>
      <c r="K19" s="64" t="s">
        <v>93</v>
      </c>
    </row>
    <row r="20" spans="1:11" ht="12.75">
      <c r="A20" s="61" t="s">
        <v>57</v>
      </c>
      <c r="B20" s="62">
        <v>9.106655770483016</v>
      </c>
      <c r="C20" s="62">
        <v>70.14998910381634</v>
      </c>
      <c r="D20" s="63">
        <v>25.814746742728445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-3.19713197847544</v>
      </c>
      <c r="C21" s="62">
        <v>75.7062013548579</v>
      </c>
      <c r="D21" s="63">
        <v>30.77390443797574</v>
      </c>
      <c r="F21" s="39" t="s">
        <v>96</v>
      </c>
    </row>
    <row r="22" spans="1:11" ht="16.5" thickBot="1">
      <c r="A22" s="67" t="s">
        <v>59</v>
      </c>
      <c r="B22" s="68">
        <v>8.953271562706234</v>
      </c>
      <c r="C22" s="68">
        <v>69.43660489603958</v>
      </c>
      <c r="D22" s="69">
        <v>26.371688244970425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23.117914746836625</v>
      </c>
      <c r="I23" s="42">
        <v>3571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-0.0061592951937760885</v>
      </c>
      <c r="C27" s="78">
        <v>0.002417743431528907</v>
      </c>
      <c r="D27" s="78">
        <v>0.001278664988071414</v>
      </c>
      <c r="E27" s="78">
        <v>-0.0005417397669170843</v>
      </c>
      <c r="F27" s="78">
        <v>-0.0002763865931914945</v>
      </c>
      <c r="G27" s="78">
        <v>0.000276587345482141</v>
      </c>
      <c r="H27" s="78">
        <v>1.7836238740349735E-05</v>
      </c>
      <c r="I27" s="79">
        <v>-4.3537002006266464E-05</v>
      </c>
    </row>
    <row r="28" spans="1:9" ht="13.5" thickBot="1">
      <c r="A28" s="80" t="s">
        <v>61</v>
      </c>
      <c r="B28" s="81">
        <v>-0.06675168434247973</v>
      </c>
      <c r="C28" s="81">
        <v>0.44424771178233413</v>
      </c>
      <c r="D28" s="81">
        <v>-0.01581807142785292</v>
      </c>
      <c r="E28" s="81">
        <v>-0.05236780981955714</v>
      </c>
      <c r="F28" s="81">
        <v>-0.0026778867209659306</v>
      </c>
      <c r="G28" s="81">
        <v>0.012741213331577406</v>
      </c>
      <c r="H28" s="81">
        <v>-0.00032727500136351285</v>
      </c>
      <c r="I28" s="82">
        <v>-0.0008049244595032964</v>
      </c>
    </row>
    <row r="29" ht="12.75">
      <c r="A29" s="83" t="s">
        <v>90</v>
      </c>
    </row>
    <row r="30" spans="1:12" ht="18">
      <c r="A30" s="120"/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1984</v>
      </c>
      <c r="B39" s="89">
        <v>127.98333333333335</v>
      </c>
      <c r="C39" s="89">
        <v>136.15</v>
      </c>
      <c r="D39" s="89">
        <v>9.041397858832184</v>
      </c>
      <c r="E39" s="89">
        <v>9.405210706573882</v>
      </c>
      <c r="F39" s="90">
        <f>I39*D39/(23678+B39)*1000</f>
        <v>26.371688244970425</v>
      </c>
      <c r="G39" s="91" t="s">
        <v>59</v>
      </c>
      <c r="H39" s="92">
        <f>I39-B39+X39</f>
        <v>8.953271562706234</v>
      </c>
      <c r="I39" s="92">
        <f>(B39+C42-2*X39)*(23678+B39)*E42/((23678+C42)*D39+E42*(23678+B39))</f>
        <v>69.43660489603958</v>
      </c>
      <c r="J39" s="39" t="s">
        <v>73</v>
      </c>
      <c r="K39" s="39">
        <f>(K40*K40+L40*L40+M40*M40+N40*N40+O40*O40+P40*P40+Q40*Q40+R40*R40+S40*S40+T40*T40+U40*U40+V40*V40+W40*W40)</f>
        <v>0.2050205836134546</v>
      </c>
      <c r="M39" s="39" t="s">
        <v>68</v>
      </c>
      <c r="N39" s="39">
        <f>(K44*K44+L44*L44+M44*M44+N44*N44+O44*O44+P44*P44+Q44*Q44+R44*R44+S44*S44+T44*T44+U44*U44+V44*V44+W44*W44)</f>
        <v>0.19357327843181857</v>
      </c>
      <c r="X39" s="28">
        <f>(1-$H$2)*1000</f>
        <v>67.5</v>
      </c>
    </row>
    <row r="40" spans="1:24" ht="12.75">
      <c r="A40" s="86">
        <v>1982</v>
      </c>
      <c r="B40" s="89">
        <v>141.6866666666667</v>
      </c>
      <c r="C40" s="89">
        <v>140.13666666666668</v>
      </c>
      <c r="D40" s="89">
        <v>9.069184380850166</v>
      </c>
      <c r="E40" s="89">
        <v>9.678247449673101</v>
      </c>
      <c r="F40" s="90">
        <f>I40*D40/(23678+B40)*1000</f>
        <v>27.689795918814376</v>
      </c>
      <c r="G40" s="91" t="s">
        <v>56</v>
      </c>
      <c r="H40" s="92">
        <f>I40-B40+X40</f>
        <v>-1.461023990045419</v>
      </c>
      <c r="I40" s="92">
        <f>(B40+C39-2*X40)*(23678+B40)*E39/((23678+C39)*D40+E39*(23678+B40))</f>
        <v>72.72564267662128</v>
      </c>
      <c r="J40" s="39" t="s">
        <v>62</v>
      </c>
      <c r="K40" s="73">
        <f aca="true" t="shared" si="0" ref="K40:W40">SQRT(K41*K41+K42*K42)</f>
        <v>0.06703524654867861</v>
      </c>
      <c r="L40" s="73">
        <f t="shared" si="0"/>
        <v>0.444254290814552</v>
      </c>
      <c r="M40" s="73">
        <f t="shared" si="0"/>
        <v>0.01586966817070781</v>
      </c>
      <c r="N40" s="73">
        <f t="shared" si="0"/>
        <v>0.05237061186650739</v>
      </c>
      <c r="O40" s="73">
        <f t="shared" si="0"/>
        <v>0.0026921119663234037</v>
      </c>
      <c r="P40" s="73">
        <f t="shared" si="0"/>
        <v>0.012744215068824234</v>
      </c>
      <c r="Q40" s="73">
        <f t="shared" si="0"/>
        <v>0.00032776067172540714</v>
      </c>
      <c r="R40" s="73">
        <f t="shared" si="0"/>
        <v>0.0008061010209957357</v>
      </c>
      <c r="S40" s="73">
        <f t="shared" si="0"/>
        <v>3.530273903666324E-05</v>
      </c>
      <c r="T40" s="73">
        <f t="shared" si="0"/>
        <v>0.00018751951976848802</v>
      </c>
      <c r="U40" s="73">
        <f t="shared" si="0"/>
        <v>7.179167825078954E-06</v>
      </c>
      <c r="V40" s="73">
        <f t="shared" si="0"/>
        <v>2.9910851934760808E-05</v>
      </c>
      <c r="W40" s="73">
        <f t="shared" si="0"/>
        <v>2.196445700162608E-06</v>
      </c>
      <c r="X40" s="28">
        <f>(1-$H$2)*1000</f>
        <v>67.5</v>
      </c>
    </row>
    <row r="41" spans="1:24" ht="12.75">
      <c r="A41" s="86">
        <v>1981</v>
      </c>
      <c r="B41" s="89">
        <v>128.54333333333332</v>
      </c>
      <c r="C41" s="89">
        <v>144.56</v>
      </c>
      <c r="D41" s="89">
        <v>8.760655487206007</v>
      </c>
      <c r="E41" s="89">
        <v>9.134554983905488</v>
      </c>
      <c r="F41" s="90">
        <f>I41*D41/(23678+B41)*1000</f>
        <v>25.814746742728445</v>
      </c>
      <c r="G41" s="91" t="s">
        <v>57</v>
      </c>
      <c r="H41" s="92">
        <f>I41-B41+X41</f>
        <v>9.106655770483016</v>
      </c>
      <c r="I41" s="92">
        <f>(B41+C40-2*X41)*(23678+B41)*E40/((23678+C40)*D41+E40*(23678+B41))</f>
        <v>70.14998910381634</v>
      </c>
      <c r="J41" s="39" t="s">
        <v>60</v>
      </c>
      <c r="K41" s="73">
        <f>'calcul config'!C43</f>
        <v>-0.0061592951937760885</v>
      </c>
      <c r="L41" s="73">
        <f>'calcul config'!C44</f>
        <v>0.002417743431528907</v>
      </c>
      <c r="M41" s="73">
        <f>'calcul config'!C45</f>
        <v>0.001278664988071414</v>
      </c>
      <c r="N41" s="73">
        <f>'calcul config'!C46</f>
        <v>-0.0005417397669170843</v>
      </c>
      <c r="O41" s="73">
        <f>'calcul config'!C47</f>
        <v>-0.0002763865931914945</v>
      </c>
      <c r="P41" s="73">
        <f>'calcul config'!C48</f>
        <v>0.000276587345482141</v>
      </c>
      <c r="Q41" s="73">
        <f>'calcul config'!C49</f>
        <v>1.7836238740349735E-05</v>
      </c>
      <c r="R41" s="73">
        <f>'calcul config'!C50</f>
        <v>-4.3537002006266464E-05</v>
      </c>
      <c r="S41" s="73">
        <f>'calcul config'!C51</f>
        <v>-5.969541535679892E-06</v>
      </c>
      <c r="T41" s="73">
        <f>'calcul config'!C52</f>
        <v>1.969351187555863E-05</v>
      </c>
      <c r="U41" s="73">
        <f>'calcul config'!C53</f>
        <v>-1.9393623221151357E-07</v>
      </c>
      <c r="V41" s="73">
        <f>'calcul config'!C54</f>
        <v>-3.4346093610905394E-06</v>
      </c>
      <c r="W41" s="73">
        <f>'calcul config'!C55</f>
        <v>-4.392170068358003E-07</v>
      </c>
      <c r="X41" s="28">
        <f>(1-$H$2)*1000</f>
        <v>67.5</v>
      </c>
    </row>
    <row r="42" spans="1:24" ht="12.75">
      <c r="A42" s="86">
        <v>1983</v>
      </c>
      <c r="B42" s="89">
        <v>146.40333333333334</v>
      </c>
      <c r="C42" s="89">
        <v>136.40333333333334</v>
      </c>
      <c r="D42" s="89">
        <v>9.68441023787736</v>
      </c>
      <c r="E42" s="89">
        <v>10.475819405316388</v>
      </c>
      <c r="F42" s="90">
        <f>I42*D42/(23678+B42)*1000</f>
        <v>30.77390443797574</v>
      </c>
      <c r="G42" s="91" t="s">
        <v>58</v>
      </c>
      <c r="H42" s="92">
        <f>I42-B42+X42</f>
        <v>-3.19713197847544</v>
      </c>
      <c r="I42" s="92">
        <f>(B42+C41-2*X42)*(23678+B42)*E41/((23678+C41)*D42+E41*(23678+B42))</f>
        <v>75.7062013548579</v>
      </c>
      <c r="J42" s="39" t="s">
        <v>61</v>
      </c>
      <c r="K42" s="73">
        <f>'calcul config'!D43</f>
        <v>-0.06675168434247973</v>
      </c>
      <c r="L42" s="73">
        <f>'calcul config'!D44</f>
        <v>0.44424771178233413</v>
      </c>
      <c r="M42" s="73">
        <f>'calcul config'!D45</f>
        <v>-0.01581807142785292</v>
      </c>
      <c r="N42" s="73">
        <f>'calcul config'!D46</f>
        <v>-0.05236780981955714</v>
      </c>
      <c r="O42" s="73">
        <f>'calcul config'!D47</f>
        <v>-0.0026778867209659306</v>
      </c>
      <c r="P42" s="73">
        <f>'calcul config'!D48</f>
        <v>0.012741213331577406</v>
      </c>
      <c r="Q42" s="73">
        <f>'calcul config'!D49</f>
        <v>-0.00032727500136351285</v>
      </c>
      <c r="R42" s="73">
        <f>'calcul config'!D50</f>
        <v>-0.0008049244595032964</v>
      </c>
      <c r="S42" s="73">
        <f>'calcul config'!D51</f>
        <v>-3.4794366747284525E-05</v>
      </c>
      <c r="T42" s="73">
        <f>'calcul config'!D52</f>
        <v>0.00018648253506484624</v>
      </c>
      <c r="U42" s="73">
        <f>'calcul config'!D53</f>
        <v>-7.176547874743433E-06</v>
      </c>
      <c r="V42" s="73">
        <f>'calcul config'!D54</f>
        <v>-2.971300257462873E-05</v>
      </c>
      <c r="W42" s="73">
        <f>'calcul config'!D55</f>
        <v>-2.1520832081192887E-06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90</v>
      </c>
      <c r="J44" s="39" t="s">
        <v>67</v>
      </c>
      <c r="K44" s="73">
        <f>K40/(K43*1.5)</f>
        <v>0.04469016436578574</v>
      </c>
      <c r="L44" s="73">
        <f>L40/(L43*1.5)</f>
        <v>0.42309932458528765</v>
      </c>
      <c r="M44" s="73">
        <f aca="true" t="shared" si="1" ref="M44:W44">M40/(M43*1.5)</f>
        <v>0.01763296463411979</v>
      </c>
      <c r="N44" s="73">
        <f t="shared" si="1"/>
        <v>0.06982748248867653</v>
      </c>
      <c r="O44" s="73">
        <f t="shared" si="1"/>
        <v>0.011964942072548463</v>
      </c>
      <c r="P44" s="73">
        <f t="shared" si="1"/>
        <v>0.08496143379216155</v>
      </c>
      <c r="Q44" s="73">
        <f t="shared" si="1"/>
        <v>0.0021850711448360475</v>
      </c>
      <c r="R44" s="73">
        <f t="shared" si="1"/>
        <v>0.001791335602212746</v>
      </c>
      <c r="S44" s="73">
        <f t="shared" si="1"/>
        <v>0.00047070318715550984</v>
      </c>
      <c r="T44" s="73">
        <f t="shared" si="1"/>
        <v>0.00250026026357984</v>
      </c>
      <c r="U44" s="73">
        <f t="shared" si="1"/>
        <v>9.572223766771937E-05</v>
      </c>
      <c r="V44" s="73">
        <f t="shared" si="1"/>
        <v>0.000398811359130144</v>
      </c>
      <c r="W44" s="73">
        <f t="shared" si="1"/>
        <v>2.9285942668834768E-05</v>
      </c>
      <c r="X44" s="73"/>
      <c r="Y44" s="73"/>
    </row>
    <row r="45" s="101" customFormat="1" ht="12.75"/>
    <row r="46" spans="1:24" s="101" customFormat="1" ht="12.75">
      <c r="A46" s="101">
        <v>1982</v>
      </c>
      <c r="B46" s="101">
        <v>152.48</v>
      </c>
      <c r="C46" s="101">
        <v>150.88</v>
      </c>
      <c r="D46" s="101">
        <v>8.932512579126886</v>
      </c>
      <c r="E46" s="101">
        <v>9.512638929343444</v>
      </c>
      <c r="F46" s="101">
        <v>31.351179192986514</v>
      </c>
      <c r="G46" s="101" t="s">
        <v>59</v>
      </c>
      <c r="H46" s="101">
        <v>-1.340190694754284</v>
      </c>
      <c r="I46" s="101">
        <v>83.6398093052457</v>
      </c>
      <c r="J46" s="101" t="s">
        <v>73</v>
      </c>
      <c r="K46" s="101">
        <v>0.10600122962165762</v>
      </c>
      <c r="M46" s="101" t="s">
        <v>68</v>
      </c>
      <c r="N46" s="101">
        <v>0.05878512873983465</v>
      </c>
      <c r="X46" s="101">
        <v>67.5</v>
      </c>
    </row>
    <row r="47" spans="1:24" s="101" customFormat="1" ht="12.75">
      <c r="A47" s="101">
        <v>1983</v>
      </c>
      <c r="B47" s="101">
        <v>154.97999572753906</v>
      </c>
      <c r="C47" s="101">
        <v>131.77999877929688</v>
      </c>
      <c r="D47" s="101">
        <v>9.318392753601074</v>
      </c>
      <c r="E47" s="101">
        <v>10.177292823791504</v>
      </c>
      <c r="F47" s="101">
        <v>33.74946747550469</v>
      </c>
      <c r="G47" s="101" t="s">
        <v>56</v>
      </c>
      <c r="H47" s="101">
        <v>-1.1614207888168409</v>
      </c>
      <c r="I47" s="101">
        <v>86.31857493872222</v>
      </c>
      <c r="J47" s="101" t="s">
        <v>62</v>
      </c>
      <c r="K47" s="101">
        <v>0.30354054120916363</v>
      </c>
      <c r="L47" s="101">
        <v>0.09006233119256017</v>
      </c>
      <c r="M47" s="101">
        <v>0.0718590332414698</v>
      </c>
      <c r="N47" s="101">
        <v>0.020779852432702983</v>
      </c>
      <c r="O47" s="101">
        <v>0.012190799492235855</v>
      </c>
      <c r="P47" s="101">
        <v>0.0025835848592796196</v>
      </c>
      <c r="Q47" s="101">
        <v>0.0014838848142848114</v>
      </c>
      <c r="R47" s="101">
        <v>0.00031984627401074794</v>
      </c>
      <c r="S47" s="101">
        <v>0.00015994005350044045</v>
      </c>
      <c r="T47" s="101">
        <v>3.801856247078694E-05</v>
      </c>
      <c r="U47" s="101">
        <v>3.2455539817545306E-05</v>
      </c>
      <c r="V47" s="101">
        <v>1.187028009768249E-05</v>
      </c>
      <c r="W47" s="101">
        <v>9.973976128558211E-06</v>
      </c>
      <c r="X47" s="101">
        <v>67.5</v>
      </c>
    </row>
    <row r="48" spans="1:24" s="101" customFormat="1" ht="12.75">
      <c r="A48" s="101">
        <v>1984</v>
      </c>
      <c r="B48" s="101">
        <v>136.27999877929688</v>
      </c>
      <c r="C48" s="101">
        <v>136.5800018310547</v>
      </c>
      <c r="D48" s="101">
        <v>9.039278984069824</v>
      </c>
      <c r="E48" s="101">
        <v>9.462176322937012</v>
      </c>
      <c r="F48" s="101">
        <v>26.750925238225033</v>
      </c>
      <c r="G48" s="101" t="s">
        <v>57</v>
      </c>
      <c r="H48" s="101">
        <v>1.69620014898058</v>
      </c>
      <c r="I48" s="101">
        <v>70.47619892827746</v>
      </c>
      <c r="J48" s="101" t="s">
        <v>60</v>
      </c>
      <c r="K48" s="101">
        <v>-0.11569502341304809</v>
      </c>
      <c r="L48" s="101">
        <v>-0.0004899219469428231</v>
      </c>
      <c r="M48" s="101">
        <v>0.028142569236562956</v>
      </c>
      <c r="N48" s="101">
        <v>-0.00021496121227395794</v>
      </c>
      <c r="O48" s="101">
        <v>-0.004524662735183942</v>
      </c>
      <c r="P48" s="101">
        <v>-5.605673063818596E-05</v>
      </c>
      <c r="Q48" s="101">
        <v>0.0006167747713519336</v>
      </c>
      <c r="R48" s="101">
        <v>-1.7285537182688368E-05</v>
      </c>
      <c r="S48" s="101">
        <v>-4.919641764175813E-05</v>
      </c>
      <c r="T48" s="101">
        <v>-3.9912456199028105E-06</v>
      </c>
      <c r="U48" s="101">
        <v>1.5787106280103014E-05</v>
      </c>
      <c r="V48" s="101">
        <v>-1.3647126539382329E-06</v>
      </c>
      <c r="W48" s="101">
        <v>-2.750185335491741E-06</v>
      </c>
      <c r="X48" s="101">
        <v>67.5</v>
      </c>
    </row>
    <row r="49" spans="1:24" s="101" customFormat="1" ht="12.75">
      <c r="A49" s="101">
        <v>1981</v>
      </c>
      <c r="B49" s="101">
        <v>129.44000244140625</v>
      </c>
      <c r="C49" s="101">
        <v>148.74000549316406</v>
      </c>
      <c r="D49" s="101">
        <v>8.749712944030762</v>
      </c>
      <c r="E49" s="101">
        <v>9.045708656311035</v>
      </c>
      <c r="F49" s="101">
        <v>25.014520358021926</v>
      </c>
      <c r="G49" s="101" t="s">
        <v>58</v>
      </c>
      <c r="H49" s="101">
        <v>6.1229953303938345</v>
      </c>
      <c r="I49" s="101">
        <v>68.06299777180008</v>
      </c>
      <c r="J49" s="101" t="s">
        <v>61</v>
      </c>
      <c r="K49" s="101">
        <v>0.2806270152978972</v>
      </c>
      <c r="L49" s="101">
        <v>-0.09006099864161124</v>
      </c>
      <c r="M49" s="101">
        <v>0.0661189568517526</v>
      </c>
      <c r="N49" s="101">
        <v>-0.020778740548987318</v>
      </c>
      <c r="O49" s="101">
        <v>0.011320027358303324</v>
      </c>
      <c r="P49" s="101">
        <v>-0.00258297664876186</v>
      </c>
      <c r="Q49" s="101">
        <v>0.0013496306989279844</v>
      </c>
      <c r="R49" s="101">
        <v>-0.0003193788490223865</v>
      </c>
      <c r="S49" s="101">
        <v>0.00015218585086972266</v>
      </c>
      <c r="T49" s="101">
        <v>-3.780847855636003E-05</v>
      </c>
      <c r="U49" s="101">
        <v>2.8357174403473295E-05</v>
      </c>
      <c r="V49" s="101">
        <v>-1.1791569402315279E-05</v>
      </c>
      <c r="W49" s="101">
        <v>9.587318730150532E-06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1982</v>
      </c>
      <c r="B56" s="101">
        <v>145.9</v>
      </c>
      <c r="C56" s="101">
        <v>146.6</v>
      </c>
      <c r="D56" s="101">
        <v>9.206463956383736</v>
      </c>
      <c r="E56" s="101">
        <v>9.62673237989902</v>
      </c>
      <c r="F56" s="101">
        <v>31.19048542039249</v>
      </c>
      <c r="G56" s="101" t="s">
        <v>59</v>
      </c>
      <c r="H56" s="101">
        <v>2.312748035214952</v>
      </c>
      <c r="I56" s="101">
        <v>80.71274803521496</v>
      </c>
      <c r="J56" s="101" t="s">
        <v>73</v>
      </c>
      <c r="K56" s="101">
        <v>1.0789322211475934</v>
      </c>
      <c r="M56" s="101" t="s">
        <v>68</v>
      </c>
      <c r="N56" s="101">
        <v>0.6306097295484075</v>
      </c>
      <c r="X56" s="101">
        <v>67.5</v>
      </c>
    </row>
    <row r="57" spans="1:24" s="101" customFormat="1" ht="12.75" hidden="1">
      <c r="A57" s="101">
        <v>1981</v>
      </c>
      <c r="B57" s="101">
        <v>134.5800018310547</v>
      </c>
      <c r="C57" s="101">
        <v>147.67999267578125</v>
      </c>
      <c r="D57" s="101">
        <v>8.892586708068848</v>
      </c>
      <c r="E57" s="101">
        <v>9.486954689025879</v>
      </c>
      <c r="F57" s="101">
        <v>28.36992913086985</v>
      </c>
      <c r="G57" s="101" t="s">
        <v>56</v>
      </c>
      <c r="H57" s="101">
        <v>8.889030493604352</v>
      </c>
      <c r="I57" s="101">
        <v>75.96903232465904</v>
      </c>
      <c r="J57" s="101" t="s">
        <v>62</v>
      </c>
      <c r="K57" s="101">
        <v>0.9302012487448325</v>
      </c>
      <c r="L57" s="101">
        <v>0.39965679859659986</v>
      </c>
      <c r="M57" s="101">
        <v>0.2202130854333758</v>
      </c>
      <c r="N57" s="101">
        <v>0.06236598417779494</v>
      </c>
      <c r="O57" s="101">
        <v>0.03735852074552875</v>
      </c>
      <c r="P57" s="101">
        <v>0.011464785526370092</v>
      </c>
      <c r="Q57" s="101">
        <v>0.004547486607871128</v>
      </c>
      <c r="R57" s="101">
        <v>0.0009599781489466592</v>
      </c>
      <c r="S57" s="101">
        <v>0.0004901243173205498</v>
      </c>
      <c r="T57" s="101">
        <v>0.00016866982978834378</v>
      </c>
      <c r="U57" s="101">
        <v>9.946262699131091E-05</v>
      </c>
      <c r="V57" s="101">
        <v>3.561365408935822E-05</v>
      </c>
      <c r="W57" s="101">
        <v>3.055572988782571E-05</v>
      </c>
      <c r="X57" s="101">
        <v>67.5</v>
      </c>
    </row>
    <row r="58" spans="1:24" s="101" customFormat="1" ht="12.75" hidden="1">
      <c r="A58" s="101">
        <v>1984</v>
      </c>
      <c r="B58" s="101">
        <v>117.4000015258789</v>
      </c>
      <c r="C58" s="101">
        <v>131.39999389648438</v>
      </c>
      <c r="D58" s="101">
        <v>9.26008129119873</v>
      </c>
      <c r="E58" s="101">
        <v>9.744671821594238</v>
      </c>
      <c r="F58" s="101">
        <v>25.60080482212624</v>
      </c>
      <c r="G58" s="101" t="s">
        <v>57</v>
      </c>
      <c r="H58" s="101">
        <v>15.885748290646418</v>
      </c>
      <c r="I58" s="101">
        <v>65.78574981652532</v>
      </c>
      <c r="J58" s="101" t="s">
        <v>60</v>
      </c>
      <c r="K58" s="101">
        <v>-0.5250373583442567</v>
      </c>
      <c r="L58" s="101">
        <v>0.0021753456391973205</v>
      </c>
      <c r="M58" s="101">
        <v>0.12222163282759275</v>
      </c>
      <c r="N58" s="101">
        <v>-0.0006451783741348955</v>
      </c>
      <c r="O58" s="101">
        <v>-0.021417895422518818</v>
      </c>
      <c r="P58" s="101">
        <v>0.0002489467686141979</v>
      </c>
      <c r="Q58" s="101">
        <v>0.0024237428677836375</v>
      </c>
      <c r="R58" s="101">
        <v>-5.185939935485248E-05</v>
      </c>
      <c r="S58" s="101">
        <v>-0.00030745038523700285</v>
      </c>
      <c r="T58" s="101">
        <v>1.7728090000252155E-05</v>
      </c>
      <c r="U58" s="101">
        <v>4.6152791750454764E-05</v>
      </c>
      <c r="V58" s="101">
        <v>-4.096862911669244E-06</v>
      </c>
      <c r="W58" s="101">
        <v>-1.9945795784605448E-05</v>
      </c>
      <c r="X58" s="101">
        <v>67.5</v>
      </c>
    </row>
    <row r="59" spans="1:24" s="101" customFormat="1" ht="12.75" hidden="1">
      <c r="A59" s="101">
        <v>1983</v>
      </c>
      <c r="B59" s="101">
        <v>153.77999877929688</v>
      </c>
      <c r="C59" s="101">
        <v>140.8800048828125</v>
      </c>
      <c r="D59" s="101">
        <v>9.737730026245117</v>
      </c>
      <c r="E59" s="101">
        <v>10.4537935256958</v>
      </c>
      <c r="F59" s="101">
        <v>30.707321964618256</v>
      </c>
      <c r="G59" s="101" t="s">
        <v>58</v>
      </c>
      <c r="H59" s="101">
        <v>-11.127972645886743</v>
      </c>
      <c r="I59" s="101">
        <v>75.15202613341013</v>
      </c>
      <c r="J59" s="101" t="s">
        <v>61</v>
      </c>
      <c r="K59" s="101">
        <v>-0.7678607526819757</v>
      </c>
      <c r="L59" s="101">
        <v>0.3996508783123505</v>
      </c>
      <c r="M59" s="101">
        <v>-0.18318208281664553</v>
      </c>
      <c r="N59" s="101">
        <v>-0.062362646891633115</v>
      </c>
      <c r="O59" s="101">
        <v>-0.030609358502983186</v>
      </c>
      <c r="P59" s="101">
        <v>0.01146208238812048</v>
      </c>
      <c r="Q59" s="101">
        <v>-0.00384774024066532</v>
      </c>
      <c r="R59" s="101">
        <v>-0.0009585763658434356</v>
      </c>
      <c r="S59" s="101">
        <v>-0.00038170159424156657</v>
      </c>
      <c r="T59" s="101">
        <v>0.00016773558449467967</v>
      </c>
      <c r="U59" s="101">
        <v>-8.810637877958555E-05</v>
      </c>
      <c r="V59" s="101">
        <v>-3.53772253275953E-05</v>
      </c>
      <c r="W59" s="101">
        <v>-2.3147739835599092E-05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1982</v>
      </c>
      <c r="B61" s="101">
        <v>140.02</v>
      </c>
      <c r="C61" s="101">
        <v>126.22</v>
      </c>
      <c r="D61" s="101">
        <v>9.187243923075727</v>
      </c>
      <c r="E61" s="101">
        <v>9.666581077179105</v>
      </c>
      <c r="F61" s="101">
        <v>28.968519723420716</v>
      </c>
      <c r="G61" s="101" t="s">
        <v>59</v>
      </c>
      <c r="H61" s="101">
        <v>2.581171572229067</v>
      </c>
      <c r="I61" s="101">
        <v>75.10117157222908</v>
      </c>
      <c r="J61" s="101" t="s">
        <v>73</v>
      </c>
      <c r="K61" s="101">
        <v>0.2060577853379748</v>
      </c>
      <c r="M61" s="101" t="s">
        <v>68</v>
      </c>
      <c r="N61" s="101">
        <v>0.13821405659910577</v>
      </c>
      <c r="X61" s="101">
        <v>67.5</v>
      </c>
    </row>
    <row r="62" spans="1:24" s="101" customFormat="1" ht="12.75" hidden="1">
      <c r="A62" s="101">
        <v>1981</v>
      </c>
      <c r="B62" s="101">
        <v>128.72000122070312</v>
      </c>
      <c r="C62" s="101">
        <v>144.72000122070312</v>
      </c>
      <c r="D62" s="101">
        <v>8.734305381774902</v>
      </c>
      <c r="E62" s="101">
        <v>9.194058418273926</v>
      </c>
      <c r="F62" s="101">
        <v>23.117914746836625</v>
      </c>
      <c r="G62" s="101" t="s">
        <v>56</v>
      </c>
      <c r="H62" s="101">
        <v>1.7915033390551542</v>
      </c>
      <c r="I62" s="101">
        <v>63.01150455975828</v>
      </c>
      <c r="J62" s="101" t="s">
        <v>62</v>
      </c>
      <c r="K62" s="101">
        <v>0.35354518519464634</v>
      </c>
      <c r="L62" s="101">
        <v>0.27108186440002247</v>
      </c>
      <c r="M62" s="101">
        <v>0.08369720086264766</v>
      </c>
      <c r="N62" s="101">
        <v>0.017544069557827953</v>
      </c>
      <c r="O62" s="101">
        <v>0.014198999361074478</v>
      </c>
      <c r="P62" s="101">
        <v>0.007776444338483291</v>
      </c>
      <c r="Q62" s="101">
        <v>0.0017283802067584865</v>
      </c>
      <c r="R62" s="101">
        <v>0.0002700458742681673</v>
      </c>
      <c r="S62" s="101">
        <v>0.00018627975494186843</v>
      </c>
      <c r="T62" s="101">
        <v>0.00011441727164931658</v>
      </c>
      <c r="U62" s="101">
        <v>3.7804870158475886E-05</v>
      </c>
      <c r="V62" s="101">
        <v>1.0016394317505572E-05</v>
      </c>
      <c r="W62" s="101">
        <v>1.1612899266612076E-05</v>
      </c>
      <c r="X62" s="101">
        <v>67.5</v>
      </c>
    </row>
    <row r="63" spans="1:24" s="101" customFormat="1" ht="12.75" hidden="1">
      <c r="A63" s="101">
        <v>1984</v>
      </c>
      <c r="B63" s="101">
        <v>132.27999877929688</v>
      </c>
      <c r="C63" s="101">
        <v>135.8800048828125</v>
      </c>
      <c r="D63" s="101">
        <v>9.09273910522461</v>
      </c>
      <c r="E63" s="101">
        <v>9.440547943115234</v>
      </c>
      <c r="F63" s="101">
        <v>27.25683130994725</v>
      </c>
      <c r="G63" s="101" t="s">
        <v>57</v>
      </c>
      <c r="H63" s="101">
        <v>6.594839743941137</v>
      </c>
      <c r="I63" s="101">
        <v>71.37483852323801</v>
      </c>
      <c r="J63" s="101" t="s">
        <v>60</v>
      </c>
      <c r="K63" s="101">
        <v>-0.15561039247180677</v>
      </c>
      <c r="L63" s="101">
        <v>0.0014752111575198068</v>
      </c>
      <c r="M63" s="101">
        <v>0.03598219545319132</v>
      </c>
      <c r="N63" s="101">
        <v>-0.00018153443011742224</v>
      </c>
      <c r="O63" s="101">
        <v>-0.00638679902493295</v>
      </c>
      <c r="P63" s="101">
        <v>0.00016880521179359967</v>
      </c>
      <c r="Q63" s="101">
        <v>0.0007018279171304294</v>
      </c>
      <c r="R63" s="101">
        <v>-1.4586958708915307E-05</v>
      </c>
      <c r="S63" s="101">
        <v>-9.482623468540149E-05</v>
      </c>
      <c r="T63" s="101">
        <v>1.202093729537193E-05</v>
      </c>
      <c r="U63" s="101">
        <v>1.2553757573687498E-05</v>
      </c>
      <c r="V63" s="101">
        <v>-1.1522993924087996E-06</v>
      </c>
      <c r="W63" s="101">
        <v>-6.239106919008856E-06</v>
      </c>
      <c r="X63" s="101">
        <v>67.5</v>
      </c>
    </row>
    <row r="64" spans="1:24" s="101" customFormat="1" ht="12.75" hidden="1">
      <c r="A64" s="101">
        <v>1983</v>
      </c>
      <c r="B64" s="101">
        <v>145.10000610351562</v>
      </c>
      <c r="C64" s="101">
        <v>136</v>
      </c>
      <c r="D64" s="101">
        <v>9.940285682678223</v>
      </c>
      <c r="E64" s="101">
        <v>10.465239524841309</v>
      </c>
      <c r="F64" s="101">
        <v>29.675971735014794</v>
      </c>
      <c r="G64" s="101" t="s">
        <v>58</v>
      </c>
      <c r="H64" s="101">
        <v>-6.477941306774497</v>
      </c>
      <c r="I64" s="101">
        <v>71.12206479674113</v>
      </c>
      <c r="J64" s="101" t="s">
        <v>61</v>
      </c>
      <c r="K64" s="101">
        <v>-0.3174580345952628</v>
      </c>
      <c r="L64" s="101">
        <v>0.2710778503652279</v>
      </c>
      <c r="M64" s="101">
        <v>-0.07556787043850532</v>
      </c>
      <c r="N64" s="101">
        <v>-0.017543130333568965</v>
      </c>
      <c r="O64" s="101">
        <v>-0.012681497587860392</v>
      </c>
      <c r="P64" s="101">
        <v>0.007774611974240267</v>
      </c>
      <c r="Q64" s="101">
        <v>-0.001579473239358892</v>
      </c>
      <c r="R64" s="101">
        <v>-0.00026965161754546034</v>
      </c>
      <c r="S64" s="101">
        <v>-0.0001603375574112058</v>
      </c>
      <c r="T64" s="101">
        <v>0.00011378404597400393</v>
      </c>
      <c r="U64" s="101">
        <v>-3.565966038088843E-05</v>
      </c>
      <c r="V64" s="101">
        <v>-9.949892523741761E-06</v>
      </c>
      <c r="W64" s="101">
        <v>-9.794537979387038E-06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1982</v>
      </c>
      <c r="B66" s="101">
        <v>129.26</v>
      </c>
      <c r="C66" s="101">
        <v>130.76</v>
      </c>
      <c r="D66" s="101">
        <v>9.183676720228773</v>
      </c>
      <c r="E66" s="101">
        <v>9.848174192323164</v>
      </c>
      <c r="F66" s="101">
        <v>28.067290591212323</v>
      </c>
      <c r="G66" s="101" t="s">
        <v>59</v>
      </c>
      <c r="H66" s="101">
        <v>11.000105234181206</v>
      </c>
      <c r="I66" s="101">
        <v>72.7601052341812</v>
      </c>
      <c r="J66" s="101" t="s">
        <v>73</v>
      </c>
      <c r="K66" s="101">
        <v>0.2579706823041898</v>
      </c>
      <c r="M66" s="101" t="s">
        <v>68</v>
      </c>
      <c r="N66" s="101">
        <v>0.2150763682055889</v>
      </c>
      <c r="X66" s="101">
        <v>67.5</v>
      </c>
    </row>
    <row r="67" spans="1:24" s="101" customFormat="1" ht="12.75" hidden="1">
      <c r="A67" s="101">
        <v>1981</v>
      </c>
      <c r="B67" s="101">
        <v>127.44000244140625</v>
      </c>
      <c r="C67" s="101">
        <v>147.83999633789062</v>
      </c>
      <c r="D67" s="101">
        <v>8.89964771270752</v>
      </c>
      <c r="E67" s="101">
        <v>9.212462425231934</v>
      </c>
      <c r="F67" s="101">
        <v>24.192651558612912</v>
      </c>
      <c r="G67" s="101" t="s">
        <v>56</v>
      </c>
      <c r="H67" s="101">
        <v>4.772302334006085</v>
      </c>
      <c r="I67" s="101">
        <v>64.71230477541233</v>
      </c>
      <c r="J67" s="101" t="s">
        <v>62</v>
      </c>
      <c r="K67" s="101">
        <v>0.2834537045665215</v>
      </c>
      <c r="L67" s="101">
        <v>0.4040047419237925</v>
      </c>
      <c r="M67" s="101">
        <v>0.06710385351994048</v>
      </c>
      <c r="N67" s="101">
        <v>0.0981516842134857</v>
      </c>
      <c r="O67" s="101">
        <v>0.011383861717781878</v>
      </c>
      <c r="P67" s="101">
        <v>0.011589526134657867</v>
      </c>
      <c r="Q67" s="101">
        <v>0.0013857937744107768</v>
      </c>
      <c r="R67" s="101">
        <v>0.0015108030546461641</v>
      </c>
      <c r="S67" s="101">
        <v>0.00014934207831290565</v>
      </c>
      <c r="T67" s="101">
        <v>0.0001705214337876658</v>
      </c>
      <c r="U67" s="101">
        <v>3.032388191089868E-05</v>
      </c>
      <c r="V67" s="101">
        <v>5.6062357561081756E-05</v>
      </c>
      <c r="W67" s="101">
        <v>9.305550772785083E-06</v>
      </c>
      <c r="X67" s="101">
        <v>67.5</v>
      </c>
    </row>
    <row r="68" spans="1:24" s="101" customFormat="1" ht="12.75" hidden="1">
      <c r="A68" s="101">
        <v>1984</v>
      </c>
      <c r="B68" s="101">
        <v>124.73999786376953</v>
      </c>
      <c r="C68" s="101">
        <v>140.13999938964844</v>
      </c>
      <c r="D68" s="101">
        <v>9.113420486450195</v>
      </c>
      <c r="E68" s="101">
        <v>9.380279541015625</v>
      </c>
      <c r="F68" s="101">
        <v>26.46738398542517</v>
      </c>
      <c r="G68" s="101" t="s">
        <v>57</v>
      </c>
      <c r="H68" s="101">
        <v>11.888411207816162</v>
      </c>
      <c r="I68" s="101">
        <v>69.1284090715857</v>
      </c>
      <c r="J68" s="101" t="s">
        <v>60</v>
      </c>
      <c r="K68" s="101">
        <v>-0.035260501584686924</v>
      </c>
      <c r="L68" s="101">
        <v>0.0021993013828921753</v>
      </c>
      <c r="M68" s="101">
        <v>0.007590515994059539</v>
      </c>
      <c r="N68" s="101">
        <v>-0.0010151485965252743</v>
      </c>
      <c r="O68" s="101">
        <v>-0.00153798549244714</v>
      </c>
      <c r="P68" s="101">
        <v>0.0002515664081219903</v>
      </c>
      <c r="Q68" s="101">
        <v>0.0001205783247532149</v>
      </c>
      <c r="R68" s="101">
        <v>-8.159506536875748E-05</v>
      </c>
      <c r="S68" s="101">
        <v>-3.0096512095653616E-05</v>
      </c>
      <c r="T68" s="101">
        <v>1.7908670094414014E-05</v>
      </c>
      <c r="U68" s="101">
        <v>2.15741211976941E-07</v>
      </c>
      <c r="V68" s="101">
        <v>-6.438096526984967E-06</v>
      </c>
      <c r="W68" s="101">
        <v>-2.172955789820733E-06</v>
      </c>
      <c r="X68" s="101">
        <v>67.5</v>
      </c>
    </row>
    <row r="69" spans="1:24" s="101" customFormat="1" ht="12.75" hidden="1">
      <c r="A69" s="101">
        <v>1983</v>
      </c>
      <c r="B69" s="101">
        <v>140.25999450683594</v>
      </c>
      <c r="C69" s="101">
        <v>140.36000061035156</v>
      </c>
      <c r="D69" s="101">
        <v>10.043909072875977</v>
      </c>
      <c r="E69" s="101">
        <v>10.806950569152832</v>
      </c>
      <c r="F69" s="101">
        <v>29.609505530651145</v>
      </c>
      <c r="G69" s="101" t="s">
        <v>58</v>
      </c>
      <c r="H69" s="101">
        <v>-2.5436180023544495</v>
      </c>
      <c r="I69" s="101">
        <v>70.21637650448149</v>
      </c>
      <c r="J69" s="101" t="s">
        <v>61</v>
      </c>
      <c r="K69" s="101">
        <v>-0.28125202161136753</v>
      </c>
      <c r="L69" s="101">
        <v>0.4039987556544418</v>
      </c>
      <c r="M69" s="101">
        <v>-0.06667316719767823</v>
      </c>
      <c r="N69" s="101">
        <v>-0.09814643440935994</v>
      </c>
      <c r="O69" s="101">
        <v>-0.011279490601733834</v>
      </c>
      <c r="P69" s="101">
        <v>0.011586795517666752</v>
      </c>
      <c r="Q69" s="101">
        <v>-0.0013805380301880044</v>
      </c>
      <c r="R69" s="101">
        <v>-0.0015085980628502904</v>
      </c>
      <c r="S69" s="101">
        <v>-0.00014627801035868042</v>
      </c>
      <c r="T69" s="101">
        <v>0.00016957841524336385</v>
      </c>
      <c r="U69" s="101">
        <v>-3.0323114448809226E-05</v>
      </c>
      <c r="V69" s="101">
        <v>-5.569146118047007E-05</v>
      </c>
      <c r="W69" s="101">
        <v>-9.048289248270394E-06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1982</v>
      </c>
      <c r="B71" s="101">
        <v>143.54</v>
      </c>
      <c r="C71" s="101">
        <v>138.94</v>
      </c>
      <c r="D71" s="101">
        <v>9.024401958536407</v>
      </c>
      <c r="E71" s="101">
        <v>9.901682405361035</v>
      </c>
      <c r="F71" s="101">
        <v>28.53196174111304</v>
      </c>
      <c r="G71" s="101" t="s">
        <v>59</v>
      </c>
      <c r="H71" s="101">
        <v>-0.7247302439279935</v>
      </c>
      <c r="I71" s="101">
        <v>75.315269756072</v>
      </c>
      <c r="J71" s="101" t="s">
        <v>73</v>
      </c>
      <c r="K71" s="101">
        <v>0.46554857514989356</v>
      </c>
      <c r="M71" s="101" t="s">
        <v>68</v>
      </c>
      <c r="N71" s="101">
        <v>0.24880143322436135</v>
      </c>
      <c r="X71" s="101">
        <v>67.5</v>
      </c>
    </row>
    <row r="72" spans="1:24" s="101" customFormat="1" ht="12.75" hidden="1">
      <c r="A72" s="101">
        <v>1981</v>
      </c>
      <c r="B72" s="101">
        <v>124.86000061035156</v>
      </c>
      <c r="C72" s="101">
        <v>147.66000366210938</v>
      </c>
      <c r="D72" s="101">
        <v>8.803147315979004</v>
      </c>
      <c r="E72" s="101">
        <v>9.125244140625</v>
      </c>
      <c r="F72" s="101">
        <v>25.209198514566378</v>
      </c>
      <c r="G72" s="101" t="s">
        <v>56</v>
      </c>
      <c r="H72" s="101">
        <v>10.8032370854027</v>
      </c>
      <c r="I72" s="101">
        <v>68.16323769575426</v>
      </c>
      <c r="J72" s="101" t="s">
        <v>62</v>
      </c>
      <c r="K72" s="101">
        <v>0.6585511366149969</v>
      </c>
      <c r="L72" s="101">
        <v>0.0226352160501703</v>
      </c>
      <c r="M72" s="101">
        <v>0.1559035306142283</v>
      </c>
      <c r="N72" s="101">
        <v>0.0795535860023945</v>
      </c>
      <c r="O72" s="101">
        <v>0.026448528241630236</v>
      </c>
      <c r="P72" s="101">
        <v>0.0006492410528735864</v>
      </c>
      <c r="Q72" s="101">
        <v>0.003219478159691191</v>
      </c>
      <c r="R72" s="101">
        <v>0.0012245477244077908</v>
      </c>
      <c r="S72" s="101">
        <v>0.0003469947058335411</v>
      </c>
      <c r="T72" s="101">
        <v>9.527324074399229E-06</v>
      </c>
      <c r="U72" s="101">
        <v>7.041370310304724E-05</v>
      </c>
      <c r="V72" s="101">
        <v>4.5437160384685796E-05</v>
      </c>
      <c r="W72" s="101">
        <v>2.163250677293246E-05</v>
      </c>
      <c r="X72" s="101">
        <v>67.5</v>
      </c>
    </row>
    <row r="73" spans="1:24" s="101" customFormat="1" ht="12.75" hidden="1">
      <c r="A73" s="101">
        <v>1984</v>
      </c>
      <c r="B73" s="101">
        <v>125.77999877929688</v>
      </c>
      <c r="C73" s="101">
        <v>138.17999267578125</v>
      </c>
      <c r="D73" s="101">
        <v>8.97509765625</v>
      </c>
      <c r="E73" s="101">
        <v>9.292006492614746</v>
      </c>
      <c r="F73" s="101">
        <v>26.303568587451924</v>
      </c>
      <c r="G73" s="101" t="s">
        <v>57</v>
      </c>
      <c r="H73" s="101">
        <v>11.482402012241309</v>
      </c>
      <c r="I73" s="101">
        <v>69.76240079153818</v>
      </c>
      <c r="J73" s="101" t="s">
        <v>60</v>
      </c>
      <c r="K73" s="101">
        <v>-0.4713047370845061</v>
      </c>
      <c r="L73" s="101">
        <v>0.00012407468791826348</v>
      </c>
      <c r="M73" s="101">
        <v>0.11033042893269479</v>
      </c>
      <c r="N73" s="101">
        <v>-0.0008228270239271413</v>
      </c>
      <c r="O73" s="101">
        <v>-0.01912656311938918</v>
      </c>
      <c r="P73" s="101">
        <v>1.4221139078528194E-05</v>
      </c>
      <c r="Q73" s="101">
        <v>0.0022178506591234233</v>
      </c>
      <c r="R73" s="101">
        <v>-6.615143536233876E-05</v>
      </c>
      <c r="S73" s="101">
        <v>-0.00026652983508877027</v>
      </c>
      <c r="T73" s="101">
        <v>1.0117052122367815E-06</v>
      </c>
      <c r="U73" s="101">
        <v>4.429658221339828E-05</v>
      </c>
      <c r="V73" s="101">
        <v>-5.224298369698531E-06</v>
      </c>
      <c r="W73" s="101">
        <v>-1.7067417573524316E-05</v>
      </c>
      <c r="X73" s="101">
        <v>67.5</v>
      </c>
    </row>
    <row r="74" spans="1:24" s="101" customFormat="1" ht="12.75" hidden="1">
      <c r="A74" s="101">
        <v>1983</v>
      </c>
      <c r="B74" s="101">
        <v>137.3800048828125</v>
      </c>
      <c r="C74" s="101">
        <v>131.17999267578125</v>
      </c>
      <c r="D74" s="101">
        <v>9.725467681884766</v>
      </c>
      <c r="E74" s="101">
        <v>10.547714233398438</v>
      </c>
      <c r="F74" s="101">
        <v>28.0455479309698</v>
      </c>
      <c r="G74" s="101" t="s">
        <v>58</v>
      </c>
      <c r="H74" s="101">
        <v>-1.2030627275987626</v>
      </c>
      <c r="I74" s="101">
        <v>68.67694215521374</v>
      </c>
      <c r="J74" s="101" t="s">
        <v>61</v>
      </c>
      <c r="K74" s="101">
        <v>-0.4599580897631966</v>
      </c>
      <c r="L74" s="101">
        <v>0.022634875990597013</v>
      </c>
      <c r="M74" s="101">
        <v>-0.11015038497213345</v>
      </c>
      <c r="N74" s="101">
        <v>-0.0795493306164739</v>
      </c>
      <c r="O74" s="101">
        <v>-0.018267436311325512</v>
      </c>
      <c r="P74" s="101">
        <v>0.0006490852824858319</v>
      </c>
      <c r="Q74" s="101">
        <v>-0.002333704795931648</v>
      </c>
      <c r="R74" s="101">
        <v>-0.0012227596317149994</v>
      </c>
      <c r="S74" s="101">
        <v>-0.0002221872473479489</v>
      </c>
      <c r="T74" s="101">
        <v>9.473455366557655E-06</v>
      </c>
      <c r="U74" s="101">
        <v>-5.473483706832177E-05</v>
      </c>
      <c r="V74" s="101">
        <v>-4.5135820036507876E-05</v>
      </c>
      <c r="W74" s="101">
        <v>-1.3291674335911257E-05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1982</v>
      </c>
      <c r="B76" s="101">
        <v>138.92</v>
      </c>
      <c r="C76" s="101">
        <v>147.42</v>
      </c>
      <c r="D76" s="101">
        <v>8.880807147749463</v>
      </c>
      <c r="E76" s="101">
        <v>9.51367571393284</v>
      </c>
      <c r="F76" s="101">
        <v>28.593850009822468</v>
      </c>
      <c r="G76" s="101" t="s">
        <v>59</v>
      </c>
      <c r="H76" s="101">
        <v>5.264182737660448</v>
      </c>
      <c r="I76" s="101">
        <v>76.68418273766044</v>
      </c>
      <c r="J76" s="101" t="s">
        <v>73</v>
      </c>
      <c r="K76" s="101">
        <v>0.7809789332663661</v>
      </c>
      <c r="M76" s="101" t="s">
        <v>68</v>
      </c>
      <c r="N76" s="101">
        <v>0.40776073627742526</v>
      </c>
      <c r="X76" s="101">
        <v>67.5</v>
      </c>
    </row>
    <row r="77" spans="1:24" s="101" customFormat="1" ht="12.75" hidden="1">
      <c r="A77" s="101">
        <v>1981</v>
      </c>
      <c r="B77" s="101">
        <v>126.22000122070312</v>
      </c>
      <c r="C77" s="101">
        <v>130.72000122070312</v>
      </c>
      <c r="D77" s="101">
        <v>8.484533309936523</v>
      </c>
      <c r="E77" s="101">
        <v>8.742900848388672</v>
      </c>
      <c r="F77" s="101">
        <v>26.109545696211704</v>
      </c>
      <c r="G77" s="101" t="s">
        <v>56</v>
      </c>
      <c r="H77" s="101">
        <v>14.532981257032986</v>
      </c>
      <c r="I77" s="101">
        <v>73.25298247773611</v>
      </c>
      <c r="J77" s="101" t="s">
        <v>62</v>
      </c>
      <c r="K77" s="101">
        <v>0.8564513603279617</v>
      </c>
      <c r="L77" s="101">
        <v>0.053124292656457475</v>
      </c>
      <c r="M77" s="101">
        <v>0.20275303663529315</v>
      </c>
      <c r="N77" s="101">
        <v>0.048324502503503126</v>
      </c>
      <c r="O77" s="101">
        <v>0.034396775198775466</v>
      </c>
      <c r="P77" s="101">
        <v>0.001524103885336059</v>
      </c>
      <c r="Q77" s="101">
        <v>0.004186915964934944</v>
      </c>
      <c r="R77" s="101">
        <v>0.000743885403117587</v>
      </c>
      <c r="S77" s="101">
        <v>0.0004512972645912283</v>
      </c>
      <c r="T77" s="101">
        <v>2.2433502753837795E-05</v>
      </c>
      <c r="U77" s="101">
        <v>9.158316416141556E-05</v>
      </c>
      <c r="V77" s="101">
        <v>2.7606432980038758E-05</v>
      </c>
      <c r="W77" s="101">
        <v>2.814008867709714E-05</v>
      </c>
      <c r="X77" s="101">
        <v>67.5</v>
      </c>
    </row>
    <row r="78" spans="1:24" s="101" customFormat="1" ht="12.75" hidden="1">
      <c r="A78" s="101">
        <v>1984</v>
      </c>
      <c r="B78" s="101">
        <v>131.4199981689453</v>
      </c>
      <c r="C78" s="101">
        <v>134.72000122070312</v>
      </c>
      <c r="D78" s="101">
        <v>8.767769813537598</v>
      </c>
      <c r="E78" s="101">
        <v>9.111581802368164</v>
      </c>
      <c r="F78" s="101">
        <v>23.3766187977549</v>
      </c>
      <c r="G78" s="101" t="s">
        <v>57</v>
      </c>
      <c r="H78" s="101">
        <v>-0.4393472246810006</v>
      </c>
      <c r="I78" s="101">
        <v>63.48065094426431</v>
      </c>
      <c r="J78" s="101" t="s">
        <v>60</v>
      </c>
      <c r="K78" s="101">
        <v>0.21614749515234052</v>
      </c>
      <c r="L78" s="101">
        <v>-0.00028821072163269355</v>
      </c>
      <c r="M78" s="101">
        <v>-0.053396361051090864</v>
      </c>
      <c r="N78" s="101">
        <v>-0.0004995007798831755</v>
      </c>
      <c r="O78" s="101">
        <v>0.00832137536432146</v>
      </c>
      <c r="P78" s="101">
        <v>-3.303608723138386E-05</v>
      </c>
      <c r="Q78" s="101">
        <v>-0.0012082396531989835</v>
      </c>
      <c r="R78" s="101">
        <v>-4.0150963609885326E-05</v>
      </c>
      <c r="S78" s="101">
        <v>7.936439024225367E-05</v>
      </c>
      <c r="T78" s="101">
        <v>-2.3600541763651494E-06</v>
      </c>
      <c r="U78" s="101">
        <v>-3.329710412470431E-05</v>
      </c>
      <c r="V78" s="101">
        <v>-3.1672151781123074E-06</v>
      </c>
      <c r="W78" s="101">
        <v>4.025164599285093E-06</v>
      </c>
      <c r="X78" s="101">
        <v>67.5</v>
      </c>
    </row>
    <row r="79" spans="1:24" s="101" customFormat="1" ht="12.75" hidden="1">
      <c r="A79" s="101">
        <v>1983</v>
      </c>
      <c r="B79" s="101">
        <v>146.9199981689453</v>
      </c>
      <c r="C79" s="101">
        <v>138.22000122070312</v>
      </c>
      <c r="D79" s="101">
        <v>9.340675354003906</v>
      </c>
      <c r="E79" s="101">
        <v>10.403924942016602</v>
      </c>
      <c r="F79" s="101">
        <v>28.39593325182307</v>
      </c>
      <c r="G79" s="101" t="s">
        <v>58</v>
      </c>
      <c r="H79" s="101">
        <v>-6.991526740695406</v>
      </c>
      <c r="I79" s="101">
        <v>72.4284714282499</v>
      </c>
      <c r="J79" s="101" t="s">
        <v>61</v>
      </c>
      <c r="K79" s="101">
        <v>-0.8287274539599765</v>
      </c>
      <c r="L79" s="101">
        <v>-0.053123510848106396</v>
      </c>
      <c r="M79" s="101">
        <v>-0.19559555846525264</v>
      </c>
      <c r="N79" s="101">
        <v>-0.04832192091775715</v>
      </c>
      <c r="O79" s="101">
        <v>-0.03337503342501935</v>
      </c>
      <c r="P79" s="101">
        <v>-0.0015237458023689223</v>
      </c>
      <c r="Q79" s="101">
        <v>-0.004008793114874439</v>
      </c>
      <c r="R79" s="101">
        <v>-0.000742801045430479</v>
      </c>
      <c r="S79" s="101">
        <v>-0.0004442640145105165</v>
      </c>
      <c r="T79" s="101">
        <v>-2.230901589248323E-05</v>
      </c>
      <c r="U79" s="101">
        <v>-8.531575947458589E-05</v>
      </c>
      <c r="V79" s="101">
        <v>-2.742414793383573E-05</v>
      </c>
      <c r="W79" s="101">
        <v>-2.7850720649626876E-05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1982</v>
      </c>
      <c r="B81" s="101">
        <v>152.48</v>
      </c>
      <c r="C81" s="101">
        <v>150.88</v>
      </c>
      <c r="D81" s="101">
        <v>8.932512579126886</v>
      </c>
      <c r="E81" s="101">
        <v>9.512638929343444</v>
      </c>
      <c r="F81" s="101">
        <v>29.808262145022994</v>
      </c>
      <c r="G81" s="101" t="s">
        <v>59</v>
      </c>
      <c r="H81" s="101">
        <v>-5.456440577130351</v>
      </c>
      <c r="I81" s="101">
        <v>79.52355942286964</v>
      </c>
      <c r="J81" s="101" t="s">
        <v>73</v>
      </c>
      <c r="K81" s="101">
        <v>0.999423193662834</v>
      </c>
      <c r="M81" s="101" t="s">
        <v>68</v>
      </c>
      <c r="N81" s="101">
        <v>0.5202968877029919</v>
      </c>
      <c r="X81" s="101">
        <v>67.5</v>
      </c>
    </row>
    <row r="82" spans="1:24" s="101" customFormat="1" ht="12.75" hidden="1">
      <c r="A82" s="101">
        <v>1981</v>
      </c>
      <c r="B82" s="101">
        <v>129.44000244140625</v>
      </c>
      <c r="C82" s="101">
        <v>148.74000549316406</v>
      </c>
      <c r="D82" s="101">
        <v>8.749712944030762</v>
      </c>
      <c r="E82" s="101">
        <v>9.045708656311035</v>
      </c>
      <c r="F82" s="101">
        <v>27.807597287088317</v>
      </c>
      <c r="G82" s="101" t="s">
        <v>56</v>
      </c>
      <c r="H82" s="101">
        <v>13.722788813483632</v>
      </c>
      <c r="I82" s="101">
        <v>75.66279125488988</v>
      </c>
      <c r="J82" s="101" t="s">
        <v>62</v>
      </c>
      <c r="K82" s="101">
        <v>0.9682432768329899</v>
      </c>
      <c r="L82" s="101">
        <v>0.08548878279496436</v>
      </c>
      <c r="M82" s="101">
        <v>0.22921891537835215</v>
      </c>
      <c r="N82" s="101">
        <v>0.023184690851855892</v>
      </c>
      <c r="O82" s="101">
        <v>0.038886456683776056</v>
      </c>
      <c r="P82" s="101">
        <v>0.002452501233437799</v>
      </c>
      <c r="Q82" s="101">
        <v>0.004733425738252913</v>
      </c>
      <c r="R82" s="101">
        <v>0.00035690584597748926</v>
      </c>
      <c r="S82" s="101">
        <v>0.0005101991234328408</v>
      </c>
      <c r="T82" s="101">
        <v>3.611185763000271E-05</v>
      </c>
      <c r="U82" s="101">
        <v>0.00010352952281784918</v>
      </c>
      <c r="V82" s="101">
        <v>1.3237986063803166E-05</v>
      </c>
      <c r="W82" s="101">
        <v>3.181382237650515E-05</v>
      </c>
      <c r="X82" s="101">
        <v>67.5</v>
      </c>
    </row>
    <row r="83" spans="1:24" s="101" customFormat="1" ht="12.75" hidden="1">
      <c r="A83" s="101">
        <v>1984</v>
      </c>
      <c r="B83" s="101">
        <v>136.27999877929688</v>
      </c>
      <c r="C83" s="101">
        <v>136.5800018310547</v>
      </c>
      <c r="D83" s="101">
        <v>9.039278984069824</v>
      </c>
      <c r="E83" s="101">
        <v>9.462176322937012</v>
      </c>
      <c r="F83" s="101">
        <v>28.474514527366594</v>
      </c>
      <c r="G83" s="101" t="s">
        <v>57</v>
      </c>
      <c r="H83" s="101">
        <v>6.237053242114527</v>
      </c>
      <c r="I83" s="101">
        <v>75.0170520214114</v>
      </c>
      <c r="J83" s="101" t="s">
        <v>60</v>
      </c>
      <c r="K83" s="101">
        <v>-0.4530885993346589</v>
      </c>
      <c r="L83" s="101">
        <v>-0.00046468064272936927</v>
      </c>
      <c r="M83" s="101">
        <v>0.10495332003803919</v>
      </c>
      <c r="N83" s="101">
        <v>-0.00023976919158257012</v>
      </c>
      <c r="O83" s="101">
        <v>-0.018566396717363418</v>
      </c>
      <c r="P83" s="101">
        <v>-5.309210950766174E-05</v>
      </c>
      <c r="Q83" s="101">
        <v>0.0020561029707648524</v>
      </c>
      <c r="R83" s="101">
        <v>-1.9281793942588746E-05</v>
      </c>
      <c r="S83" s="101">
        <v>-0.00027329693088861914</v>
      </c>
      <c r="T83" s="101">
        <v>-3.779820481794646E-06</v>
      </c>
      <c r="U83" s="101">
        <v>3.743147346079145E-05</v>
      </c>
      <c r="V83" s="101">
        <v>-1.5266530518997343E-06</v>
      </c>
      <c r="W83" s="101">
        <v>-1.79242802224722E-05</v>
      </c>
      <c r="X83" s="101">
        <v>67.5</v>
      </c>
    </row>
    <row r="84" spans="1:24" s="101" customFormat="1" ht="12.75" hidden="1">
      <c r="A84" s="101">
        <v>1983</v>
      </c>
      <c r="B84" s="101">
        <v>154.97999572753906</v>
      </c>
      <c r="C84" s="101">
        <v>131.77999877929688</v>
      </c>
      <c r="D84" s="101">
        <v>9.318392753601074</v>
      </c>
      <c r="E84" s="101">
        <v>10.177292823791504</v>
      </c>
      <c r="F84" s="101">
        <v>30.852627235558213</v>
      </c>
      <c r="G84" s="101" t="s">
        <v>58</v>
      </c>
      <c r="H84" s="101">
        <v>-8.570459806063937</v>
      </c>
      <c r="I84" s="101">
        <v>78.90953592147513</v>
      </c>
      <c r="J84" s="101" t="s">
        <v>61</v>
      </c>
      <c r="K84" s="101">
        <v>-0.8556902268258315</v>
      </c>
      <c r="L84" s="101">
        <v>-0.0854875198825236</v>
      </c>
      <c r="M84" s="101">
        <v>-0.20377956664057634</v>
      </c>
      <c r="N84" s="101">
        <v>-0.023183451007796445</v>
      </c>
      <c r="O84" s="101">
        <v>-0.03416790052597128</v>
      </c>
      <c r="P84" s="101">
        <v>-0.0024519264931726547</v>
      </c>
      <c r="Q84" s="101">
        <v>-0.0042635384123011115</v>
      </c>
      <c r="R84" s="101">
        <v>-0.00035638461711367793</v>
      </c>
      <c r="S84" s="101">
        <v>-0.0004308270338761258</v>
      </c>
      <c r="T84" s="101">
        <v>-3.591349632958326E-05</v>
      </c>
      <c r="U84" s="101">
        <v>-9.652588714663865E-05</v>
      </c>
      <c r="V84" s="101">
        <v>-1.3149661801148046E-05</v>
      </c>
      <c r="W84" s="101">
        <v>-2.628382530588179E-05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23.117914746836625</v>
      </c>
      <c r="G85" s="102"/>
      <c r="H85" s="102"/>
      <c r="I85" s="115"/>
      <c r="J85" s="115" t="s">
        <v>158</v>
      </c>
      <c r="K85" s="102">
        <f>AVERAGE(K83,K78,K73,K68,K63,K58)</f>
        <v>-0.23735901561126246</v>
      </c>
      <c r="L85" s="102">
        <f>AVERAGE(L83,L78,L73,L68,L63,L58)</f>
        <v>0.0008701735838609172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31.19048542039249</v>
      </c>
      <c r="G86" s="102"/>
      <c r="H86" s="102"/>
      <c r="I86" s="115"/>
      <c r="J86" s="115" t="s">
        <v>159</v>
      </c>
      <c r="K86" s="102">
        <f>AVERAGE(K84,K79,K74,K69,K64,K59)</f>
        <v>-0.5851577632396018</v>
      </c>
      <c r="L86" s="102">
        <f>AVERAGE(L84,L79,L74,L69,L64,L59)</f>
        <v>0.1597918882653312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0.14834938475703904</v>
      </c>
      <c r="L87" s="102">
        <f>ABS(L85/$H$33)</f>
        <v>0.0024171488440581034</v>
      </c>
      <c r="M87" s="115" t="s">
        <v>111</v>
      </c>
      <c r="N87" s="102">
        <f>K87+L87+L88+K88</f>
        <v>0.583112465607612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0.3324760018406828</v>
      </c>
      <c r="L88" s="102">
        <f>ABS(L86/$H$34)</f>
        <v>0.099869930165832</v>
      </c>
      <c r="M88" s="102"/>
      <c r="N88" s="102"/>
    </row>
    <row r="89" s="101" customFormat="1" ht="12.75"/>
    <row r="90" s="116" customFormat="1" ht="12.75">
      <c r="A90" s="116" t="s">
        <v>117</v>
      </c>
    </row>
    <row r="91" spans="1:24" s="116" customFormat="1" ht="12.75">
      <c r="A91" s="116">
        <v>1982</v>
      </c>
      <c r="B91" s="116">
        <v>145.9</v>
      </c>
      <c r="C91" s="116">
        <v>146.6</v>
      </c>
      <c r="D91" s="116">
        <v>9.206463956383736</v>
      </c>
      <c r="E91" s="116">
        <v>9.62673237989902</v>
      </c>
      <c r="F91" s="116">
        <v>28.284290178825646</v>
      </c>
      <c r="G91" s="116" t="s">
        <v>59</v>
      </c>
      <c r="H91" s="116">
        <v>-5.2077185786314715</v>
      </c>
      <c r="I91" s="116">
        <v>73.19228142136853</v>
      </c>
      <c r="J91" s="116" t="s">
        <v>73</v>
      </c>
      <c r="K91" s="116">
        <v>0.5061804573300629</v>
      </c>
      <c r="M91" s="116" t="s">
        <v>68</v>
      </c>
      <c r="N91" s="116">
        <v>0.4507195584796621</v>
      </c>
      <c r="X91" s="116">
        <v>67.5</v>
      </c>
    </row>
    <row r="92" spans="1:24" s="116" customFormat="1" ht="12.75">
      <c r="A92" s="116">
        <v>1981</v>
      </c>
      <c r="B92" s="116">
        <v>134.5800018310547</v>
      </c>
      <c r="C92" s="116">
        <v>147.67999267578125</v>
      </c>
      <c r="D92" s="116">
        <v>8.892586708068848</v>
      </c>
      <c r="E92" s="116">
        <v>9.486954689025879</v>
      </c>
      <c r="F92" s="116">
        <v>28.36992913086985</v>
      </c>
      <c r="G92" s="116" t="s">
        <v>56</v>
      </c>
      <c r="H92" s="116">
        <v>8.889030493604352</v>
      </c>
      <c r="I92" s="116">
        <v>75.96903232465904</v>
      </c>
      <c r="J92" s="116" t="s">
        <v>62</v>
      </c>
      <c r="K92" s="116">
        <v>0.2554638437469052</v>
      </c>
      <c r="L92" s="116">
        <v>0.6583020596188558</v>
      </c>
      <c r="M92" s="116">
        <v>0.06047755929506255</v>
      </c>
      <c r="N92" s="116">
        <v>0.058610412606743774</v>
      </c>
      <c r="O92" s="116">
        <v>0.010259846721769076</v>
      </c>
      <c r="P92" s="116">
        <v>0.018884630361114728</v>
      </c>
      <c r="Q92" s="116">
        <v>0.0012488351399533423</v>
      </c>
      <c r="R92" s="116">
        <v>0.000902190615659493</v>
      </c>
      <c r="S92" s="116">
        <v>0.00013458357295938276</v>
      </c>
      <c r="T92" s="116">
        <v>0.00027788257039201565</v>
      </c>
      <c r="U92" s="116">
        <v>2.732056015698356E-05</v>
      </c>
      <c r="V92" s="116">
        <v>3.348757397096338E-05</v>
      </c>
      <c r="W92" s="116">
        <v>8.392616482370817E-06</v>
      </c>
      <c r="X92" s="116">
        <v>67.5</v>
      </c>
    </row>
    <row r="93" spans="1:24" s="116" customFormat="1" ht="12.75">
      <c r="A93" s="116">
        <v>1983</v>
      </c>
      <c r="B93" s="116">
        <v>153.77999877929688</v>
      </c>
      <c r="C93" s="116">
        <v>140.8800048828125</v>
      </c>
      <c r="D93" s="116">
        <v>9.737730026245117</v>
      </c>
      <c r="E93" s="116">
        <v>10.4537935256958</v>
      </c>
      <c r="F93" s="116">
        <v>33.56873895633095</v>
      </c>
      <c r="G93" s="116" t="s">
        <v>57</v>
      </c>
      <c r="H93" s="116">
        <v>-4.125040746206537</v>
      </c>
      <c r="I93" s="116">
        <v>82.15495803309034</v>
      </c>
      <c r="J93" s="116" t="s">
        <v>60</v>
      </c>
      <c r="K93" s="116">
        <v>-0.04066075527375459</v>
      </c>
      <c r="L93" s="116">
        <v>-0.003581263384895442</v>
      </c>
      <c r="M93" s="116">
        <v>0.01030391414607259</v>
      </c>
      <c r="N93" s="116">
        <v>-0.0006059567838645127</v>
      </c>
      <c r="O93" s="116">
        <v>-0.0015235101039376957</v>
      </c>
      <c r="P93" s="116">
        <v>-0.0004097964238916207</v>
      </c>
      <c r="Q93" s="116">
        <v>0.000244998495572577</v>
      </c>
      <c r="R93" s="116">
        <v>-4.87328498831123E-05</v>
      </c>
      <c r="S93" s="116">
        <v>-1.0959494805122581E-05</v>
      </c>
      <c r="T93" s="116">
        <v>-2.9185418462556923E-05</v>
      </c>
      <c r="U93" s="116">
        <v>7.474068358241091E-06</v>
      </c>
      <c r="V93" s="116">
        <v>-3.84629160607186E-06</v>
      </c>
      <c r="W93" s="116">
        <v>-4.0822972557541225E-07</v>
      </c>
      <c r="X93" s="116">
        <v>67.5</v>
      </c>
    </row>
    <row r="94" spans="1:24" s="116" customFormat="1" ht="12.75">
      <c r="A94" s="116">
        <v>1984</v>
      </c>
      <c r="B94" s="116">
        <v>117.4000015258789</v>
      </c>
      <c r="C94" s="116">
        <v>131.39999389648438</v>
      </c>
      <c r="D94" s="116">
        <v>9.26008129119873</v>
      </c>
      <c r="E94" s="116">
        <v>9.744671821594238</v>
      </c>
      <c r="F94" s="116">
        <v>25.42817041688989</v>
      </c>
      <c r="G94" s="116" t="s">
        <v>58</v>
      </c>
      <c r="H94" s="116">
        <v>15.442133964006672</v>
      </c>
      <c r="I94" s="116">
        <v>65.34213548988558</v>
      </c>
      <c r="J94" s="116" t="s">
        <v>61</v>
      </c>
      <c r="K94" s="116">
        <v>0.25220721330388435</v>
      </c>
      <c r="L94" s="116">
        <v>-0.6582923182378749</v>
      </c>
      <c r="M94" s="116">
        <v>0.05959332623338096</v>
      </c>
      <c r="N94" s="116">
        <v>-0.05860728011355618</v>
      </c>
      <c r="O94" s="116">
        <v>0.010146101306284863</v>
      </c>
      <c r="P94" s="116">
        <v>-0.018880183546960073</v>
      </c>
      <c r="Q94" s="116">
        <v>0.0012245672476223829</v>
      </c>
      <c r="R94" s="116">
        <v>-0.0009008734740940733</v>
      </c>
      <c r="S94" s="116">
        <v>0.00013413660046434007</v>
      </c>
      <c r="T94" s="116">
        <v>-0.00027634567895452785</v>
      </c>
      <c r="U94" s="116">
        <v>2.6278342974162144E-05</v>
      </c>
      <c r="V94" s="116">
        <v>-3.3265953335832796E-05</v>
      </c>
      <c r="W94" s="116">
        <v>8.382682143044606E-06</v>
      </c>
      <c r="X94" s="116">
        <v>67.5</v>
      </c>
    </row>
    <row r="95" s="116" customFormat="1" ht="12.75">
      <c r="A95" s="116" t="s">
        <v>123</v>
      </c>
    </row>
    <row r="96" spans="1:24" s="116" customFormat="1" ht="12.75">
      <c r="A96" s="116">
        <v>1982</v>
      </c>
      <c r="B96" s="116">
        <v>140.02</v>
      </c>
      <c r="C96" s="116">
        <v>126.22</v>
      </c>
      <c r="D96" s="116">
        <v>9.187243923075727</v>
      </c>
      <c r="E96" s="116">
        <v>9.666581077179105</v>
      </c>
      <c r="F96" s="116">
        <v>27.546324383977417</v>
      </c>
      <c r="G96" s="116" t="s">
        <v>59</v>
      </c>
      <c r="H96" s="116">
        <v>-1.105883797410769</v>
      </c>
      <c r="I96" s="116">
        <v>71.41411620258924</v>
      </c>
      <c r="J96" s="116" t="s">
        <v>73</v>
      </c>
      <c r="K96" s="116">
        <v>0.10343205806260816</v>
      </c>
      <c r="M96" s="116" t="s">
        <v>68</v>
      </c>
      <c r="N96" s="116">
        <v>0.07980343290322865</v>
      </c>
      <c r="X96" s="116">
        <v>67.5</v>
      </c>
    </row>
    <row r="97" spans="1:24" s="116" customFormat="1" ht="12.75">
      <c r="A97" s="116">
        <v>1981</v>
      </c>
      <c r="B97" s="116">
        <v>128.72000122070312</v>
      </c>
      <c r="C97" s="116">
        <v>144.72000122070312</v>
      </c>
      <c r="D97" s="116">
        <v>8.734305381774902</v>
      </c>
      <c r="E97" s="116">
        <v>9.194058418273926</v>
      </c>
      <c r="F97" s="116">
        <v>23.117914746836625</v>
      </c>
      <c r="G97" s="116" t="s">
        <v>56</v>
      </c>
      <c r="H97" s="116">
        <v>1.7915033390551542</v>
      </c>
      <c r="I97" s="116">
        <v>63.01150455975828</v>
      </c>
      <c r="J97" s="116" t="s">
        <v>62</v>
      </c>
      <c r="K97" s="116">
        <v>0.1994345179718397</v>
      </c>
      <c r="L97" s="116">
        <v>0.24711938075264034</v>
      </c>
      <c r="M97" s="116">
        <v>0.04721348776808735</v>
      </c>
      <c r="N97" s="116">
        <v>0.015664882078741834</v>
      </c>
      <c r="O97" s="116">
        <v>0.008009660921472058</v>
      </c>
      <c r="P97" s="116">
        <v>0.007089072378434342</v>
      </c>
      <c r="Q97" s="116">
        <v>0.0009749584232903076</v>
      </c>
      <c r="R97" s="116">
        <v>0.00024113032928442911</v>
      </c>
      <c r="S97" s="116">
        <v>0.00010507754985907975</v>
      </c>
      <c r="T97" s="116">
        <v>0.00010430957974352137</v>
      </c>
      <c r="U97" s="116">
        <v>2.132463390459528E-05</v>
      </c>
      <c r="V97" s="116">
        <v>8.952356626095305E-06</v>
      </c>
      <c r="W97" s="116">
        <v>6.5513668744847514E-06</v>
      </c>
      <c r="X97" s="116">
        <v>67.5</v>
      </c>
    </row>
    <row r="98" spans="1:24" s="116" customFormat="1" ht="12.75">
      <c r="A98" s="116">
        <v>1983</v>
      </c>
      <c r="B98" s="116">
        <v>145.10000610351562</v>
      </c>
      <c r="C98" s="116">
        <v>136</v>
      </c>
      <c r="D98" s="116">
        <v>9.940285682678223</v>
      </c>
      <c r="E98" s="116">
        <v>10.465239524841309</v>
      </c>
      <c r="F98" s="116">
        <v>31.04023166471616</v>
      </c>
      <c r="G98" s="116" t="s">
        <v>57</v>
      </c>
      <c r="H98" s="116">
        <v>-3.2083269539163126</v>
      </c>
      <c r="I98" s="116">
        <v>74.39167914959931</v>
      </c>
      <c r="J98" s="116" t="s">
        <v>60</v>
      </c>
      <c r="K98" s="116">
        <v>0.08157314918262296</v>
      </c>
      <c r="L98" s="116">
        <v>-0.0013444470246460564</v>
      </c>
      <c r="M98" s="116">
        <v>-0.018820415806532445</v>
      </c>
      <c r="N98" s="116">
        <v>-0.00016191303558700976</v>
      </c>
      <c r="O98" s="116">
        <v>0.0033548169497701562</v>
      </c>
      <c r="P98" s="116">
        <v>-0.00015385529062230795</v>
      </c>
      <c r="Q98" s="116">
        <v>-0.00036504138521652353</v>
      </c>
      <c r="R98" s="116">
        <v>-1.3022563013016366E-05</v>
      </c>
      <c r="S98" s="116">
        <v>5.0353791925756184E-05</v>
      </c>
      <c r="T98" s="116">
        <v>-1.0957872486953694E-05</v>
      </c>
      <c r="U98" s="116">
        <v>-6.386544862294723E-06</v>
      </c>
      <c r="V98" s="116">
        <v>-1.0269656641443933E-06</v>
      </c>
      <c r="W98" s="116">
        <v>3.3276303567349837E-06</v>
      </c>
      <c r="X98" s="116">
        <v>67.5</v>
      </c>
    </row>
    <row r="99" spans="1:24" s="116" customFormat="1" ht="12.75">
      <c r="A99" s="116">
        <v>1984</v>
      </c>
      <c r="B99" s="116">
        <v>132.27999877929688</v>
      </c>
      <c r="C99" s="116">
        <v>135.8800048828125</v>
      </c>
      <c r="D99" s="116">
        <v>9.09273910522461</v>
      </c>
      <c r="E99" s="116">
        <v>9.440547943115234</v>
      </c>
      <c r="F99" s="116">
        <v>27.23258508239033</v>
      </c>
      <c r="G99" s="116" t="s">
        <v>58</v>
      </c>
      <c r="H99" s="116">
        <v>6.531348483456981</v>
      </c>
      <c r="I99" s="116">
        <v>71.31134726275386</v>
      </c>
      <c r="J99" s="116" t="s">
        <v>61</v>
      </c>
      <c r="K99" s="116">
        <v>0.18198886859115748</v>
      </c>
      <c r="L99" s="116">
        <v>-0.24711572350978872</v>
      </c>
      <c r="M99" s="116">
        <v>0.043300177552714</v>
      </c>
      <c r="N99" s="116">
        <v>-0.01566404528561489</v>
      </c>
      <c r="O99" s="116">
        <v>0.0072732297716001995</v>
      </c>
      <c r="P99" s="116">
        <v>-0.0070874026085885845</v>
      </c>
      <c r="Q99" s="116">
        <v>0.0009040402171496157</v>
      </c>
      <c r="R99" s="116">
        <v>-0.00024077842210918577</v>
      </c>
      <c r="S99" s="116">
        <v>9.22268243142148E-05</v>
      </c>
      <c r="T99" s="116">
        <v>-0.0001037324127591261</v>
      </c>
      <c r="U99" s="116">
        <v>2.0345811752960642E-05</v>
      </c>
      <c r="V99" s="116">
        <v>-8.893257596936062E-06</v>
      </c>
      <c r="W99" s="116">
        <v>5.643339803080434E-06</v>
      </c>
      <c r="X99" s="116">
        <v>67.5</v>
      </c>
    </row>
    <row r="100" s="116" customFormat="1" ht="12.75">
      <c r="A100" s="116" t="s">
        <v>129</v>
      </c>
    </row>
    <row r="101" spans="1:24" s="116" customFormat="1" ht="12.75">
      <c r="A101" s="116">
        <v>1982</v>
      </c>
      <c r="B101" s="116">
        <v>129.26</v>
      </c>
      <c r="C101" s="116">
        <v>130.76</v>
      </c>
      <c r="D101" s="116">
        <v>9.183676720228773</v>
      </c>
      <c r="E101" s="116">
        <v>9.848174192323164</v>
      </c>
      <c r="F101" s="116">
        <v>26.191086132407566</v>
      </c>
      <c r="G101" s="116" t="s">
        <v>59</v>
      </c>
      <c r="H101" s="116">
        <v>6.136335665122218</v>
      </c>
      <c r="I101" s="116">
        <v>67.89633566512221</v>
      </c>
      <c r="J101" s="116" t="s">
        <v>73</v>
      </c>
      <c r="K101" s="116">
        <v>0.2242641520049707</v>
      </c>
      <c r="M101" s="116" t="s">
        <v>68</v>
      </c>
      <c r="N101" s="116">
        <v>0.14915718591568128</v>
      </c>
      <c r="X101" s="116">
        <v>67.5</v>
      </c>
    </row>
    <row r="102" spans="1:24" s="116" customFormat="1" ht="12.75">
      <c r="A102" s="116">
        <v>1981</v>
      </c>
      <c r="B102" s="116">
        <v>127.44000244140625</v>
      </c>
      <c r="C102" s="116">
        <v>147.83999633789062</v>
      </c>
      <c r="D102" s="116">
        <v>8.89964771270752</v>
      </c>
      <c r="E102" s="116">
        <v>9.212462425231934</v>
      </c>
      <c r="F102" s="116">
        <v>24.192651558612912</v>
      </c>
      <c r="G102" s="116" t="s">
        <v>56</v>
      </c>
      <c r="H102" s="116">
        <v>4.772302334006085</v>
      </c>
      <c r="I102" s="116">
        <v>64.71230477541233</v>
      </c>
      <c r="J102" s="116" t="s">
        <v>62</v>
      </c>
      <c r="K102" s="116">
        <v>0.3943537258273871</v>
      </c>
      <c r="L102" s="116">
        <v>0.22454096232294657</v>
      </c>
      <c r="M102" s="116">
        <v>0.09335796674905025</v>
      </c>
      <c r="N102" s="116">
        <v>0.09652264198787378</v>
      </c>
      <c r="O102" s="116">
        <v>0.01583805688445733</v>
      </c>
      <c r="P102" s="116">
        <v>0.0064414149567973734</v>
      </c>
      <c r="Q102" s="116">
        <v>0.001927785412927826</v>
      </c>
      <c r="R102" s="116">
        <v>0.0014857391741960983</v>
      </c>
      <c r="S102" s="116">
        <v>0.0002077943274934863</v>
      </c>
      <c r="T102" s="116">
        <v>9.478153644034749E-05</v>
      </c>
      <c r="U102" s="116">
        <v>4.216084499586182E-05</v>
      </c>
      <c r="V102" s="116">
        <v>5.514282518529433E-05</v>
      </c>
      <c r="W102" s="116">
        <v>1.2960501936342909E-05</v>
      </c>
      <c r="X102" s="116">
        <v>67.5</v>
      </c>
    </row>
    <row r="103" spans="1:24" s="116" customFormat="1" ht="12.75">
      <c r="A103" s="116">
        <v>1983</v>
      </c>
      <c r="B103" s="116">
        <v>140.25999450683594</v>
      </c>
      <c r="C103" s="116">
        <v>140.36000061035156</v>
      </c>
      <c r="D103" s="116">
        <v>10.043909072875977</v>
      </c>
      <c r="E103" s="116">
        <v>10.806950569152832</v>
      </c>
      <c r="F103" s="116">
        <v>30.881408174658773</v>
      </c>
      <c r="G103" s="116" t="s">
        <v>57</v>
      </c>
      <c r="H103" s="116">
        <v>0.47258889904870216</v>
      </c>
      <c r="I103" s="116">
        <v>73.23258340588464</v>
      </c>
      <c r="J103" s="116" t="s">
        <v>60</v>
      </c>
      <c r="K103" s="116">
        <v>0.21911714053451878</v>
      </c>
      <c r="L103" s="116">
        <v>-0.0012207678490840665</v>
      </c>
      <c r="M103" s="116">
        <v>-0.05098720765723</v>
      </c>
      <c r="N103" s="116">
        <v>-0.0009980881604762164</v>
      </c>
      <c r="O103" s="116">
        <v>0.008941672302529277</v>
      </c>
      <c r="P103" s="116">
        <v>-0.0001397955244750541</v>
      </c>
      <c r="Q103" s="116">
        <v>-0.001010125806875918</v>
      </c>
      <c r="R103" s="116">
        <v>-8.023978642183958E-05</v>
      </c>
      <c r="S103" s="116">
        <v>0.00012863719175351372</v>
      </c>
      <c r="T103" s="116">
        <v>-9.96250540466149E-06</v>
      </c>
      <c r="U103" s="116">
        <v>-1.9179064881309117E-05</v>
      </c>
      <c r="V103" s="116">
        <v>-6.32915251742912E-06</v>
      </c>
      <c r="W103" s="116">
        <v>8.355556148681253E-06</v>
      </c>
      <c r="X103" s="116">
        <v>67.5</v>
      </c>
    </row>
    <row r="104" spans="1:24" s="116" customFormat="1" ht="12.75">
      <c r="A104" s="116">
        <v>1984</v>
      </c>
      <c r="B104" s="116">
        <v>124.73999786376953</v>
      </c>
      <c r="C104" s="116">
        <v>140.13999938964844</v>
      </c>
      <c r="D104" s="116">
        <v>9.113420486450195</v>
      </c>
      <c r="E104" s="116">
        <v>9.380279541015625</v>
      </c>
      <c r="F104" s="116">
        <v>27.015133926434473</v>
      </c>
      <c r="G104" s="116" t="s">
        <v>58</v>
      </c>
      <c r="H104" s="116">
        <v>13.319043037991733</v>
      </c>
      <c r="I104" s="116">
        <v>70.55904090176126</v>
      </c>
      <c r="J104" s="116" t="s">
        <v>61</v>
      </c>
      <c r="K104" s="116">
        <v>0.3278757993477377</v>
      </c>
      <c r="L104" s="116">
        <v>-0.22453764380783361</v>
      </c>
      <c r="M104" s="116">
        <v>0.07820495259787118</v>
      </c>
      <c r="N104" s="116">
        <v>-0.09651748150642542</v>
      </c>
      <c r="O104" s="116">
        <v>0.013072510941264763</v>
      </c>
      <c r="P104" s="116">
        <v>-0.006439897814172959</v>
      </c>
      <c r="Q104" s="116">
        <v>0.0016419508069916663</v>
      </c>
      <c r="R104" s="116">
        <v>-0.0014835708511614408</v>
      </c>
      <c r="S104" s="116">
        <v>0.00016318993668802</v>
      </c>
      <c r="T104" s="116">
        <v>-9.425650182377345E-05</v>
      </c>
      <c r="U104" s="116">
        <v>3.754597609656222E-05</v>
      </c>
      <c r="V104" s="116">
        <v>-5.4778399007519844E-05</v>
      </c>
      <c r="W104" s="116">
        <v>9.907537125248796E-06</v>
      </c>
      <c r="X104" s="116">
        <v>67.5</v>
      </c>
    </row>
    <row r="105" s="116" customFormat="1" ht="12.75">
      <c r="A105" s="116" t="s">
        <v>135</v>
      </c>
    </row>
    <row r="106" spans="1:24" s="116" customFormat="1" ht="12.75">
      <c r="A106" s="116">
        <v>1982</v>
      </c>
      <c r="B106" s="116">
        <v>143.54</v>
      </c>
      <c r="C106" s="116">
        <v>138.94</v>
      </c>
      <c r="D106" s="116">
        <v>9.024401958536407</v>
      </c>
      <c r="E106" s="116">
        <v>9.901682405361035</v>
      </c>
      <c r="F106" s="116">
        <v>28.20039731221409</v>
      </c>
      <c r="G106" s="116" t="s">
        <v>59</v>
      </c>
      <c r="H106" s="116">
        <v>-1.5999544794932348</v>
      </c>
      <c r="I106" s="116">
        <v>74.44004552050676</v>
      </c>
      <c r="J106" s="116" t="s">
        <v>73</v>
      </c>
      <c r="K106" s="116">
        <v>0.16543097310802626</v>
      </c>
      <c r="M106" s="116" t="s">
        <v>68</v>
      </c>
      <c r="N106" s="116">
        <v>0.14150800343667105</v>
      </c>
      <c r="X106" s="116">
        <v>67.5</v>
      </c>
    </row>
    <row r="107" spans="1:24" s="116" customFormat="1" ht="12.75">
      <c r="A107" s="116">
        <v>1981</v>
      </c>
      <c r="B107" s="116">
        <v>124.86000061035156</v>
      </c>
      <c r="C107" s="116">
        <v>147.66000366210938</v>
      </c>
      <c r="D107" s="116">
        <v>8.803147315979004</v>
      </c>
      <c r="E107" s="116">
        <v>9.125244140625</v>
      </c>
      <c r="F107" s="116">
        <v>25.209198514566378</v>
      </c>
      <c r="G107" s="116" t="s">
        <v>56</v>
      </c>
      <c r="H107" s="116">
        <v>10.8032370854027</v>
      </c>
      <c r="I107" s="116">
        <v>68.16323769575426</v>
      </c>
      <c r="J107" s="116" t="s">
        <v>62</v>
      </c>
      <c r="K107" s="116">
        <v>0.20719638516296857</v>
      </c>
      <c r="L107" s="116">
        <v>0.3377815198995903</v>
      </c>
      <c r="M107" s="116">
        <v>0.049051160582730256</v>
      </c>
      <c r="N107" s="116">
        <v>0.07637196837435936</v>
      </c>
      <c r="O107" s="116">
        <v>0.008321299847342326</v>
      </c>
      <c r="P107" s="116">
        <v>0.009689953296005704</v>
      </c>
      <c r="Q107" s="116">
        <v>0.0010129511039181265</v>
      </c>
      <c r="R107" s="116">
        <v>0.0011755847628373</v>
      </c>
      <c r="S107" s="116">
        <v>0.00010917878733498697</v>
      </c>
      <c r="T107" s="116">
        <v>0.00014259644028821717</v>
      </c>
      <c r="U107" s="116">
        <v>2.2155738590844145E-05</v>
      </c>
      <c r="V107" s="116">
        <v>4.3627907460157644E-05</v>
      </c>
      <c r="W107" s="116">
        <v>6.807027304248011E-06</v>
      </c>
      <c r="X107" s="116">
        <v>67.5</v>
      </c>
    </row>
    <row r="108" spans="1:24" s="116" customFormat="1" ht="12.75">
      <c r="A108" s="116">
        <v>1983</v>
      </c>
      <c r="B108" s="116">
        <v>137.3800048828125</v>
      </c>
      <c r="C108" s="116">
        <v>131.17999267578125</v>
      </c>
      <c r="D108" s="116">
        <v>9.725467681884766</v>
      </c>
      <c r="E108" s="116">
        <v>10.547714233398438</v>
      </c>
      <c r="F108" s="116">
        <v>29.653782083064424</v>
      </c>
      <c r="G108" s="116" t="s">
        <v>57</v>
      </c>
      <c r="H108" s="116">
        <v>2.735123971669708</v>
      </c>
      <c r="I108" s="116">
        <v>72.61512885448221</v>
      </c>
      <c r="J108" s="116" t="s">
        <v>60</v>
      </c>
      <c r="K108" s="116">
        <v>-0.1672131448684606</v>
      </c>
      <c r="L108" s="116">
        <v>-0.0018370315868219854</v>
      </c>
      <c r="M108" s="116">
        <v>0.03925383607476743</v>
      </c>
      <c r="N108" s="116">
        <v>-0.0007897357705162307</v>
      </c>
      <c r="O108" s="116">
        <v>-0.006768104632082475</v>
      </c>
      <c r="P108" s="116">
        <v>-0.00021021518582507932</v>
      </c>
      <c r="Q108" s="116">
        <v>0.00079437835722523</v>
      </c>
      <c r="R108" s="116">
        <v>-6.349824837322847E-05</v>
      </c>
      <c r="S108" s="116">
        <v>-9.287602804454914E-05</v>
      </c>
      <c r="T108" s="116">
        <v>-1.4973288713105708E-05</v>
      </c>
      <c r="U108" s="116">
        <v>1.622860306971541E-05</v>
      </c>
      <c r="V108" s="116">
        <v>-5.012400680677156E-06</v>
      </c>
      <c r="W108" s="116">
        <v>-5.907162890708201E-06</v>
      </c>
      <c r="X108" s="116">
        <v>67.5</v>
      </c>
    </row>
    <row r="109" spans="1:24" s="116" customFormat="1" ht="12.75">
      <c r="A109" s="116">
        <v>1984</v>
      </c>
      <c r="B109" s="116">
        <v>125.77999877929688</v>
      </c>
      <c r="C109" s="116">
        <v>138.17999267578125</v>
      </c>
      <c r="D109" s="116">
        <v>8.97509765625</v>
      </c>
      <c r="E109" s="116">
        <v>9.292006492614746</v>
      </c>
      <c r="F109" s="116">
        <v>24.841701288611823</v>
      </c>
      <c r="G109" s="116" t="s">
        <v>58</v>
      </c>
      <c r="H109" s="116">
        <v>7.605233328202843</v>
      </c>
      <c r="I109" s="116">
        <v>65.88523210749972</v>
      </c>
      <c r="J109" s="116" t="s">
        <v>61</v>
      </c>
      <c r="K109" s="116">
        <v>-0.12235238537846506</v>
      </c>
      <c r="L109" s="116">
        <v>-0.3377765244960436</v>
      </c>
      <c r="M109" s="116">
        <v>-0.029413478337797404</v>
      </c>
      <c r="N109" s="116">
        <v>-0.07636788507472833</v>
      </c>
      <c r="O109" s="116">
        <v>-0.004841155940326972</v>
      </c>
      <c r="P109" s="116">
        <v>-0.009687672809009413</v>
      </c>
      <c r="Q109" s="116">
        <v>-0.0006285164791006645</v>
      </c>
      <c r="R109" s="116">
        <v>-0.0011738686072422086</v>
      </c>
      <c r="S109" s="116">
        <v>-5.739382387161907E-05</v>
      </c>
      <c r="T109" s="116">
        <v>-0.00014180812885016523</v>
      </c>
      <c r="U109" s="116">
        <v>-1.5083407934264858E-05</v>
      </c>
      <c r="V109" s="116">
        <v>-4.333901416470414E-05</v>
      </c>
      <c r="W109" s="116">
        <v>-3.382461722387687E-06</v>
      </c>
      <c r="X109" s="116">
        <v>67.5</v>
      </c>
    </row>
    <row r="110" s="116" customFormat="1" ht="12.75">
      <c r="A110" s="116" t="s">
        <v>141</v>
      </c>
    </row>
    <row r="111" spans="1:24" s="116" customFormat="1" ht="12.75">
      <c r="A111" s="116">
        <v>1982</v>
      </c>
      <c r="B111" s="116">
        <v>138.92</v>
      </c>
      <c r="C111" s="116">
        <v>147.42</v>
      </c>
      <c r="D111" s="116">
        <v>8.880807147749463</v>
      </c>
      <c r="E111" s="116">
        <v>9.51367571393284</v>
      </c>
      <c r="F111" s="116">
        <v>26.1817183039467</v>
      </c>
      <c r="G111" s="116" t="s">
        <v>59</v>
      </c>
      <c r="H111" s="116">
        <v>-1.2047729453672247</v>
      </c>
      <c r="I111" s="116">
        <v>70.21522705463276</v>
      </c>
      <c r="J111" s="116" t="s">
        <v>73</v>
      </c>
      <c r="K111" s="116">
        <v>0.6581322388330244</v>
      </c>
      <c r="M111" s="116" t="s">
        <v>68</v>
      </c>
      <c r="N111" s="116">
        <v>0.5461790377668865</v>
      </c>
      <c r="X111" s="116">
        <v>67.5</v>
      </c>
    </row>
    <row r="112" spans="1:24" s="116" customFormat="1" ht="12.75">
      <c r="A112" s="116">
        <v>1981</v>
      </c>
      <c r="B112" s="116">
        <v>126.22000122070312</v>
      </c>
      <c r="C112" s="116">
        <v>130.72000122070312</v>
      </c>
      <c r="D112" s="116">
        <v>8.484533309936523</v>
      </c>
      <c r="E112" s="116">
        <v>8.742900848388672</v>
      </c>
      <c r="F112" s="116">
        <v>26.109545696211704</v>
      </c>
      <c r="G112" s="116" t="s">
        <v>56</v>
      </c>
      <c r="H112" s="116">
        <v>14.532981257032986</v>
      </c>
      <c r="I112" s="116">
        <v>73.25298247773611</v>
      </c>
      <c r="J112" s="116" t="s">
        <v>62</v>
      </c>
      <c r="K112" s="116">
        <v>0.41119833022362084</v>
      </c>
      <c r="L112" s="116">
        <v>0.6904289282147172</v>
      </c>
      <c r="M112" s="116">
        <v>0.09734545323222676</v>
      </c>
      <c r="N112" s="116">
        <v>0.047012829803953916</v>
      </c>
      <c r="O112" s="116">
        <v>0.016514678281702465</v>
      </c>
      <c r="P112" s="116">
        <v>0.01980630620704382</v>
      </c>
      <c r="Q112" s="116">
        <v>0.0020101926229782025</v>
      </c>
      <c r="R112" s="116">
        <v>0.0007237041111975747</v>
      </c>
      <c r="S112" s="116">
        <v>0.00021667818621236558</v>
      </c>
      <c r="T112" s="116">
        <v>0.0002914369653258229</v>
      </c>
      <c r="U112" s="116">
        <v>4.395320563397464E-05</v>
      </c>
      <c r="V112" s="116">
        <v>2.6866916001841405E-05</v>
      </c>
      <c r="W112" s="116">
        <v>1.3507416334781376E-05</v>
      </c>
      <c r="X112" s="116">
        <v>67.5</v>
      </c>
    </row>
    <row r="113" spans="1:24" s="116" customFormat="1" ht="12.75">
      <c r="A113" s="116">
        <v>1983</v>
      </c>
      <c r="B113" s="116">
        <v>146.9199981689453</v>
      </c>
      <c r="C113" s="116">
        <v>138.22000122070312</v>
      </c>
      <c r="D113" s="116">
        <v>9.340675354003906</v>
      </c>
      <c r="E113" s="116">
        <v>10.403924942016602</v>
      </c>
      <c r="F113" s="116">
        <v>27.046554459408387</v>
      </c>
      <c r="G113" s="116" t="s">
        <v>57</v>
      </c>
      <c r="H113" s="116">
        <v>-10.433338018583896</v>
      </c>
      <c r="I113" s="116">
        <v>68.98666015036142</v>
      </c>
      <c r="J113" s="116" t="s">
        <v>60</v>
      </c>
      <c r="K113" s="116">
        <v>0.3541401521335382</v>
      </c>
      <c r="L113" s="116">
        <v>-0.003755957903228929</v>
      </c>
      <c r="M113" s="116">
        <v>-0.08439470456333269</v>
      </c>
      <c r="N113" s="116">
        <v>-0.00048576819277955396</v>
      </c>
      <c r="O113" s="116">
        <v>0.014131690766427524</v>
      </c>
      <c r="P113" s="116">
        <v>-0.00042983370463601134</v>
      </c>
      <c r="Q113" s="116">
        <v>-0.001768434268402403</v>
      </c>
      <c r="R113" s="116">
        <v>-3.906515560021873E-05</v>
      </c>
      <c r="S113" s="116">
        <v>0.00017740036004694333</v>
      </c>
      <c r="T113" s="116">
        <v>-3.061708467288947E-05</v>
      </c>
      <c r="U113" s="116">
        <v>-4.020091600247149E-05</v>
      </c>
      <c r="V113" s="116">
        <v>-3.08057603734233E-06</v>
      </c>
      <c r="W113" s="116">
        <v>1.0792728165039956E-05</v>
      </c>
      <c r="X113" s="116">
        <v>67.5</v>
      </c>
    </row>
    <row r="114" spans="1:24" s="116" customFormat="1" ht="12.75">
      <c r="A114" s="116">
        <v>1984</v>
      </c>
      <c r="B114" s="116">
        <v>131.4199981689453</v>
      </c>
      <c r="C114" s="116">
        <v>134.72000122070312</v>
      </c>
      <c r="D114" s="116">
        <v>8.767769813537598</v>
      </c>
      <c r="E114" s="116">
        <v>9.111581802368164</v>
      </c>
      <c r="F114" s="116">
        <v>26.902609511591855</v>
      </c>
      <c r="G114" s="116" t="s">
        <v>58</v>
      </c>
      <c r="H114" s="116">
        <v>9.135698151825636</v>
      </c>
      <c r="I114" s="116">
        <v>73.05569632077095</v>
      </c>
      <c r="J114" s="116" t="s">
        <v>61</v>
      </c>
      <c r="K114" s="116">
        <v>-0.20897085783794916</v>
      </c>
      <c r="L114" s="116">
        <v>-0.6904187118669021</v>
      </c>
      <c r="M114" s="116">
        <v>-0.04851464837196537</v>
      </c>
      <c r="N114" s="116">
        <v>-0.04701032009504319</v>
      </c>
      <c r="O114" s="116">
        <v>-0.008545754199027849</v>
      </c>
      <c r="P114" s="116">
        <v>-0.019801641562091295</v>
      </c>
      <c r="Q114" s="116">
        <v>-0.0009557795874656677</v>
      </c>
      <c r="R114" s="116">
        <v>-0.0007226489840733205</v>
      </c>
      <c r="S114" s="116">
        <v>-0.00012441281539895898</v>
      </c>
      <c r="T114" s="116">
        <v>-0.00028982425516933195</v>
      </c>
      <c r="U114" s="116">
        <v>-1.776993635511091E-05</v>
      </c>
      <c r="V114" s="116">
        <v>-2.6689721368499783E-05</v>
      </c>
      <c r="W114" s="116">
        <v>-8.122026520313265E-06</v>
      </c>
      <c r="X114" s="116">
        <v>67.5</v>
      </c>
    </row>
    <row r="115" s="116" customFormat="1" ht="12.75">
      <c r="A115" s="116" t="s">
        <v>147</v>
      </c>
    </row>
    <row r="116" spans="1:24" s="116" customFormat="1" ht="12.75">
      <c r="A116" s="116">
        <v>1982</v>
      </c>
      <c r="B116" s="116">
        <v>152.48</v>
      </c>
      <c r="C116" s="116">
        <v>150.88</v>
      </c>
      <c r="D116" s="116">
        <v>8.932512579126886</v>
      </c>
      <c r="E116" s="116">
        <v>9.512638929343444</v>
      </c>
      <c r="F116" s="116">
        <v>29.714612339771794</v>
      </c>
      <c r="G116" s="116" t="s">
        <v>59</v>
      </c>
      <c r="H116" s="116">
        <v>-5.70628291334576</v>
      </c>
      <c r="I116" s="116">
        <v>79.27371708665423</v>
      </c>
      <c r="J116" s="116" t="s">
        <v>73</v>
      </c>
      <c r="K116" s="116">
        <v>0.47818372443099905</v>
      </c>
      <c r="M116" s="116" t="s">
        <v>68</v>
      </c>
      <c r="N116" s="116">
        <v>0.35359828095362983</v>
      </c>
      <c r="X116" s="116">
        <v>67.5</v>
      </c>
    </row>
    <row r="117" spans="1:24" s="116" customFormat="1" ht="12.75">
      <c r="A117" s="116">
        <v>1981</v>
      </c>
      <c r="B117" s="116">
        <v>129.44000244140625</v>
      </c>
      <c r="C117" s="116">
        <v>148.74000549316406</v>
      </c>
      <c r="D117" s="116">
        <v>8.749712944030762</v>
      </c>
      <c r="E117" s="116">
        <v>9.045708656311035</v>
      </c>
      <c r="F117" s="116">
        <v>27.807597287088317</v>
      </c>
      <c r="G117" s="116" t="s">
        <v>56</v>
      </c>
      <c r="H117" s="116">
        <v>13.722788813483632</v>
      </c>
      <c r="I117" s="116">
        <v>75.66279125488988</v>
      </c>
      <c r="J117" s="116" t="s">
        <v>62</v>
      </c>
      <c r="K117" s="116">
        <v>0.46545086397994045</v>
      </c>
      <c r="L117" s="116">
        <v>0.49839844330681093</v>
      </c>
      <c r="M117" s="116">
        <v>0.11018928049449285</v>
      </c>
      <c r="N117" s="116">
        <v>0.02091115031840568</v>
      </c>
      <c r="O117" s="116">
        <v>0.018693504906051636</v>
      </c>
      <c r="P117" s="116">
        <v>0.014297550382657478</v>
      </c>
      <c r="Q117" s="116">
        <v>0.0022754401508697647</v>
      </c>
      <c r="R117" s="116">
        <v>0.0003219229373067112</v>
      </c>
      <c r="S117" s="116">
        <v>0.0002452851568853741</v>
      </c>
      <c r="T117" s="116">
        <v>0.000210390289125769</v>
      </c>
      <c r="U117" s="116">
        <v>4.976536062994449E-05</v>
      </c>
      <c r="V117" s="116">
        <v>1.1949275856666156E-05</v>
      </c>
      <c r="W117" s="116">
        <v>1.5297300706996995E-05</v>
      </c>
      <c r="X117" s="116">
        <v>67.5</v>
      </c>
    </row>
    <row r="118" spans="1:24" s="116" customFormat="1" ht="12.75">
      <c r="A118" s="116">
        <v>1983</v>
      </c>
      <c r="B118" s="116">
        <v>154.97999572753906</v>
      </c>
      <c r="C118" s="116">
        <v>131.77999877929688</v>
      </c>
      <c r="D118" s="116">
        <v>9.318392753601074</v>
      </c>
      <c r="E118" s="116">
        <v>10.177292823791504</v>
      </c>
      <c r="F118" s="116">
        <v>32.498240483282</v>
      </c>
      <c r="G118" s="116" t="s">
        <v>57</v>
      </c>
      <c r="H118" s="116">
        <v>-4.361593679601441</v>
      </c>
      <c r="I118" s="116">
        <v>83.11840204793762</v>
      </c>
      <c r="J118" s="116" t="s">
        <v>60</v>
      </c>
      <c r="K118" s="116">
        <v>-0.05351844619106319</v>
      </c>
      <c r="L118" s="116">
        <v>-0.002711391008768611</v>
      </c>
      <c r="M118" s="116">
        <v>0.0114248549436142</v>
      </c>
      <c r="N118" s="116">
        <v>-0.00021602198174278144</v>
      </c>
      <c r="O118" s="116">
        <v>-0.002349429430643929</v>
      </c>
      <c r="P118" s="116">
        <v>-0.0003102239889812145</v>
      </c>
      <c r="Q118" s="116">
        <v>0.00017644783999648184</v>
      </c>
      <c r="R118" s="116">
        <v>-1.7380069433765815E-05</v>
      </c>
      <c r="S118" s="116">
        <v>-4.7191675132834745E-05</v>
      </c>
      <c r="T118" s="116">
        <v>-2.2094089239707748E-05</v>
      </c>
      <c r="U118" s="116">
        <v>-7.830400324374999E-08</v>
      </c>
      <c r="V118" s="116">
        <v>-1.373209714764195E-06</v>
      </c>
      <c r="W118" s="116">
        <v>-3.443320633204478E-06</v>
      </c>
      <c r="X118" s="116">
        <v>67.5</v>
      </c>
    </row>
    <row r="119" spans="1:24" s="116" customFormat="1" ht="12.75">
      <c r="A119" s="116">
        <v>1984</v>
      </c>
      <c r="B119" s="116">
        <v>136.27999877929688</v>
      </c>
      <c r="C119" s="116">
        <v>136.5800018310547</v>
      </c>
      <c r="D119" s="116">
        <v>9.039278984069824</v>
      </c>
      <c r="E119" s="116">
        <v>9.462176322937012</v>
      </c>
      <c r="F119" s="116">
        <v>26.750925238225033</v>
      </c>
      <c r="G119" s="116" t="s">
        <v>58</v>
      </c>
      <c r="H119" s="116">
        <v>1.69620014898058</v>
      </c>
      <c r="I119" s="116">
        <v>70.47619892827746</v>
      </c>
      <c r="J119" s="116" t="s">
        <v>61</v>
      </c>
      <c r="K119" s="116">
        <v>-0.462363799077055</v>
      </c>
      <c r="L119" s="116">
        <v>-0.49839106798722826</v>
      </c>
      <c r="M119" s="116">
        <v>-0.10959539326728746</v>
      </c>
      <c r="N119" s="116">
        <v>-0.02091003448448524</v>
      </c>
      <c r="O119" s="116">
        <v>-0.018545277216127042</v>
      </c>
      <c r="P119" s="116">
        <v>-0.01429418441259555</v>
      </c>
      <c r="Q119" s="116">
        <v>-0.0022685885567794778</v>
      </c>
      <c r="R119" s="116">
        <v>-0.0003214534348092398</v>
      </c>
      <c r="S119" s="116">
        <v>-0.00024070262563262486</v>
      </c>
      <c r="T119" s="116">
        <v>-0.0002092269700088698</v>
      </c>
      <c r="U119" s="116">
        <v>-4.9765299025641395E-05</v>
      </c>
      <c r="V119" s="116">
        <v>-1.1870109038167338E-05</v>
      </c>
      <c r="W119" s="116">
        <v>-1.4904729180271578E-05</v>
      </c>
      <c r="X119" s="116">
        <v>67.5</v>
      </c>
    </row>
    <row r="120" spans="1:14" s="116" customFormat="1" ht="12.75">
      <c r="A120" s="116" t="s">
        <v>153</v>
      </c>
      <c r="E120" s="117" t="s">
        <v>106</v>
      </c>
      <c r="F120" s="117">
        <f>MIN(F91:F119)</f>
        <v>23.117914746836625</v>
      </c>
      <c r="G120" s="117"/>
      <c r="H120" s="117"/>
      <c r="I120" s="118"/>
      <c r="J120" s="118" t="s">
        <v>158</v>
      </c>
      <c r="K120" s="117">
        <f>AVERAGE(K118,K113,K108,K103,K98,K93)</f>
        <v>0.06557301591956693</v>
      </c>
      <c r="L120" s="117">
        <f>AVERAGE(L118,L113,L108,L103,L98,L93)</f>
        <v>-0.0024084764595741813</v>
      </c>
      <c r="M120" s="118" t="s">
        <v>108</v>
      </c>
      <c r="N120" s="117" t="e">
        <f>Mittelwert(K116,K111,K106,K101,K96,K91)</f>
        <v>#NAME?</v>
      </c>
    </row>
    <row r="121" spans="5:14" s="116" customFormat="1" ht="12.75">
      <c r="E121" s="117" t="s">
        <v>107</v>
      </c>
      <c r="F121" s="117">
        <f>MAX(F91:F119)</f>
        <v>33.56873895633095</v>
      </c>
      <c r="G121" s="117"/>
      <c r="H121" s="117"/>
      <c r="I121" s="118"/>
      <c r="J121" s="118" t="s">
        <v>159</v>
      </c>
      <c r="K121" s="117">
        <f>AVERAGE(K119,K114,K109,K104,K99,K94)</f>
        <v>-0.005269193508448279</v>
      </c>
      <c r="L121" s="117">
        <f>AVERAGE(L119,L114,L109,L104,L99,L94)</f>
        <v>-0.4427553316509452</v>
      </c>
      <c r="M121" s="117"/>
      <c r="N121" s="117"/>
    </row>
    <row r="122" spans="5:14" s="116" customFormat="1" ht="12.75">
      <c r="E122" s="117"/>
      <c r="F122" s="117"/>
      <c r="G122" s="117"/>
      <c r="H122" s="117"/>
      <c r="I122" s="117"/>
      <c r="J122" s="118" t="s">
        <v>112</v>
      </c>
      <c r="K122" s="117">
        <f>ABS(K120/$G$33)</f>
        <v>0.040983134949729334</v>
      </c>
      <c r="L122" s="117">
        <f>ABS(L120/$H$33)</f>
        <v>0.006690212387706059</v>
      </c>
      <c r="M122" s="118" t="s">
        <v>111</v>
      </c>
      <c r="N122" s="117">
        <f>K122+L122+L123+K123</f>
        <v>0.3273892895672581</v>
      </c>
    </row>
    <row r="123" spans="5:14" s="116" customFormat="1" ht="12.75">
      <c r="E123" s="117"/>
      <c r="F123" s="117"/>
      <c r="G123" s="117"/>
      <c r="H123" s="117"/>
      <c r="I123" s="117"/>
      <c r="J123" s="117"/>
      <c r="K123" s="117">
        <f>ABS(K121/$G$34)</f>
        <v>0.002993859947981977</v>
      </c>
      <c r="L123" s="117">
        <f>ABS(L121/$H$34)</f>
        <v>0.27672208228184075</v>
      </c>
      <c r="M123" s="117"/>
      <c r="N123" s="117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1982</v>
      </c>
      <c r="B126" s="101">
        <v>145.9</v>
      </c>
      <c r="C126" s="101">
        <v>146.6</v>
      </c>
      <c r="D126" s="101">
        <v>9.206463956383736</v>
      </c>
      <c r="E126" s="101">
        <v>9.62673237989902</v>
      </c>
      <c r="F126" s="101">
        <v>31.19048542039249</v>
      </c>
      <c r="G126" s="101" t="s">
        <v>59</v>
      </c>
      <c r="H126" s="101">
        <v>2.312748035214952</v>
      </c>
      <c r="I126" s="101">
        <v>80.71274803521496</v>
      </c>
      <c r="J126" s="101" t="s">
        <v>73</v>
      </c>
      <c r="K126" s="101">
        <v>0.6511660142845849</v>
      </c>
      <c r="M126" s="101" t="s">
        <v>68</v>
      </c>
      <c r="N126" s="101">
        <v>0.35144691610722695</v>
      </c>
      <c r="X126" s="101">
        <v>67.5</v>
      </c>
    </row>
    <row r="127" spans="1:24" s="101" customFormat="1" ht="12.75" hidden="1">
      <c r="A127" s="101">
        <v>1984</v>
      </c>
      <c r="B127" s="101">
        <v>117.4000015258789</v>
      </c>
      <c r="C127" s="101">
        <v>131.39999389648438</v>
      </c>
      <c r="D127" s="101">
        <v>9.26008129119873</v>
      </c>
      <c r="E127" s="101">
        <v>9.744671821594238</v>
      </c>
      <c r="F127" s="101">
        <v>25.57234129495598</v>
      </c>
      <c r="G127" s="101" t="s">
        <v>56</v>
      </c>
      <c r="H127" s="101">
        <v>15.812606274591502</v>
      </c>
      <c r="I127" s="101">
        <v>65.71260780047041</v>
      </c>
      <c r="J127" s="101" t="s">
        <v>62</v>
      </c>
      <c r="K127" s="101">
        <v>0.7676340231811482</v>
      </c>
      <c r="L127" s="101">
        <v>0.1557820248640361</v>
      </c>
      <c r="M127" s="101">
        <v>0.18172693955821048</v>
      </c>
      <c r="N127" s="101">
        <v>0.06021412049375378</v>
      </c>
      <c r="O127" s="101">
        <v>0.030829688490268622</v>
      </c>
      <c r="P127" s="101">
        <v>0.004469026947147237</v>
      </c>
      <c r="Q127" s="101">
        <v>0.003752740932848789</v>
      </c>
      <c r="R127" s="101">
        <v>0.0009268964626428935</v>
      </c>
      <c r="S127" s="101">
        <v>0.00040450128443851434</v>
      </c>
      <c r="T127" s="101">
        <v>6.577249285704053E-05</v>
      </c>
      <c r="U127" s="101">
        <v>8.208588009577593E-05</v>
      </c>
      <c r="V127" s="101">
        <v>3.439723989045993E-05</v>
      </c>
      <c r="W127" s="101">
        <v>2.5221931621590363E-05</v>
      </c>
      <c r="X127" s="101">
        <v>67.5</v>
      </c>
    </row>
    <row r="128" spans="1:24" s="101" customFormat="1" ht="12.75" hidden="1">
      <c r="A128" s="101">
        <v>1981</v>
      </c>
      <c r="B128" s="101">
        <v>134.5800018310547</v>
      </c>
      <c r="C128" s="101">
        <v>147.67999267578125</v>
      </c>
      <c r="D128" s="101">
        <v>8.892586708068848</v>
      </c>
      <c r="E128" s="101">
        <v>9.486954689025879</v>
      </c>
      <c r="F128" s="101">
        <v>25.57640438985445</v>
      </c>
      <c r="G128" s="101" t="s">
        <v>57</v>
      </c>
      <c r="H128" s="101">
        <v>1.4085263876208245</v>
      </c>
      <c r="I128" s="101">
        <v>68.48852821867551</v>
      </c>
      <c r="J128" s="101" t="s">
        <v>60</v>
      </c>
      <c r="K128" s="101">
        <v>0.031794930185018375</v>
      </c>
      <c r="L128" s="101">
        <v>-0.000846694685167056</v>
      </c>
      <c r="M128" s="101">
        <v>-0.009590047816953667</v>
      </c>
      <c r="N128" s="101">
        <v>-0.0006225077981317945</v>
      </c>
      <c r="O128" s="101">
        <v>0.0009446634999369616</v>
      </c>
      <c r="P128" s="101">
        <v>-9.691447807957632E-05</v>
      </c>
      <c r="Q128" s="101">
        <v>-0.00029630074034433</v>
      </c>
      <c r="R128" s="101">
        <v>-5.004519527882463E-05</v>
      </c>
      <c r="S128" s="101">
        <v>-1.4927337591237252E-05</v>
      </c>
      <c r="T128" s="101">
        <v>-6.90765211893612E-06</v>
      </c>
      <c r="U128" s="101">
        <v>-1.2950067540526613E-05</v>
      </c>
      <c r="V128" s="101">
        <v>-3.9496402180338816E-06</v>
      </c>
      <c r="W128" s="101">
        <v>-1.7681191593899598E-06</v>
      </c>
      <c r="X128" s="101">
        <v>67.5</v>
      </c>
    </row>
    <row r="129" spans="1:24" s="101" customFormat="1" ht="12.75" hidden="1">
      <c r="A129" s="101">
        <v>1983</v>
      </c>
      <c r="B129" s="101">
        <v>153.77999877929688</v>
      </c>
      <c r="C129" s="101">
        <v>140.8800048828125</v>
      </c>
      <c r="D129" s="101">
        <v>9.737730026245117</v>
      </c>
      <c r="E129" s="101">
        <v>10.4537935256958</v>
      </c>
      <c r="F129" s="101">
        <v>33.56873895633095</v>
      </c>
      <c r="G129" s="101" t="s">
        <v>58</v>
      </c>
      <c r="H129" s="101">
        <v>-4.125040746206537</v>
      </c>
      <c r="I129" s="101">
        <v>82.15495803309034</v>
      </c>
      <c r="J129" s="101" t="s">
        <v>61</v>
      </c>
      <c r="K129" s="101">
        <v>-0.766975277280699</v>
      </c>
      <c r="L129" s="101">
        <v>-0.15577972390156966</v>
      </c>
      <c r="M129" s="101">
        <v>-0.18147372135949058</v>
      </c>
      <c r="N129" s="101">
        <v>-0.060210902591454014</v>
      </c>
      <c r="O129" s="101">
        <v>-0.03081521220564428</v>
      </c>
      <c r="P129" s="101">
        <v>-0.004467975988998454</v>
      </c>
      <c r="Q129" s="101">
        <v>-0.0037410253113752388</v>
      </c>
      <c r="R129" s="101">
        <v>-0.0009255444510607867</v>
      </c>
      <c r="S129" s="101">
        <v>-0.0004042257583391305</v>
      </c>
      <c r="T129" s="101">
        <v>-6.540875445101523E-05</v>
      </c>
      <c r="U129" s="101">
        <v>-8.105792658212954E-05</v>
      </c>
      <c r="V129" s="101">
        <v>-3.416973008716834E-05</v>
      </c>
      <c r="W129" s="101">
        <v>-2.515988055143303E-05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1982</v>
      </c>
      <c r="B131" s="101">
        <v>140.02</v>
      </c>
      <c r="C131" s="101">
        <v>126.22</v>
      </c>
      <c r="D131" s="101">
        <v>9.187243923075727</v>
      </c>
      <c r="E131" s="101">
        <v>9.666581077179105</v>
      </c>
      <c r="F131" s="101">
        <v>28.968519723420716</v>
      </c>
      <c r="G131" s="101" t="s">
        <v>59</v>
      </c>
      <c r="H131" s="101">
        <v>2.581171572229067</v>
      </c>
      <c r="I131" s="101">
        <v>75.10117157222908</v>
      </c>
      <c r="J131" s="101" t="s">
        <v>73</v>
      </c>
      <c r="K131" s="101">
        <v>0.09105768134752834</v>
      </c>
      <c r="M131" s="101" t="s">
        <v>68</v>
      </c>
      <c r="N131" s="101">
        <v>0.07502356273134014</v>
      </c>
      <c r="X131" s="101">
        <v>67.5</v>
      </c>
    </row>
    <row r="132" spans="1:24" s="101" customFormat="1" ht="12.75" hidden="1">
      <c r="A132" s="101">
        <v>1984</v>
      </c>
      <c r="B132" s="101">
        <v>132.27999877929688</v>
      </c>
      <c r="C132" s="101">
        <v>135.8800048828125</v>
      </c>
      <c r="D132" s="101">
        <v>9.09273910522461</v>
      </c>
      <c r="E132" s="101">
        <v>9.440547943115234</v>
      </c>
      <c r="F132" s="101">
        <v>24.305612074579837</v>
      </c>
      <c r="G132" s="101" t="s">
        <v>56</v>
      </c>
      <c r="H132" s="101">
        <v>-1.1332337791961606</v>
      </c>
      <c r="I132" s="101">
        <v>63.64676500010072</v>
      </c>
      <c r="J132" s="101" t="s">
        <v>62</v>
      </c>
      <c r="K132" s="101">
        <v>0.15673440477297151</v>
      </c>
      <c r="L132" s="101">
        <v>0.25443199578293824</v>
      </c>
      <c r="M132" s="101">
        <v>0.037104881523270905</v>
      </c>
      <c r="N132" s="101">
        <v>0.016912260880700154</v>
      </c>
      <c r="O132" s="101">
        <v>0.0062947410713658095</v>
      </c>
      <c r="P132" s="101">
        <v>0.007298838295268933</v>
      </c>
      <c r="Q132" s="101">
        <v>0.0007662305573400266</v>
      </c>
      <c r="R132" s="101">
        <v>0.0002603114274705276</v>
      </c>
      <c r="S132" s="101">
        <v>8.257354878287777E-05</v>
      </c>
      <c r="T132" s="101">
        <v>0.00010739270592594265</v>
      </c>
      <c r="U132" s="101">
        <v>1.6754684471584035E-05</v>
      </c>
      <c r="V132" s="101">
        <v>9.656317113473029E-06</v>
      </c>
      <c r="W132" s="101">
        <v>5.145703880326015E-06</v>
      </c>
      <c r="X132" s="101">
        <v>67.5</v>
      </c>
    </row>
    <row r="133" spans="1:24" s="101" customFormat="1" ht="12.75" hidden="1">
      <c r="A133" s="101">
        <v>1981</v>
      </c>
      <c r="B133" s="101">
        <v>128.72000122070312</v>
      </c>
      <c r="C133" s="101">
        <v>144.72000122070312</v>
      </c>
      <c r="D133" s="101">
        <v>8.734305381774902</v>
      </c>
      <c r="E133" s="101">
        <v>9.194058418273926</v>
      </c>
      <c r="F133" s="101">
        <v>24.694335923438228</v>
      </c>
      <c r="G133" s="101" t="s">
        <v>57</v>
      </c>
      <c r="H133" s="101">
        <v>6.088286645219213</v>
      </c>
      <c r="I133" s="101">
        <v>67.30828786592234</v>
      </c>
      <c r="J133" s="101" t="s">
        <v>60</v>
      </c>
      <c r="K133" s="101">
        <v>-0.13520057132200855</v>
      </c>
      <c r="L133" s="101">
        <v>0.0013845349059785665</v>
      </c>
      <c r="M133" s="101">
        <v>0.031791590330679215</v>
      </c>
      <c r="N133" s="101">
        <v>-0.00017502833299658222</v>
      </c>
      <c r="O133" s="101">
        <v>-0.005463981123454021</v>
      </c>
      <c r="P133" s="101">
        <v>0.00015842307736219484</v>
      </c>
      <c r="Q133" s="101">
        <v>0.0006459046950765392</v>
      </c>
      <c r="R133" s="101">
        <v>-1.4064706004700195E-05</v>
      </c>
      <c r="S133" s="101">
        <v>-7.428147924613861E-05</v>
      </c>
      <c r="T133" s="101">
        <v>1.1282064198624181E-05</v>
      </c>
      <c r="U133" s="101">
        <v>1.335931731200385E-05</v>
      </c>
      <c r="V133" s="101">
        <v>-1.1106395865420389E-06</v>
      </c>
      <c r="W133" s="101">
        <v>-4.701242444712539E-06</v>
      </c>
      <c r="X133" s="101">
        <v>67.5</v>
      </c>
    </row>
    <row r="134" spans="1:24" s="101" customFormat="1" ht="12.75" hidden="1">
      <c r="A134" s="101">
        <v>1983</v>
      </c>
      <c r="B134" s="101">
        <v>145.10000610351562</v>
      </c>
      <c r="C134" s="101">
        <v>136</v>
      </c>
      <c r="D134" s="101">
        <v>9.940285682678223</v>
      </c>
      <c r="E134" s="101">
        <v>10.465239524841309</v>
      </c>
      <c r="F134" s="101">
        <v>31.04023166471616</v>
      </c>
      <c r="G134" s="101" t="s">
        <v>58</v>
      </c>
      <c r="H134" s="101">
        <v>-3.2083269539163126</v>
      </c>
      <c r="I134" s="101">
        <v>74.39167914959931</v>
      </c>
      <c r="J134" s="101" t="s">
        <v>61</v>
      </c>
      <c r="K134" s="101">
        <v>-0.07928732025828693</v>
      </c>
      <c r="L134" s="101">
        <v>0.2544282286641622</v>
      </c>
      <c r="M134" s="101">
        <v>-0.01913287790956276</v>
      </c>
      <c r="N134" s="101">
        <v>-0.016911355155028503</v>
      </c>
      <c r="O134" s="101">
        <v>-0.0031254880319843996</v>
      </c>
      <c r="P134" s="101">
        <v>0.007297118786825619</v>
      </c>
      <c r="Q134" s="101">
        <v>-0.00041220916035392856</v>
      </c>
      <c r="R134" s="101">
        <v>-0.00025993118958052167</v>
      </c>
      <c r="S134" s="101">
        <v>-3.6064564320171287E-05</v>
      </c>
      <c r="T134" s="101">
        <v>0.00010679844714935757</v>
      </c>
      <c r="U134" s="101">
        <v>-1.0111779897700177E-05</v>
      </c>
      <c r="V134" s="101">
        <v>-9.592233311630709E-06</v>
      </c>
      <c r="W134" s="101">
        <v>-2.0920296126096015E-06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1982</v>
      </c>
      <c r="B136" s="101">
        <v>129.26</v>
      </c>
      <c r="C136" s="101">
        <v>130.76</v>
      </c>
      <c r="D136" s="101">
        <v>9.183676720228773</v>
      </c>
      <c r="E136" s="101">
        <v>9.848174192323164</v>
      </c>
      <c r="F136" s="101">
        <v>28.067290591212323</v>
      </c>
      <c r="G136" s="101" t="s">
        <v>59</v>
      </c>
      <c r="H136" s="101">
        <v>11.000105234181206</v>
      </c>
      <c r="I136" s="101">
        <v>72.7601052341812</v>
      </c>
      <c r="J136" s="101" t="s">
        <v>73</v>
      </c>
      <c r="K136" s="101">
        <v>0.12721911435562636</v>
      </c>
      <c r="M136" s="101" t="s">
        <v>68</v>
      </c>
      <c r="N136" s="101">
        <v>0.1063767981782047</v>
      </c>
      <c r="X136" s="101">
        <v>67.5</v>
      </c>
    </row>
    <row r="137" spans="1:24" s="101" customFormat="1" ht="12.75" hidden="1">
      <c r="A137" s="101">
        <v>1984</v>
      </c>
      <c r="B137" s="101">
        <v>124.73999786376953</v>
      </c>
      <c r="C137" s="101">
        <v>140.13999938964844</v>
      </c>
      <c r="D137" s="101">
        <v>9.113420486450195</v>
      </c>
      <c r="E137" s="101">
        <v>9.380279541015625</v>
      </c>
      <c r="F137" s="101">
        <v>23.959048692058946</v>
      </c>
      <c r="G137" s="101" t="s">
        <v>56</v>
      </c>
      <c r="H137" s="101">
        <v>5.3370562139111755</v>
      </c>
      <c r="I137" s="101">
        <v>62.57705407768071</v>
      </c>
      <c r="J137" s="101" t="s">
        <v>62</v>
      </c>
      <c r="K137" s="101">
        <v>0.21831418214115564</v>
      </c>
      <c r="L137" s="101">
        <v>0.25941239164058805</v>
      </c>
      <c r="M137" s="101">
        <v>0.05168261975410086</v>
      </c>
      <c r="N137" s="101">
        <v>0.0972444881802471</v>
      </c>
      <c r="O137" s="101">
        <v>0.008767733042236579</v>
      </c>
      <c r="P137" s="101">
        <v>0.007441631907198001</v>
      </c>
      <c r="Q137" s="101">
        <v>0.00106730922771674</v>
      </c>
      <c r="R137" s="101">
        <v>0.0014968455335236603</v>
      </c>
      <c r="S137" s="101">
        <v>0.00011503840334212915</v>
      </c>
      <c r="T137" s="101">
        <v>0.0001094924349440985</v>
      </c>
      <c r="U137" s="101">
        <v>2.336288278649745E-05</v>
      </c>
      <c r="V137" s="101">
        <v>5.554765322035417E-05</v>
      </c>
      <c r="W137" s="101">
        <v>7.170429796202614E-06</v>
      </c>
      <c r="X137" s="101">
        <v>67.5</v>
      </c>
    </row>
    <row r="138" spans="1:24" s="101" customFormat="1" ht="12.75" hidden="1">
      <c r="A138" s="101">
        <v>1981</v>
      </c>
      <c r="B138" s="101">
        <v>127.44000244140625</v>
      </c>
      <c r="C138" s="101">
        <v>147.83999633789062</v>
      </c>
      <c r="D138" s="101">
        <v>8.89964771270752</v>
      </c>
      <c r="E138" s="101">
        <v>9.212462425231934</v>
      </c>
      <c r="F138" s="101">
        <v>25.427470290583173</v>
      </c>
      <c r="G138" s="101" t="s">
        <v>57</v>
      </c>
      <c r="H138" s="101">
        <v>8.075287371923494</v>
      </c>
      <c r="I138" s="101">
        <v>68.01528981332974</v>
      </c>
      <c r="J138" s="101" t="s">
        <v>60</v>
      </c>
      <c r="K138" s="101">
        <v>0.11176602166433564</v>
      </c>
      <c r="L138" s="101">
        <v>0.0014125655276399749</v>
      </c>
      <c r="M138" s="101">
        <v>-0.02696163460205634</v>
      </c>
      <c r="N138" s="101">
        <v>-0.0010056738003398269</v>
      </c>
      <c r="O138" s="101">
        <v>0.004407139114690135</v>
      </c>
      <c r="P138" s="101">
        <v>0.00016152562223367077</v>
      </c>
      <c r="Q138" s="101">
        <v>-0.0005804400618924345</v>
      </c>
      <c r="R138" s="101">
        <v>-8.08357408262116E-05</v>
      </c>
      <c r="S138" s="101">
        <v>5.0997550120324904E-05</v>
      </c>
      <c r="T138" s="101">
        <v>1.149530829154833E-05</v>
      </c>
      <c r="U138" s="101">
        <v>-1.4223199336874414E-05</v>
      </c>
      <c r="V138" s="101">
        <v>-6.376987196967935E-06</v>
      </c>
      <c r="W138" s="101">
        <v>2.968845504097082E-06</v>
      </c>
      <c r="X138" s="101">
        <v>67.5</v>
      </c>
    </row>
    <row r="139" spans="1:24" s="101" customFormat="1" ht="12.75" hidden="1">
      <c r="A139" s="101">
        <v>1983</v>
      </c>
      <c r="B139" s="101">
        <v>140.25999450683594</v>
      </c>
      <c r="C139" s="101">
        <v>140.36000061035156</v>
      </c>
      <c r="D139" s="101">
        <v>10.043909072875977</v>
      </c>
      <c r="E139" s="101">
        <v>10.806950569152832</v>
      </c>
      <c r="F139" s="101">
        <v>30.881408174658773</v>
      </c>
      <c r="G139" s="101" t="s">
        <v>58</v>
      </c>
      <c r="H139" s="101">
        <v>0.47258889904870216</v>
      </c>
      <c r="I139" s="101">
        <v>73.23258340588464</v>
      </c>
      <c r="J139" s="101" t="s">
        <v>61</v>
      </c>
      <c r="K139" s="101">
        <v>-0.18753516610302437</v>
      </c>
      <c r="L139" s="101">
        <v>0.2594085457253094</v>
      </c>
      <c r="M139" s="101">
        <v>-0.044092668826372645</v>
      </c>
      <c r="N139" s="101">
        <v>-0.09723928785036183</v>
      </c>
      <c r="O139" s="101">
        <v>-0.00757959547229899</v>
      </c>
      <c r="P139" s="101">
        <v>0.00743987868957481</v>
      </c>
      <c r="Q139" s="101">
        <v>-0.0008956775770999354</v>
      </c>
      <c r="R139" s="101">
        <v>-0.0014946612105205676</v>
      </c>
      <c r="S139" s="101">
        <v>-0.00010311684695155948</v>
      </c>
      <c r="T139" s="101">
        <v>0.00010888733258405179</v>
      </c>
      <c r="U139" s="101">
        <v>-1.8534424531642576E-05</v>
      </c>
      <c r="V139" s="101">
        <v>-5.5180393371001175E-05</v>
      </c>
      <c r="W139" s="101">
        <v>-6.526945674285393E-06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1982</v>
      </c>
      <c r="B141" s="101">
        <v>143.54</v>
      </c>
      <c r="C141" s="101">
        <v>138.94</v>
      </c>
      <c r="D141" s="101">
        <v>9.024401958536407</v>
      </c>
      <c r="E141" s="101">
        <v>9.901682405361035</v>
      </c>
      <c r="F141" s="101">
        <v>28.53196174111304</v>
      </c>
      <c r="G141" s="101" t="s">
        <v>59</v>
      </c>
      <c r="H141" s="101">
        <v>-0.7247302439279935</v>
      </c>
      <c r="I141" s="101">
        <v>75.315269756072</v>
      </c>
      <c r="J141" s="101" t="s">
        <v>73</v>
      </c>
      <c r="K141" s="101">
        <v>0.221501847002345</v>
      </c>
      <c r="M141" s="101" t="s">
        <v>68</v>
      </c>
      <c r="N141" s="101">
        <v>0.12609054455924099</v>
      </c>
      <c r="X141" s="101">
        <v>67.5</v>
      </c>
    </row>
    <row r="142" spans="1:24" s="101" customFormat="1" ht="12.75" hidden="1">
      <c r="A142" s="101">
        <v>1984</v>
      </c>
      <c r="B142" s="101">
        <v>125.77999877929688</v>
      </c>
      <c r="C142" s="101">
        <v>138.17999267578125</v>
      </c>
      <c r="D142" s="101">
        <v>8.97509765625</v>
      </c>
      <c r="E142" s="101">
        <v>9.292006492614746</v>
      </c>
      <c r="F142" s="101">
        <v>25.648804344153515</v>
      </c>
      <c r="G142" s="101" t="s">
        <v>56</v>
      </c>
      <c r="H142" s="101">
        <v>9.745834389749874</v>
      </c>
      <c r="I142" s="101">
        <v>68.02583316904675</v>
      </c>
      <c r="J142" s="101" t="s">
        <v>62</v>
      </c>
      <c r="K142" s="101">
        <v>0.44171927601078576</v>
      </c>
      <c r="L142" s="101">
        <v>0.0945297787898009</v>
      </c>
      <c r="M142" s="101">
        <v>0.10457141499939447</v>
      </c>
      <c r="N142" s="101">
        <v>0.07865501569312669</v>
      </c>
      <c r="O142" s="101">
        <v>0.01774016451176304</v>
      </c>
      <c r="P142" s="101">
        <v>0.002711836659802112</v>
      </c>
      <c r="Q142" s="101">
        <v>0.0021594544452495654</v>
      </c>
      <c r="R142" s="101">
        <v>0.0012107166146994243</v>
      </c>
      <c r="S142" s="101">
        <v>0.0002327434686640357</v>
      </c>
      <c r="T142" s="101">
        <v>3.992377116697816E-05</v>
      </c>
      <c r="U142" s="101">
        <v>4.7228835006584434E-05</v>
      </c>
      <c r="V142" s="101">
        <v>4.492692808401474E-05</v>
      </c>
      <c r="W142" s="101">
        <v>1.4509461536198362E-05</v>
      </c>
      <c r="X142" s="101">
        <v>67.5</v>
      </c>
    </row>
    <row r="143" spans="1:24" s="101" customFormat="1" ht="12.75" hidden="1">
      <c r="A143" s="101">
        <v>1981</v>
      </c>
      <c r="B143" s="101">
        <v>124.86000061035156</v>
      </c>
      <c r="C143" s="101">
        <v>147.66000366210938</v>
      </c>
      <c r="D143" s="101">
        <v>8.803147315979004</v>
      </c>
      <c r="E143" s="101">
        <v>9.125244140625</v>
      </c>
      <c r="F143" s="101">
        <v>24.30991721034878</v>
      </c>
      <c r="G143" s="101" t="s">
        <v>57</v>
      </c>
      <c r="H143" s="101">
        <v>8.371667305057912</v>
      </c>
      <c r="I143" s="101">
        <v>65.73166791540947</v>
      </c>
      <c r="J143" s="101" t="s">
        <v>60</v>
      </c>
      <c r="K143" s="101">
        <v>-0.35091270277235337</v>
      </c>
      <c r="L143" s="101">
        <v>-0.0005134686181944901</v>
      </c>
      <c r="M143" s="101">
        <v>0.08234679873598022</v>
      </c>
      <c r="N143" s="101">
        <v>-0.0008134788719832042</v>
      </c>
      <c r="O143" s="101">
        <v>-0.014208637722851334</v>
      </c>
      <c r="P143" s="101">
        <v>-5.874699376065093E-05</v>
      </c>
      <c r="Q143" s="101">
        <v>0.0016649526461893173</v>
      </c>
      <c r="R143" s="101">
        <v>-6.540210693703423E-05</v>
      </c>
      <c r="S143" s="101">
        <v>-0.00019538545478802046</v>
      </c>
      <c r="T143" s="101">
        <v>-4.185303773630456E-06</v>
      </c>
      <c r="U143" s="101">
        <v>3.390766452029205E-05</v>
      </c>
      <c r="V143" s="101">
        <v>-5.1640491127102374E-06</v>
      </c>
      <c r="W143" s="101">
        <v>-1.24364137794117E-05</v>
      </c>
      <c r="X143" s="101">
        <v>67.5</v>
      </c>
    </row>
    <row r="144" spans="1:24" s="101" customFormat="1" ht="12.75" hidden="1">
      <c r="A144" s="101">
        <v>1983</v>
      </c>
      <c r="B144" s="101">
        <v>137.3800048828125</v>
      </c>
      <c r="C144" s="101">
        <v>131.17999267578125</v>
      </c>
      <c r="D144" s="101">
        <v>9.725467681884766</v>
      </c>
      <c r="E144" s="101">
        <v>10.547714233398438</v>
      </c>
      <c r="F144" s="101">
        <v>29.653782083064424</v>
      </c>
      <c r="G144" s="101" t="s">
        <v>58</v>
      </c>
      <c r="H144" s="101">
        <v>2.735123971669708</v>
      </c>
      <c r="I144" s="101">
        <v>72.61512885448221</v>
      </c>
      <c r="J144" s="101" t="s">
        <v>61</v>
      </c>
      <c r="K144" s="101">
        <v>-0.2682837934585217</v>
      </c>
      <c r="L144" s="101">
        <v>-0.09452838424529862</v>
      </c>
      <c r="M144" s="101">
        <v>-0.06445297179270752</v>
      </c>
      <c r="N144" s="101">
        <v>-0.07865080893297184</v>
      </c>
      <c r="O144" s="101">
        <v>-0.010622054931376641</v>
      </c>
      <c r="P144" s="101">
        <v>-0.002711200261908139</v>
      </c>
      <c r="Q144" s="101">
        <v>-0.0013752004170502928</v>
      </c>
      <c r="R144" s="101">
        <v>-0.001208948834946058</v>
      </c>
      <c r="S144" s="101">
        <v>-0.0001264675700052997</v>
      </c>
      <c r="T144" s="101">
        <v>-3.970378743288442E-05</v>
      </c>
      <c r="U144" s="101">
        <v>-3.28760268715443E-05</v>
      </c>
      <c r="V144" s="101">
        <v>-4.46291548634718E-05</v>
      </c>
      <c r="W144" s="101">
        <v>-7.4739605549988354E-06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1982</v>
      </c>
      <c r="B146" s="101">
        <v>138.92</v>
      </c>
      <c r="C146" s="101">
        <v>147.42</v>
      </c>
      <c r="D146" s="101">
        <v>8.880807147749463</v>
      </c>
      <c r="E146" s="101">
        <v>9.51367571393284</v>
      </c>
      <c r="F146" s="101">
        <v>28.593850009822468</v>
      </c>
      <c r="G146" s="101" t="s">
        <v>59</v>
      </c>
      <c r="H146" s="101">
        <v>5.264182737660448</v>
      </c>
      <c r="I146" s="101">
        <v>76.68418273766044</v>
      </c>
      <c r="J146" s="101" t="s">
        <v>73</v>
      </c>
      <c r="K146" s="101">
        <v>0.7660035392027044</v>
      </c>
      <c r="M146" s="101" t="s">
        <v>68</v>
      </c>
      <c r="N146" s="101">
        <v>0.41946103318047756</v>
      </c>
      <c r="X146" s="101">
        <v>67.5</v>
      </c>
    </row>
    <row r="147" spans="1:24" s="101" customFormat="1" ht="12.75" hidden="1">
      <c r="A147" s="101">
        <v>1984</v>
      </c>
      <c r="B147" s="101">
        <v>131.4199981689453</v>
      </c>
      <c r="C147" s="101">
        <v>134.72000122070312</v>
      </c>
      <c r="D147" s="101">
        <v>8.767769813537598</v>
      </c>
      <c r="E147" s="101">
        <v>9.111581802368164</v>
      </c>
      <c r="F147" s="101">
        <v>27.556106602992482</v>
      </c>
      <c r="G147" s="101" t="s">
        <v>56</v>
      </c>
      <c r="H147" s="101">
        <v>10.910309831607108</v>
      </c>
      <c r="I147" s="101">
        <v>74.83030800055242</v>
      </c>
      <c r="J147" s="101" t="s">
        <v>62</v>
      </c>
      <c r="K147" s="101">
        <v>0.8222606250248967</v>
      </c>
      <c r="L147" s="101">
        <v>0.22038516582341347</v>
      </c>
      <c r="M147" s="101">
        <v>0.19465912553956344</v>
      </c>
      <c r="N147" s="101">
        <v>0.047767992786011446</v>
      </c>
      <c r="O147" s="101">
        <v>0.03302352283538073</v>
      </c>
      <c r="P147" s="101">
        <v>0.006322033710881737</v>
      </c>
      <c r="Q147" s="101">
        <v>0.004019790708196873</v>
      </c>
      <c r="R147" s="101">
        <v>0.0007352987918566224</v>
      </c>
      <c r="S147" s="101">
        <v>0.0004332683155429768</v>
      </c>
      <c r="T147" s="101">
        <v>9.301119955183036E-05</v>
      </c>
      <c r="U147" s="101">
        <v>8.793037145875867E-05</v>
      </c>
      <c r="V147" s="101">
        <v>2.7282337966383656E-05</v>
      </c>
      <c r="W147" s="101">
        <v>2.7014457801469472E-05</v>
      </c>
      <c r="X147" s="101">
        <v>67.5</v>
      </c>
    </row>
    <row r="148" spans="1:24" s="101" customFormat="1" ht="12.75" hidden="1">
      <c r="A148" s="101">
        <v>1981</v>
      </c>
      <c r="B148" s="101">
        <v>126.22000122070312</v>
      </c>
      <c r="C148" s="101">
        <v>130.72000122070312</v>
      </c>
      <c r="D148" s="101">
        <v>8.484533309936523</v>
      </c>
      <c r="E148" s="101">
        <v>8.742900848388672</v>
      </c>
      <c r="F148" s="101">
        <v>23.240202926886997</v>
      </c>
      <c r="G148" s="101" t="s">
        <v>57</v>
      </c>
      <c r="H148" s="101">
        <v>6.48274866970543</v>
      </c>
      <c r="I148" s="101">
        <v>65.20274989040855</v>
      </c>
      <c r="J148" s="101" t="s">
        <v>60</v>
      </c>
      <c r="K148" s="101">
        <v>-0.050061909677248</v>
      </c>
      <c r="L148" s="101">
        <v>0.001199885253055984</v>
      </c>
      <c r="M148" s="101">
        <v>0.009642576359814007</v>
      </c>
      <c r="N148" s="101">
        <v>-0.0004939491400176676</v>
      </c>
      <c r="O148" s="101">
        <v>-0.002366033974556982</v>
      </c>
      <c r="P148" s="101">
        <v>0.00013727072724575024</v>
      </c>
      <c r="Q148" s="101">
        <v>9.3700782882235E-05</v>
      </c>
      <c r="R148" s="101">
        <v>-3.970050659793827E-05</v>
      </c>
      <c r="S148" s="101">
        <v>-6.013750123689095E-05</v>
      </c>
      <c r="T148" s="101">
        <v>9.770957898015068E-06</v>
      </c>
      <c r="U148" s="101">
        <v>-4.936314706205919E-06</v>
      </c>
      <c r="V148" s="101">
        <v>-3.1335982219727396E-06</v>
      </c>
      <c r="W148" s="101">
        <v>-4.6343752863847355E-06</v>
      </c>
      <c r="X148" s="101">
        <v>67.5</v>
      </c>
    </row>
    <row r="149" spans="1:24" s="101" customFormat="1" ht="12.75" hidden="1">
      <c r="A149" s="101">
        <v>1983</v>
      </c>
      <c r="B149" s="101">
        <v>146.9199981689453</v>
      </c>
      <c r="C149" s="101">
        <v>138.22000122070312</v>
      </c>
      <c r="D149" s="101">
        <v>9.340675354003906</v>
      </c>
      <c r="E149" s="101">
        <v>10.403924942016602</v>
      </c>
      <c r="F149" s="101">
        <v>27.046554459408387</v>
      </c>
      <c r="G149" s="101" t="s">
        <v>58</v>
      </c>
      <c r="H149" s="101">
        <v>-10.433338018583896</v>
      </c>
      <c r="I149" s="101">
        <v>68.98666015036142</v>
      </c>
      <c r="J149" s="101" t="s">
        <v>61</v>
      </c>
      <c r="K149" s="101">
        <v>-0.820735243952519</v>
      </c>
      <c r="L149" s="101">
        <v>0.22038189941642883</v>
      </c>
      <c r="M149" s="101">
        <v>-0.19442015295995596</v>
      </c>
      <c r="N149" s="101">
        <v>-0.04776543885542681</v>
      </c>
      <c r="O149" s="101">
        <v>-0.03293865424831674</v>
      </c>
      <c r="P149" s="101">
        <v>0.006320543251095314</v>
      </c>
      <c r="Q149" s="101">
        <v>-0.004018698483463667</v>
      </c>
      <c r="R149" s="101">
        <v>-0.0007342262478839038</v>
      </c>
      <c r="S149" s="101">
        <v>-0.0004290744856064404</v>
      </c>
      <c r="T149" s="101">
        <v>9.249654925361067E-05</v>
      </c>
      <c r="U149" s="101">
        <v>-8.779170246667152E-05</v>
      </c>
      <c r="V149" s="101">
        <v>-2.7101780884200737E-05</v>
      </c>
      <c r="W149" s="101">
        <v>-2.6613971819559763E-05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1982</v>
      </c>
      <c r="B151" s="101">
        <v>152.48</v>
      </c>
      <c r="C151" s="101">
        <v>150.88</v>
      </c>
      <c r="D151" s="101">
        <v>8.932512579126886</v>
      </c>
      <c r="E151" s="101">
        <v>9.512638929343444</v>
      </c>
      <c r="F151" s="101">
        <v>29.808262145022994</v>
      </c>
      <c r="G151" s="101" t="s">
        <v>59</v>
      </c>
      <c r="H151" s="101">
        <v>-5.456440577130351</v>
      </c>
      <c r="I151" s="101">
        <v>79.52355942286964</v>
      </c>
      <c r="J151" s="101" t="s">
        <v>73</v>
      </c>
      <c r="K151" s="101">
        <v>0.505508491115648</v>
      </c>
      <c r="M151" s="101" t="s">
        <v>68</v>
      </c>
      <c r="N151" s="101">
        <v>0.2646970683620113</v>
      </c>
      <c r="X151" s="101">
        <v>67.5</v>
      </c>
    </row>
    <row r="152" spans="1:24" s="101" customFormat="1" ht="12.75" hidden="1">
      <c r="A152" s="101">
        <v>1984</v>
      </c>
      <c r="B152" s="101">
        <v>136.27999877929688</v>
      </c>
      <c r="C152" s="101">
        <v>136.5800018310547</v>
      </c>
      <c r="D152" s="101">
        <v>9.039278984069824</v>
      </c>
      <c r="E152" s="101">
        <v>9.462176322937012</v>
      </c>
      <c r="F152" s="101">
        <v>29.60597156132351</v>
      </c>
      <c r="G152" s="101" t="s">
        <v>56</v>
      </c>
      <c r="H152" s="101">
        <v>9.217914288744893</v>
      </c>
      <c r="I152" s="101">
        <v>77.99791306804177</v>
      </c>
      <c r="J152" s="101" t="s">
        <v>62</v>
      </c>
      <c r="K152" s="101">
        <v>0.6864021196525977</v>
      </c>
      <c r="L152" s="101">
        <v>0.08193076141995756</v>
      </c>
      <c r="M152" s="101">
        <v>0.16249676879349045</v>
      </c>
      <c r="N152" s="101">
        <v>0.02158221542784023</v>
      </c>
      <c r="O152" s="101">
        <v>0.027567134637326185</v>
      </c>
      <c r="P152" s="101">
        <v>0.00235039435031476</v>
      </c>
      <c r="Q152" s="101">
        <v>0.003355591709584406</v>
      </c>
      <c r="R152" s="101">
        <v>0.0003322246073660165</v>
      </c>
      <c r="S152" s="101">
        <v>0.00036168374626070326</v>
      </c>
      <c r="T152" s="101">
        <v>3.4605519878033795E-05</v>
      </c>
      <c r="U152" s="101">
        <v>7.339171019831612E-05</v>
      </c>
      <c r="V152" s="101">
        <v>1.2323195324004594E-05</v>
      </c>
      <c r="W152" s="101">
        <v>2.2552426740450014E-05</v>
      </c>
      <c r="X152" s="101">
        <v>67.5</v>
      </c>
    </row>
    <row r="153" spans="1:24" s="101" customFormat="1" ht="12.75" hidden="1">
      <c r="A153" s="101">
        <v>1981</v>
      </c>
      <c r="B153" s="101">
        <v>129.44000244140625</v>
      </c>
      <c r="C153" s="101">
        <v>148.74000549316406</v>
      </c>
      <c r="D153" s="101">
        <v>8.749712944030762</v>
      </c>
      <c r="E153" s="101">
        <v>9.045708656311035</v>
      </c>
      <c r="F153" s="101">
        <v>25.014520358021926</v>
      </c>
      <c r="G153" s="101" t="s">
        <v>57</v>
      </c>
      <c r="H153" s="101">
        <v>6.1229953303938345</v>
      </c>
      <c r="I153" s="101">
        <v>68.06299777180008</v>
      </c>
      <c r="J153" s="101" t="s">
        <v>60</v>
      </c>
      <c r="K153" s="101">
        <v>-0.4473978870669837</v>
      </c>
      <c r="L153" s="101">
        <v>-0.0004454530273002314</v>
      </c>
      <c r="M153" s="101">
        <v>0.10450792333807661</v>
      </c>
      <c r="N153" s="101">
        <v>-0.00022325482378017628</v>
      </c>
      <c r="O153" s="101">
        <v>-0.018192694225471685</v>
      </c>
      <c r="P153" s="101">
        <v>-5.089805001477834E-05</v>
      </c>
      <c r="Q153" s="101">
        <v>0.002089908132061559</v>
      </c>
      <c r="R153" s="101">
        <v>-1.795483708307155E-05</v>
      </c>
      <c r="S153" s="101">
        <v>-0.0002564843228460167</v>
      </c>
      <c r="T153" s="101">
        <v>-3.6226195075278332E-06</v>
      </c>
      <c r="U153" s="101">
        <v>4.1009634433812865E-05</v>
      </c>
      <c r="V153" s="101">
        <v>-1.421477469746574E-06</v>
      </c>
      <c r="W153" s="101">
        <v>-1.651195437256629E-05</v>
      </c>
      <c r="X153" s="101">
        <v>67.5</v>
      </c>
    </row>
    <row r="154" spans="1:24" s="101" customFormat="1" ht="12.75" hidden="1">
      <c r="A154" s="101">
        <v>1983</v>
      </c>
      <c r="B154" s="101">
        <v>154.97999572753906</v>
      </c>
      <c r="C154" s="101">
        <v>131.77999877929688</v>
      </c>
      <c r="D154" s="101">
        <v>9.318392753601074</v>
      </c>
      <c r="E154" s="101">
        <v>10.177292823791504</v>
      </c>
      <c r="F154" s="101">
        <v>32.498240483282</v>
      </c>
      <c r="G154" s="101" t="s">
        <v>58</v>
      </c>
      <c r="H154" s="101">
        <v>-4.361593679601441</v>
      </c>
      <c r="I154" s="101">
        <v>83.11840204793762</v>
      </c>
      <c r="J154" s="101" t="s">
        <v>61</v>
      </c>
      <c r="K154" s="101">
        <v>-0.5205602755796658</v>
      </c>
      <c r="L154" s="101">
        <v>-0.08192955045924806</v>
      </c>
      <c r="M154" s="101">
        <v>-0.12443188428971007</v>
      </c>
      <c r="N154" s="101">
        <v>-0.021581060679618222</v>
      </c>
      <c r="O154" s="101">
        <v>-0.020711658285394684</v>
      </c>
      <c r="P154" s="101">
        <v>-0.002349843184235117</v>
      </c>
      <c r="Q154" s="101">
        <v>-0.0026253151660276075</v>
      </c>
      <c r="R154" s="101">
        <v>-0.00033173907452216747</v>
      </c>
      <c r="S154" s="101">
        <v>-0.0002550116162910957</v>
      </c>
      <c r="T154" s="101">
        <v>-3.441538368132296E-05</v>
      </c>
      <c r="U154" s="101">
        <v>-6.086503930368114E-05</v>
      </c>
      <c r="V154" s="101">
        <v>-1.2240937251557643E-05</v>
      </c>
      <c r="W154" s="101">
        <v>-1.5361227642400648E-05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23.240202926886997</v>
      </c>
      <c r="G155" s="102"/>
      <c r="H155" s="102"/>
      <c r="I155" s="115"/>
      <c r="J155" s="115" t="s">
        <v>158</v>
      </c>
      <c r="K155" s="102">
        <f>AVERAGE(K153,K148,K143,K138,K133,K128)</f>
        <v>-0.14000201983153995</v>
      </c>
      <c r="L155" s="102">
        <f>AVERAGE(L153,L148,L143,L138,L133,L128)</f>
        <v>0.00036522822600212456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33.56873895633095</v>
      </c>
      <c r="G156" s="102"/>
      <c r="H156" s="102"/>
      <c r="I156" s="115"/>
      <c r="J156" s="115" t="s">
        <v>159</v>
      </c>
      <c r="K156" s="102">
        <f>AVERAGE(K154,K149,K144,K139,K134,K129)</f>
        <v>-0.44056284610545277</v>
      </c>
      <c r="L156" s="102">
        <f>AVERAGE(L154,L149,L144,L139,L134,L129)</f>
        <v>0.06699683586663067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0.08750126239471247</v>
      </c>
      <c r="L157" s="102">
        <f>ABS(L155/$H$33)</f>
        <v>0.0010145228500059015</v>
      </c>
      <c r="M157" s="115" t="s">
        <v>111</v>
      </c>
      <c r="N157" s="102">
        <f>K157+L157+L158+K158</f>
        <v>0.38070860658491523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0.2503197989235527</v>
      </c>
      <c r="L158" s="102">
        <f>ABS(L156/$H$34)</f>
        <v>0.041873022416644166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1982</v>
      </c>
      <c r="B161" s="101">
        <v>145.9</v>
      </c>
      <c r="C161" s="101">
        <v>146.6</v>
      </c>
      <c r="D161" s="101">
        <v>9.206463956383736</v>
      </c>
      <c r="E161" s="101">
        <v>9.62673237989902</v>
      </c>
      <c r="F161" s="101">
        <v>31.09929234875254</v>
      </c>
      <c r="G161" s="101" t="s">
        <v>59</v>
      </c>
      <c r="H161" s="101">
        <v>2.0767644230772504</v>
      </c>
      <c r="I161" s="101">
        <v>80.47676442307726</v>
      </c>
      <c r="J161" s="101" t="s">
        <v>73</v>
      </c>
      <c r="K161" s="101">
        <v>0.7872190747184746</v>
      </c>
      <c r="M161" s="101" t="s">
        <v>68</v>
      </c>
      <c r="N161" s="101">
        <v>0.5963859316515059</v>
      </c>
      <c r="X161" s="101">
        <v>67.5</v>
      </c>
    </row>
    <row r="162" spans="1:24" s="101" customFormat="1" ht="12.75" hidden="1">
      <c r="A162" s="101">
        <v>1984</v>
      </c>
      <c r="B162" s="101">
        <v>117.4000015258789</v>
      </c>
      <c r="C162" s="101">
        <v>131.39999389648438</v>
      </c>
      <c r="D162" s="101">
        <v>9.26008129119873</v>
      </c>
      <c r="E162" s="101">
        <v>9.744671821594238</v>
      </c>
      <c r="F162" s="101">
        <v>25.57234129495598</v>
      </c>
      <c r="G162" s="101" t="s">
        <v>56</v>
      </c>
      <c r="H162" s="101">
        <v>15.812606274591502</v>
      </c>
      <c r="I162" s="101">
        <v>65.71260780047041</v>
      </c>
      <c r="J162" s="101" t="s">
        <v>62</v>
      </c>
      <c r="K162" s="101">
        <v>0.5749125755907315</v>
      </c>
      <c r="L162" s="101">
        <v>0.6584603587359935</v>
      </c>
      <c r="M162" s="101">
        <v>0.13610247379958382</v>
      </c>
      <c r="N162" s="101">
        <v>0.06084232347627506</v>
      </c>
      <c r="O162" s="101">
        <v>0.023089717086990317</v>
      </c>
      <c r="P162" s="101">
        <v>0.018889250573056633</v>
      </c>
      <c r="Q162" s="101">
        <v>0.0028105240703999177</v>
      </c>
      <c r="R162" s="101">
        <v>0.0009365808171275451</v>
      </c>
      <c r="S162" s="101">
        <v>0.0003029419300843928</v>
      </c>
      <c r="T162" s="101">
        <v>0.000277940420450365</v>
      </c>
      <c r="U162" s="101">
        <v>6.14594936280477E-05</v>
      </c>
      <c r="V162" s="101">
        <v>3.476818106091043E-05</v>
      </c>
      <c r="W162" s="101">
        <v>1.888603446555542E-05</v>
      </c>
      <c r="X162" s="101">
        <v>67.5</v>
      </c>
    </row>
    <row r="163" spans="1:24" s="101" customFormat="1" ht="12.75" hidden="1">
      <c r="A163" s="101">
        <v>1983</v>
      </c>
      <c r="B163" s="101">
        <v>153.77999877929688</v>
      </c>
      <c r="C163" s="101">
        <v>140.8800048828125</v>
      </c>
      <c r="D163" s="101">
        <v>9.737730026245117</v>
      </c>
      <c r="E163" s="101">
        <v>10.4537935256958</v>
      </c>
      <c r="F163" s="101">
        <v>30.707321964618256</v>
      </c>
      <c r="G163" s="101" t="s">
        <v>57</v>
      </c>
      <c r="H163" s="101">
        <v>-11.127972645886743</v>
      </c>
      <c r="I163" s="101">
        <v>75.15202613341013</v>
      </c>
      <c r="J163" s="101" t="s">
        <v>60</v>
      </c>
      <c r="K163" s="101">
        <v>0.5068304614084301</v>
      </c>
      <c r="L163" s="101">
        <v>-0.0035818231983555204</v>
      </c>
      <c r="M163" s="101">
        <v>-0.1207075995779662</v>
      </c>
      <c r="N163" s="101">
        <v>-0.0006287256096968414</v>
      </c>
      <c r="O163" s="101">
        <v>0.0202365944444552</v>
      </c>
      <c r="P163" s="101">
        <v>-0.00040994600792332666</v>
      </c>
      <c r="Q163" s="101">
        <v>-0.002525815172864163</v>
      </c>
      <c r="R163" s="101">
        <v>-5.05541265087683E-05</v>
      </c>
      <c r="S163" s="101">
        <v>0.00025503616893933874</v>
      </c>
      <c r="T163" s="101">
        <v>-2.920342083448135E-05</v>
      </c>
      <c r="U163" s="101">
        <v>-5.719502532556437E-05</v>
      </c>
      <c r="V163" s="101">
        <v>-3.9857485186010705E-06</v>
      </c>
      <c r="W163" s="101">
        <v>1.5550243298152968E-05</v>
      </c>
      <c r="X163" s="101">
        <v>67.5</v>
      </c>
    </row>
    <row r="164" spans="1:24" s="101" customFormat="1" ht="12.75" hidden="1">
      <c r="A164" s="101">
        <v>1981</v>
      </c>
      <c r="B164" s="101">
        <v>134.5800018310547</v>
      </c>
      <c r="C164" s="101">
        <v>147.67999267578125</v>
      </c>
      <c r="D164" s="101">
        <v>8.892586708068848</v>
      </c>
      <c r="E164" s="101">
        <v>9.486954689025879</v>
      </c>
      <c r="F164" s="101">
        <v>28.339731390596647</v>
      </c>
      <c r="G164" s="101" t="s">
        <v>58</v>
      </c>
      <c r="H164" s="101">
        <v>8.808166946277055</v>
      </c>
      <c r="I164" s="101">
        <v>75.88816877733174</v>
      </c>
      <c r="J164" s="101" t="s">
        <v>61</v>
      </c>
      <c r="K164" s="101">
        <v>-0.2713804579568808</v>
      </c>
      <c r="L164" s="101">
        <v>-0.6584506166519316</v>
      </c>
      <c r="M164" s="101">
        <v>-0.06287733119727469</v>
      </c>
      <c r="N164" s="101">
        <v>-0.06083907486229062</v>
      </c>
      <c r="O164" s="101">
        <v>-0.011118240888193487</v>
      </c>
      <c r="P164" s="101">
        <v>-0.018884801600289797</v>
      </c>
      <c r="Q164" s="101">
        <v>-0.0012326002039698442</v>
      </c>
      <c r="R164" s="101">
        <v>-0.0009352154336323986</v>
      </c>
      <c r="S164" s="101">
        <v>-0.0001634942370115907</v>
      </c>
      <c r="T164" s="101">
        <v>-0.00027640194921832564</v>
      </c>
      <c r="U164" s="101">
        <v>-2.24944089725444E-05</v>
      </c>
      <c r="V164" s="101">
        <v>-3.4538966733686755E-05</v>
      </c>
      <c r="W164" s="101">
        <v>-1.0717846388262705E-05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1982</v>
      </c>
      <c r="B166" s="101">
        <v>140.02</v>
      </c>
      <c r="C166" s="101">
        <v>126.22</v>
      </c>
      <c r="D166" s="101">
        <v>9.187243923075727</v>
      </c>
      <c r="E166" s="101">
        <v>9.666581077179105</v>
      </c>
      <c r="F166" s="101">
        <v>28.887208273167293</v>
      </c>
      <c r="G166" s="101" t="s">
        <v>59</v>
      </c>
      <c r="H166" s="101">
        <v>2.3703708397590475</v>
      </c>
      <c r="I166" s="101">
        <v>74.89037083975906</v>
      </c>
      <c r="J166" s="101" t="s">
        <v>73</v>
      </c>
      <c r="K166" s="101">
        <v>0.35828297704678075</v>
      </c>
      <c r="M166" s="101" t="s">
        <v>68</v>
      </c>
      <c r="N166" s="101">
        <v>0.21078946120771688</v>
      </c>
      <c r="X166" s="101">
        <v>67.5</v>
      </c>
    </row>
    <row r="167" spans="1:24" s="101" customFormat="1" ht="12.75" hidden="1">
      <c r="A167" s="101">
        <v>1984</v>
      </c>
      <c r="B167" s="101">
        <v>132.27999877929688</v>
      </c>
      <c r="C167" s="101">
        <v>135.8800048828125</v>
      </c>
      <c r="D167" s="101">
        <v>9.09273910522461</v>
      </c>
      <c r="E167" s="101">
        <v>9.440547943115234</v>
      </c>
      <c r="F167" s="101">
        <v>24.305612074579837</v>
      </c>
      <c r="G167" s="101" t="s">
        <v>56</v>
      </c>
      <c r="H167" s="101">
        <v>-1.1332337791961606</v>
      </c>
      <c r="I167" s="101">
        <v>63.64676500010072</v>
      </c>
      <c r="J167" s="101" t="s">
        <v>62</v>
      </c>
      <c r="K167" s="101">
        <v>0.5313940979129829</v>
      </c>
      <c r="L167" s="101">
        <v>0.2434999224784704</v>
      </c>
      <c r="M167" s="101">
        <v>0.12580060201729598</v>
      </c>
      <c r="N167" s="101">
        <v>0.016556443167300098</v>
      </c>
      <c r="O167" s="101">
        <v>0.021341761893335427</v>
      </c>
      <c r="P167" s="101">
        <v>0.006985226009454149</v>
      </c>
      <c r="Q167" s="101">
        <v>0.0025977897192485454</v>
      </c>
      <c r="R167" s="101">
        <v>0.0002548493363409902</v>
      </c>
      <c r="S167" s="101">
        <v>0.00027999561930243426</v>
      </c>
      <c r="T167" s="101">
        <v>0.00010277164999652857</v>
      </c>
      <c r="U167" s="101">
        <v>5.6816253081758634E-05</v>
      </c>
      <c r="V167" s="101">
        <v>9.465107186363069E-06</v>
      </c>
      <c r="W167" s="101">
        <v>1.7458013666635407E-05</v>
      </c>
      <c r="X167" s="101">
        <v>67.5</v>
      </c>
    </row>
    <row r="168" spans="1:24" s="101" customFormat="1" ht="12.75" hidden="1">
      <c r="A168" s="101">
        <v>1983</v>
      </c>
      <c r="B168" s="101">
        <v>145.10000610351562</v>
      </c>
      <c r="C168" s="101">
        <v>136</v>
      </c>
      <c r="D168" s="101">
        <v>9.940285682678223</v>
      </c>
      <c r="E168" s="101">
        <v>10.465239524841309</v>
      </c>
      <c r="F168" s="101">
        <v>29.675971735014794</v>
      </c>
      <c r="G168" s="101" t="s">
        <v>57</v>
      </c>
      <c r="H168" s="101">
        <v>-6.477941306774497</v>
      </c>
      <c r="I168" s="101">
        <v>71.12206479674113</v>
      </c>
      <c r="J168" s="101" t="s">
        <v>60</v>
      </c>
      <c r="K168" s="101">
        <v>0.3419099639223444</v>
      </c>
      <c r="L168" s="101">
        <v>-0.001324775363700895</v>
      </c>
      <c r="M168" s="101">
        <v>-0.07984277179749624</v>
      </c>
      <c r="N168" s="101">
        <v>-0.00017106895257480706</v>
      </c>
      <c r="O168" s="101">
        <v>0.01390715656215324</v>
      </c>
      <c r="P168" s="101">
        <v>-0.00015165383657203476</v>
      </c>
      <c r="Q168" s="101">
        <v>-0.001595496294959508</v>
      </c>
      <c r="R168" s="101">
        <v>-1.3755308934827567E-05</v>
      </c>
      <c r="S168" s="101">
        <v>0.00019637931174955737</v>
      </c>
      <c r="T168" s="101">
        <v>-1.080328522894467E-05</v>
      </c>
      <c r="U168" s="101">
        <v>-3.122477292126221E-05</v>
      </c>
      <c r="V168" s="101">
        <v>-1.0821649095626648E-06</v>
      </c>
      <c r="W168" s="101">
        <v>1.2650033241001571E-05</v>
      </c>
      <c r="X168" s="101">
        <v>67.5</v>
      </c>
    </row>
    <row r="169" spans="1:24" s="101" customFormat="1" ht="12.75" hidden="1">
      <c r="A169" s="101">
        <v>1981</v>
      </c>
      <c r="B169" s="101">
        <v>128.72000122070312</v>
      </c>
      <c r="C169" s="101">
        <v>144.72000122070312</v>
      </c>
      <c r="D169" s="101">
        <v>8.734305381774902</v>
      </c>
      <c r="E169" s="101">
        <v>9.194058418273926</v>
      </c>
      <c r="F169" s="101">
        <v>25.93782635437757</v>
      </c>
      <c r="G169" s="101" t="s">
        <v>58</v>
      </c>
      <c r="H169" s="101">
        <v>9.477614956929145</v>
      </c>
      <c r="I169" s="101">
        <v>70.69761617763227</v>
      </c>
      <c r="J169" s="101" t="s">
        <v>61</v>
      </c>
      <c r="K169" s="101">
        <v>0.4067889672390021</v>
      </c>
      <c r="L169" s="101">
        <v>-0.24349631869343905</v>
      </c>
      <c r="M169" s="101">
        <v>0.09721585909514471</v>
      </c>
      <c r="N169" s="101">
        <v>-0.016555559361299245</v>
      </c>
      <c r="O169" s="101">
        <v>0.016188322861482043</v>
      </c>
      <c r="P169" s="101">
        <v>-0.006983579563304747</v>
      </c>
      <c r="Q169" s="101">
        <v>0.0020500982898885405</v>
      </c>
      <c r="R169" s="101">
        <v>-0.00025447784915302667</v>
      </c>
      <c r="S169" s="101">
        <v>0.000199581343680525</v>
      </c>
      <c r="T169" s="101">
        <v>-0.00010220225570539545</v>
      </c>
      <c r="U169" s="101">
        <v>4.7466832317588436E-05</v>
      </c>
      <c r="V169" s="101">
        <v>-9.403040633638304E-06</v>
      </c>
      <c r="W169" s="101">
        <v>1.2031579288937256E-05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1982</v>
      </c>
      <c r="B171" s="101">
        <v>129.26</v>
      </c>
      <c r="C171" s="101">
        <v>130.76</v>
      </c>
      <c r="D171" s="101">
        <v>9.183676720228773</v>
      </c>
      <c r="E171" s="101">
        <v>9.848174192323164</v>
      </c>
      <c r="F171" s="101">
        <v>27.439810765339622</v>
      </c>
      <c r="G171" s="101" t="s">
        <v>59</v>
      </c>
      <c r="H171" s="101">
        <v>9.373460937523731</v>
      </c>
      <c r="I171" s="101">
        <v>71.13346093752372</v>
      </c>
      <c r="J171" s="101" t="s">
        <v>73</v>
      </c>
      <c r="K171" s="101">
        <v>0.3700663869311126</v>
      </c>
      <c r="M171" s="101" t="s">
        <v>68</v>
      </c>
      <c r="N171" s="101">
        <v>0.22443213006958515</v>
      </c>
      <c r="X171" s="101">
        <v>67.5</v>
      </c>
    </row>
    <row r="172" spans="1:24" s="101" customFormat="1" ht="12.75" hidden="1">
      <c r="A172" s="101">
        <v>1984</v>
      </c>
      <c r="B172" s="101">
        <v>124.73999786376953</v>
      </c>
      <c r="C172" s="101">
        <v>140.13999938964844</v>
      </c>
      <c r="D172" s="101">
        <v>9.113420486450195</v>
      </c>
      <c r="E172" s="101">
        <v>9.380279541015625</v>
      </c>
      <c r="F172" s="101">
        <v>23.959048692058946</v>
      </c>
      <c r="G172" s="101" t="s">
        <v>56</v>
      </c>
      <c r="H172" s="101">
        <v>5.3370562139111755</v>
      </c>
      <c r="I172" s="101">
        <v>62.57705407768071</v>
      </c>
      <c r="J172" s="101" t="s">
        <v>62</v>
      </c>
      <c r="K172" s="101">
        <v>0.5422230666450177</v>
      </c>
      <c r="L172" s="101">
        <v>0.22245808886396845</v>
      </c>
      <c r="M172" s="101">
        <v>0.12836399370808693</v>
      </c>
      <c r="N172" s="101">
        <v>0.09783289684436522</v>
      </c>
      <c r="O172" s="101">
        <v>0.021776688608499867</v>
      </c>
      <c r="P172" s="101">
        <v>0.0063816775950230695</v>
      </c>
      <c r="Q172" s="101">
        <v>0.0026506675504956545</v>
      </c>
      <c r="R172" s="101">
        <v>0.0015059143689093945</v>
      </c>
      <c r="S172" s="101">
        <v>0.0002857122501581734</v>
      </c>
      <c r="T172" s="101">
        <v>9.389608902017647E-05</v>
      </c>
      <c r="U172" s="101">
        <v>5.797177170316761E-05</v>
      </c>
      <c r="V172" s="101">
        <v>5.589407424519689E-05</v>
      </c>
      <c r="W172" s="101">
        <v>1.7817366530003823E-05</v>
      </c>
      <c r="X172" s="101">
        <v>67.5</v>
      </c>
    </row>
    <row r="173" spans="1:24" s="101" customFormat="1" ht="12.75" hidden="1">
      <c r="A173" s="101">
        <v>1983</v>
      </c>
      <c r="B173" s="101">
        <v>140.25999450683594</v>
      </c>
      <c r="C173" s="101">
        <v>140.36000061035156</v>
      </c>
      <c r="D173" s="101">
        <v>10.043909072875977</v>
      </c>
      <c r="E173" s="101">
        <v>10.806950569152832</v>
      </c>
      <c r="F173" s="101">
        <v>29.609505530651145</v>
      </c>
      <c r="G173" s="101" t="s">
        <v>57</v>
      </c>
      <c r="H173" s="101">
        <v>-2.5436180023544495</v>
      </c>
      <c r="I173" s="101">
        <v>70.21637650448149</v>
      </c>
      <c r="J173" s="101" t="s">
        <v>60</v>
      </c>
      <c r="K173" s="101">
        <v>0.45947972333773485</v>
      </c>
      <c r="L173" s="101">
        <v>-0.0012093645838257092</v>
      </c>
      <c r="M173" s="101">
        <v>-0.10799367115720925</v>
      </c>
      <c r="N173" s="101">
        <v>-0.0010115350774943224</v>
      </c>
      <c r="O173" s="101">
        <v>0.018577165372004018</v>
      </c>
      <c r="P173" s="101">
        <v>-0.0001385321390909618</v>
      </c>
      <c r="Q173" s="101">
        <v>-0.002191677110092628</v>
      </c>
      <c r="R173" s="101">
        <v>-8.131717635378792E-05</v>
      </c>
      <c r="S173" s="101">
        <v>0.0002532487542160324</v>
      </c>
      <c r="T173" s="101">
        <v>-9.875261262848576E-06</v>
      </c>
      <c r="U173" s="101">
        <v>-4.5200753345413816E-05</v>
      </c>
      <c r="V173" s="101">
        <v>-6.412056760766538E-06</v>
      </c>
      <c r="W173" s="101">
        <v>1.6056751036709623E-05</v>
      </c>
      <c r="X173" s="101">
        <v>67.5</v>
      </c>
    </row>
    <row r="174" spans="1:24" s="101" customFormat="1" ht="12.75" hidden="1">
      <c r="A174" s="101">
        <v>1981</v>
      </c>
      <c r="B174" s="101">
        <v>127.44000244140625</v>
      </c>
      <c r="C174" s="101">
        <v>147.83999633789062</v>
      </c>
      <c r="D174" s="101">
        <v>8.89964771270752</v>
      </c>
      <c r="E174" s="101">
        <v>9.212462425231934</v>
      </c>
      <c r="F174" s="101">
        <v>27.21947569522434</v>
      </c>
      <c r="G174" s="101" t="s">
        <v>58</v>
      </c>
      <c r="H174" s="101">
        <v>12.868676787026288</v>
      </c>
      <c r="I174" s="101">
        <v>72.80867922843254</v>
      </c>
      <c r="J174" s="101" t="s">
        <v>61</v>
      </c>
      <c r="K174" s="101">
        <v>0.28789622756021993</v>
      </c>
      <c r="L174" s="101">
        <v>-0.22245480156272796</v>
      </c>
      <c r="M174" s="101">
        <v>0.0693879086777973</v>
      </c>
      <c r="N174" s="101">
        <v>-0.09782766736331397</v>
      </c>
      <c r="O174" s="101">
        <v>0.011362794264298846</v>
      </c>
      <c r="P174" s="101">
        <v>-0.006380173804314292</v>
      </c>
      <c r="Q174" s="101">
        <v>0.0014908353055742476</v>
      </c>
      <c r="R174" s="101">
        <v>-0.001503717261760876</v>
      </c>
      <c r="S174" s="101">
        <v>0.0001322745568069472</v>
      </c>
      <c r="T174" s="101">
        <v>-9.337534336362778E-05</v>
      </c>
      <c r="U174" s="101">
        <v>3.6299011162995156E-05</v>
      </c>
      <c r="V174" s="101">
        <v>-5.552506698622065E-05</v>
      </c>
      <c r="W174" s="101">
        <v>7.722648264010538E-06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1982</v>
      </c>
      <c r="B176" s="101">
        <v>143.54</v>
      </c>
      <c r="C176" s="101">
        <v>138.94</v>
      </c>
      <c r="D176" s="101">
        <v>9.024401958536407</v>
      </c>
      <c r="E176" s="101">
        <v>9.901682405361035</v>
      </c>
      <c r="F176" s="101">
        <v>29.748743167731813</v>
      </c>
      <c r="G176" s="101" t="s">
        <v>59</v>
      </c>
      <c r="H176" s="101">
        <v>2.4871842473184813</v>
      </c>
      <c r="I176" s="101">
        <v>78.52718424731847</v>
      </c>
      <c r="J176" s="101" t="s">
        <v>73</v>
      </c>
      <c r="K176" s="101">
        <v>0.14074026816097548</v>
      </c>
      <c r="M176" s="101" t="s">
        <v>68</v>
      </c>
      <c r="N176" s="101">
        <v>0.12768022333916412</v>
      </c>
      <c r="X176" s="101">
        <v>67.5</v>
      </c>
    </row>
    <row r="177" spans="1:24" s="101" customFormat="1" ht="12.75" hidden="1">
      <c r="A177" s="101">
        <v>1984</v>
      </c>
      <c r="B177" s="101">
        <v>125.77999877929688</v>
      </c>
      <c r="C177" s="101">
        <v>138.17999267578125</v>
      </c>
      <c r="D177" s="101">
        <v>8.97509765625</v>
      </c>
      <c r="E177" s="101">
        <v>9.292006492614746</v>
      </c>
      <c r="F177" s="101">
        <v>25.648804344153515</v>
      </c>
      <c r="G177" s="101" t="s">
        <v>56</v>
      </c>
      <c r="H177" s="101">
        <v>9.745834389749874</v>
      </c>
      <c r="I177" s="101">
        <v>68.02583316904675</v>
      </c>
      <c r="J177" s="101" t="s">
        <v>62</v>
      </c>
      <c r="K177" s="101">
        <v>0.1485268500372104</v>
      </c>
      <c r="L177" s="101">
        <v>0.3338042454840794</v>
      </c>
      <c r="M177" s="101">
        <v>0.03516151374286784</v>
      </c>
      <c r="N177" s="101">
        <v>0.07674115964350614</v>
      </c>
      <c r="O177" s="101">
        <v>0.0059651624286968285</v>
      </c>
      <c r="P177" s="101">
        <v>0.00957586002538157</v>
      </c>
      <c r="Q177" s="101">
        <v>0.0007260891739506294</v>
      </c>
      <c r="R177" s="101">
        <v>0.0011812706823160414</v>
      </c>
      <c r="S177" s="101">
        <v>7.827234376785149E-05</v>
      </c>
      <c r="T177" s="101">
        <v>0.00014090783180069593</v>
      </c>
      <c r="U177" s="101">
        <v>1.5880473517925357E-05</v>
      </c>
      <c r="V177" s="101">
        <v>4.3842588466259064E-05</v>
      </c>
      <c r="W177" s="101">
        <v>4.879066298086374E-06</v>
      </c>
      <c r="X177" s="101">
        <v>67.5</v>
      </c>
    </row>
    <row r="178" spans="1:24" s="101" customFormat="1" ht="12.75" hidden="1">
      <c r="A178" s="101">
        <v>1983</v>
      </c>
      <c r="B178" s="101">
        <v>137.3800048828125</v>
      </c>
      <c r="C178" s="101">
        <v>131.17999267578125</v>
      </c>
      <c r="D178" s="101">
        <v>9.725467681884766</v>
      </c>
      <c r="E178" s="101">
        <v>10.547714233398438</v>
      </c>
      <c r="F178" s="101">
        <v>28.0455479309698</v>
      </c>
      <c r="G178" s="101" t="s">
        <v>57</v>
      </c>
      <c r="H178" s="101">
        <v>-1.2030627275987626</v>
      </c>
      <c r="I178" s="101">
        <v>68.67694215521374</v>
      </c>
      <c r="J178" s="101" t="s">
        <v>60</v>
      </c>
      <c r="K178" s="101">
        <v>0.14176368710837342</v>
      </c>
      <c r="L178" s="101">
        <v>-0.0018153593876296004</v>
      </c>
      <c r="M178" s="101">
        <v>-0.033677511604799835</v>
      </c>
      <c r="N178" s="101">
        <v>-0.0007934443142111896</v>
      </c>
      <c r="O178" s="101">
        <v>0.005674017476939786</v>
      </c>
      <c r="P178" s="101">
        <v>-0.00020779000843073142</v>
      </c>
      <c r="Q178" s="101">
        <v>-0.000700667021143563</v>
      </c>
      <c r="R178" s="101">
        <v>-6.379202410087147E-05</v>
      </c>
      <c r="S178" s="101">
        <v>7.264612021818458E-05</v>
      </c>
      <c r="T178" s="101">
        <v>-1.4803654111032581E-05</v>
      </c>
      <c r="U178" s="101">
        <v>-1.5605849099502684E-05</v>
      </c>
      <c r="V178" s="101">
        <v>-5.032710983962639E-06</v>
      </c>
      <c r="W178" s="101">
        <v>4.466116172898018E-06</v>
      </c>
      <c r="X178" s="101">
        <v>67.5</v>
      </c>
    </row>
    <row r="179" spans="1:24" s="101" customFormat="1" ht="12.75" hidden="1">
      <c r="A179" s="101">
        <v>1981</v>
      </c>
      <c r="B179" s="101">
        <v>124.86000061035156</v>
      </c>
      <c r="C179" s="101">
        <v>147.66000366210938</v>
      </c>
      <c r="D179" s="101">
        <v>8.803147315979004</v>
      </c>
      <c r="E179" s="101">
        <v>9.125244140625</v>
      </c>
      <c r="F179" s="101">
        <v>24.397386882778733</v>
      </c>
      <c r="G179" s="101" t="s">
        <v>58</v>
      </c>
      <c r="H179" s="101">
        <v>8.60817685015779</v>
      </c>
      <c r="I179" s="101">
        <v>65.96817746050935</v>
      </c>
      <c r="J179" s="101" t="s">
        <v>61</v>
      </c>
      <c r="K179" s="101">
        <v>-0.04430894040050143</v>
      </c>
      <c r="L179" s="101">
        <v>-0.33379930912674055</v>
      </c>
      <c r="M179" s="101">
        <v>-0.010107287509438751</v>
      </c>
      <c r="N179" s="101">
        <v>-0.0767370577332122</v>
      </c>
      <c r="O179" s="101">
        <v>-0.0018408390674141259</v>
      </c>
      <c r="P179" s="101">
        <v>-0.009573605305113485</v>
      </c>
      <c r="Q179" s="101">
        <v>-0.00019045003021819946</v>
      </c>
      <c r="R179" s="101">
        <v>-0.0011795469480103452</v>
      </c>
      <c r="S179" s="101">
        <v>-2.9139337949888204E-05</v>
      </c>
      <c r="T179" s="101">
        <v>-0.00014012804461539498</v>
      </c>
      <c r="U179" s="101">
        <v>-2.9405633876996764E-06</v>
      </c>
      <c r="V179" s="101">
        <v>-4.3552776990378625E-05</v>
      </c>
      <c r="W179" s="101">
        <v>-1.9644577550308982E-06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1982</v>
      </c>
      <c r="B181" s="101">
        <v>138.92</v>
      </c>
      <c r="C181" s="101">
        <v>147.42</v>
      </c>
      <c r="D181" s="101">
        <v>8.880807147749463</v>
      </c>
      <c r="E181" s="101">
        <v>9.51367571393284</v>
      </c>
      <c r="F181" s="101">
        <v>24.910048134409944</v>
      </c>
      <c r="G181" s="101" t="s">
        <v>59</v>
      </c>
      <c r="H181" s="101">
        <v>-4.615191186677478</v>
      </c>
      <c r="I181" s="101">
        <v>66.80480881332251</v>
      </c>
      <c r="J181" s="101" t="s">
        <v>73</v>
      </c>
      <c r="K181" s="101">
        <v>0.48615550128372215</v>
      </c>
      <c r="M181" s="101" t="s">
        <v>68</v>
      </c>
      <c r="N181" s="101">
        <v>0.4545934745836792</v>
      </c>
      <c r="X181" s="101">
        <v>67.5</v>
      </c>
    </row>
    <row r="182" spans="1:24" s="101" customFormat="1" ht="12.75" hidden="1">
      <c r="A182" s="101">
        <v>1984</v>
      </c>
      <c r="B182" s="101">
        <v>131.4199981689453</v>
      </c>
      <c r="C182" s="101">
        <v>134.72000122070312</v>
      </c>
      <c r="D182" s="101">
        <v>8.767769813537598</v>
      </c>
      <c r="E182" s="101">
        <v>9.111581802368164</v>
      </c>
      <c r="F182" s="101">
        <v>27.556106602992482</v>
      </c>
      <c r="G182" s="101" t="s">
        <v>56</v>
      </c>
      <c r="H182" s="101">
        <v>10.910309831607108</v>
      </c>
      <c r="I182" s="101">
        <v>74.83030800055242</v>
      </c>
      <c r="J182" s="101" t="s">
        <v>62</v>
      </c>
      <c r="K182" s="101">
        <v>0.11127624203860949</v>
      </c>
      <c r="L182" s="101">
        <v>0.6859457629227773</v>
      </c>
      <c r="M182" s="101">
        <v>0.026343164826183065</v>
      </c>
      <c r="N182" s="101">
        <v>0.04636238289078161</v>
      </c>
      <c r="O182" s="101">
        <v>0.0044691260864437865</v>
      </c>
      <c r="P182" s="101">
        <v>0.019677658298462124</v>
      </c>
      <c r="Q182" s="101">
        <v>0.0005439709052647762</v>
      </c>
      <c r="R182" s="101">
        <v>0.0007136739700734651</v>
      </c>
      <c r="S182" s="101">
        <v>5.8612450473145474E-05</v>
      </c>
      <c r="T182" s="101">
        <v>0.00028954864417838017</v>
      </c>
      <c r="U182" s="101">
        <v>1.189165453747355E-05</v>
      </c>
      <c r="V182" s="101">
        <v>2.6492630848839004E-05</v>
      </c>
      <c r="W182" s="101">
        <v>3.6508150755206436E-06</v>
      </c>
      <c r="X182" s="101">
        <v>67.5</v>
      </c>
    </row>
    <row r="183" spans="1:24" s="101" customFormat="1" ht="12.75" hidden="1">
      <c r="A183" s="101">
        <v>1983</v>
      </c>
      <c r="B183" s="101">
        <v>146.9199981689453</v>
      </c>
      <c r="C183" s="101">
        <v>138.22000122070312</v>
      </c>
      <c r="D183" s="101">
        <v>9.340675354003906</v>
      </c>
      <c r="E183" s="101">
        <v>10.403924942016602</v>
      </c>
      <c r="F183" s="101">
        <v>28.39593325182307</v>
      </c>
      <c r="G183" s="101" t="s">
        <v>57</v>
      </c>
      <c r="H183" s="101">
        <v>-6.991526740695406</v>
      </c>
      <c r="I183" s="101">
        <v>72.4284714282499</v>
      </c>
      <c r="J183" s="101" t="s">
        <v>60</v>
      </c>
      <c r="K183" s="101">
        <v>0.09164552104340361</v>
      </c>
      <c r="L183" s="101">
        <v>-0.003731712564625699</v>
      </c>
      <c r="M183" s="101">
        <v>-0.02152459708258723</v>
      </c>
      <c r="N183" s="101">
        <v>-0.00047919667227102204</v>
      </c>
      <c r="O183" s="101">
        <v>0.0037079277366502527</v>
      </c>
      <c r="P183" s="101">
        <v>-0.00042701938142884483</v>
      </c>
      <c r="Q183" s="101">
        <v>-0.0004360978212572956</v>
      </c>
      <c r="R183" s="101">
        <v>-3.854115713834452E-05</v>
      </c>
      <c r="S183" s="101">
        <v>5.0737277216530275E-05</v>
      </c>
      <c r="T183" s="101">
        <v>-3.0413110232177957E-05</v>
      </c>
      <c r="U183" s="101">
        <v>-8.932739935363503E-06</v>
      </c>
      <c r="V183" s="101">
        <v>-3.0412338561709776E-06</v>
      </c>
      <c r="W183" s="101">
        <v>3.2185453038298215E-06</v>
      </c>
      <c r="X183" s="101">
        <v>67.5</v>
      </c>
    </row>
    <row r="184" spans="1:24" s="101" customFormat="1" ht="12.75" hidden="1">
      <c r="A184" s="101">
        <v>1981</v>
      </c>
      <c r="B184" s="101">
        <v>126.22000122070312</v>
      </c>
      <c r="C184" s="101">
        <v>130.72000122070312</v>
      </c>
      <c r="D184" s="101">
        <v>8.484533309936523</v>
      </c>
      <c r="E184" s="101">
        <v>8.742900848388672</v>
      </c>
      <c r="F184" s="101">
        <v>25.406502534239625</v>
      </c>
      <c r="G184" s="101" t="s">
        <v>58</v>
      </c>
      <c r="H184" s="101">
        <v>12.560522255859908</v>
      </c>
      <c r="I184" s="101">
        <v>71.28052347656303</v>
      </c>
      <c r="J184" s="101" t="s">
        <v>61</v>
      </c>
      <c r="K184" s="101">
        <v>0.06311497853060134</v>
      </c>
      <c r="L184" s="101">
        <v>-0.6859356121335632</v>
      </c>
      <c r="M184" s="101">
        <v>0.015187299084818402</v>
      </c>
      <c r="N184" s="101">
        <v>-0.046359906361647496</v>
      </c>
      <c r="O184" s="101">
        <v>0.0024948667051191507</v>
      </c>
      <c r="P184" s="101">
        <v>-0.019673024438527986</v>
      </c>
      <c r="Q184" s="101">
        <v>0.0003251507897410369</v>
      </c>
      <c r="R184" s="101">
        <v>-0.0007126325243537924</v>
      </c>
      <c r="S184" s="101">
        <v>2.934532417813593E-05</v>
      </c>
      <c r="T184" s="101">
        <v>-0.0002879469744094277</v>
      </c>
      <c r="U184" s="101">
        <v>7.849688203092994E-06</v>
      </c>
      <c r="V184" s="101">
        <v>-2.6317492014341628E-05</v>
      </c>
      <c r="W184" s="101">
        <v>1.7231995946041199E-06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1982</v>
      </c>
      <c r="B186" s="101">
        <v>152.48</v>
      </c>
      <c r="C186" s="101">
        <v>150.88</v>
      </c>
      <c r="D186" s="101">
        <v>8.932512579126886</v>
      </c>
      <c r="E186" s="101">
        <v>9.512638929343444</v>
      </c>
      <c r="F186" s="101">
        <v>31.351179192986514</v>
      </c>
      <c r="G186" s="101" t="s">
        <v>59</v>
      </c>
      <c r="H186" s="101">
        <v>-1.340190694754284</v>
      </c>
      <c r="I186" s="101">
        <v>83.6398093052457</v>
      </c>
      <c r="J186" s="101" t="s">
        <v>73</v>
      </c>
      <c r="K186" s="101">
        <v>0.3394231278133753</v>
      </c>
      <c r="M186" s="101" t="s">
        <v>68</v>
      </c>
      <c r="N186" s="101">
        <v>0.27830869640738554</v>
      </c>
      <c r="X186" s="101">
        <v>67.5</v>
      </c>
    </row>
    <row r="187" spans="1:24" s="101" customFormat="1" ht="12.75" hidden="1">
      <c r="A187" s="101">
        <v>1984</v>
      </c>
      <c r="B187" s="101">
        <v>136.27999877929688</v>
      </c>
      <c r="C187" s="101">
        <v>136.5800018310547</v>
      </c>
      <c r="D187" s="101">
        <v>9.039278984069824</v>
      </c>
      <c r="E187" s="101">
        <v>9.462176322937012</v>
      </c>
      <c r="F187" s="101">
        <v>29.60597156132351</v>
      </c>
      <c r="G187" s="101" t="s">
        <v>56</v>
      </c>
      <c r="H187" s="101">
        <v>9.217914288744893</v>
      </c>
      <c r="I187" s="101">
        <v>77.99791306804177</v>
      </c>
      <c r="J187" s="101" t="s">
        <v>62</v>
      </c>
      <c r="K187" s="101">
        <v>0.30554247865770534</v>
      </c>
      <c r="L187" s="101">
        <v>0.4899652362784135</v>
      </c>
      <c r="M187" s="101">
        <v>0.07233295725918917</v>
      </c>
      <c r="N187" s="101">
        <v>0.02045452159275272</v>
      </c>
      <c r="O187" s="101">
        <v>0.012271286134763758</v>
      </c>
      <c r="P187" s="101">
        <v>0.014055601878428735</v>
      </c>
      <c r="Q187" s="101">
        <v>0.0014936765956366637</v>
      </c>
      <c r="R187" s="101">
        <v>0.00031488618151723777</v>
      </c>
      <c r="S187" s="101">
        <v>0.00016099815032694965</v>
      </c>
      <c r="T187" s="101">
        <v>0.00020681689720336718</v>
      </c>
      <c r="U187" s="101">
        <v>3.265798506479114E-05</v>
      </c>
      <c r="V187" s="101">
        <v>1.1692872886872637E-05</v>
      </c>
      <c r="W187" s="101">
        <v>1.0036177488594324E-05</v>
      </c>
      <c r="X187" s="101">
        <v>67.5</v>
      </c>
    </row>
    <row r="188" spans="1:24" s="101" customFormat="1" ht="12.75" hidden="1">
      <c r="A188" s="101">
        <v>1983</v>
      </c>
      <c r="B188" s="101">
        <v>154.97999572753906</v>
      </c>
      <c r="C188" s="101">
        <v>131.77999877929688</v>
      </c>
      <c r="D188" s="101">
        <v>9.318392753601074</v>
      </c>
      <c r="E188" s="101">
        <v>10.177292823791504</v>
      </c>
      <c r="F188" s="101">
        <v>30.852627235558213</v>
      </c>
      <c r="G188" s="101" t="s">
        <v>57</v>
      </c>
      <c r="H188" s="101">
        <v>-8.570459806063937</v>
      </c>
      <c r="I188" s="101">
        <v>78.90953592147513</v>
      </c>
      <c r="J188" s="101" t="s">
        <v>60</v>
      </c>
      <c r="K188" s="101">
        <v>0.27759709650444747</v>
      </c>
      <c r="L188" s="101">
        <v>-0.0026655675140768616</v>
      </c>
      <c r="M188" s="101">
        <v>-0.06605659926399414</v>
      </c>
      <c r="N188" s="101">
        <v>-0.00021122791146466102</v>
      </c>
      <c r="O188" s="101">
        <v>0.01109294738731867</v>
      </c>
      <c r="P188" s="101">
        <v>-0.00030504338735998807</v>
      </c>
      <c r="Q188" s="101">
        <v>-0.0013795667541692002</v>
      </c>
      <c r="R188" s="101">
        <v>-1.699049676926327E-05</v>
      </c>
      <c r="S188" s="101">
        <v>0.00014054665921460642</v>
      </c>
      <c r="T188" s="101">
        <v>-2.172771206141436E-05</v>
      </c>
      <c r="U188" s="101">
        <v>-3.106043176410111E-05</v>
      </c>
      <c r="V188" s="101">
        <v>-1.3390762199009968E-06</v>
      </c>
      <c r="W188" s="101">
        <v>8.592142329838685E-06</v>
      </c>
      <c r="X188" s="101">
        <v>67.5</v>
      </c>
    </row>
    <row r="189" spans="1:24" s="101" customFormat="1" ht="12.75" hidden="1">
      <c r="A189" s="101">
        <v>1981</v>
      </c>
      <c r="B189" s="101">
        <v>129.44000244140625</v>
      </c>
      <c r="C189" s="101">
        <v>148.74000549316406</v>
      </c>
      <c r="D189" s="101">
        <v>8.749712944030762</v>
      </c>
      <c r="E189" s="101">
        <v>9.045708656311035</v>
      </c>
      <c r="F189" s="101">
        <v>24.942495912370553</v>
      </c>
      <c r="G189" s="101" t="s">
        <v>58</v>
      </c>
      <c r="H189" s="101">
        <v>5.9270211676387135</v>
      </c>
      <c r="I189" s="101">
        <v>67.86702360904496</v>
      </c>
      <c r="J189" s="101" t="s">
        <v>61</v>
      </c>
      <c r="K189" s="101">
        <v>-0.12765601543442753</v>
      </c>
      <c r="L189" s="101">
        <v>-0.48995798545506886</v>
      </c>
      <c r="M189" s="101">
        <v>-0.02947172203207301</v>
      </c>
      <c r="N189" s="101">
        <v>-0.020453430918987787</v>
      </c>
      <c r="O189" s="101">
        <v>-0.005246997395027478</v>
      </c>
      <c r="P189" s="101">
        <v>-0.014052291368197477</v>
      </c>
      <c r="Q189" s="101">
        <v>-0.0005725952699278874</v>
      </c>
      <c r="R189" s="101">
        <v>-0.00031442746433802576</v>
      </c>
      <c r="S189" s="101">
        <v>-7.853050994557697E-05</v>
      </c>
      <c r="T189" s="101">
        <v>-0.00020567239848216</v>
      </c>
      <c r="U189" s="101">
        <v>-1.0089279811747694E-05</v>
      </c>
      <c r="V189" s="101">
        <v>-1.1615943837065366E-05</v>
      </c>
      <c r="W189" s="101">
        <v>-5.18651605283949E-06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23.959048692058946</v>
      </c>
      <c r="G190" s="102"/>
      <c r="H190" s="102"/>
      <c r="I190" s="115"/>
      <c r="J190" s="115" t="s">
        <v>158</v>
      </c>
      <c r="K190" s="102">
        <f>AVERAGE(K188,K183,K178,K173,K168,K163)</f>
        <v>0.30320440888745565</v>
      </c>
      <c r="L190" s="102">
        <f>AVERAGE(L188,L183,L178,L173,L168,L163)</f>
        <v>-0.0023881004353690474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31.351179192986514</v>
      </c>
      <c r="G191" s="102"/>
      <c r="H191" s="102"/>
      <c r="I191" s="115"/>
      <c r="J191" s="115" t="s">
        <v>159</v>
      </c>
      <c r="K191" s="102">
        <f>AVERAGE(K189,K184,K179,K174,K169,K164)</f>
        <v>0.05240912658966893</v>
      </c>
      <c r="L191" s="102">
        <f>AVERAGE(L189,L184,L179,L174,L169,L164)</f>
        <v>-0.4390157739372453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0.18950275555465976</v>
      </c>
      <c r="L192" s="102">
        <f>ABS(L190/$H$33)</f>
        <v>0.006633612320469577</v>
      </c>
      <c r="M192" s="115" t="s">
        <v>111</v>
      </c>
      <c r="N192" s="102">
        <f>K192+L192+L193+K193</f>
        <v>0.5002991394209468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0.029777912835039166</v>
      </c>
      <c r="L193" s="102">
        <f>ABS(L191/$H$34)</f>
        <v>0.2743848587107783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1982</v>
      </c>
      <c r="B196" s="101">
        <v>145.9</v>
      </c>
      <c r="C196" s="101">
        <v>146.6</v>
      </c>
      <c r="D196" s="101">
        <v>9.206463956383736</v>
      </c>
      <c r="E196" s="101">
        <v>9.62673237989902</v>
      </c>
      <c r="F196" s="101">
        <v>28.284290178825646</v>
      </c>
      <c r="G196" s="101" t="s">
        <v>59</v>
      </c>
      <c r="H196" s="101">
        <v>-5.2077185786314715</v>
      </c>
      <c r="I196" s="101">
        <v>73.19228142136853</v>
      </c>
      <c r="J196" s="101" t="s">
        <v>73</v>
      </c>
      <c r="K196" s="101">
        <v>0.9589046226273067</v>
      </c>
      <c r="M196" s="101" t="s">
        <v>68</v>
      </c>
      <c r="N196" s="101">
        <v>0.5112079698774279</v>
      </c>
      <c r="X196" s="101">
        <v>67.5</v>
      </c>
    </row>
    <row r="197" spans="1:24" s="101" customFormat="1" ht="12.75" hidden="1">
      <c r="A197" s="101">
        <v>1983</v>
      </c>
      <c r="B197" s="101">
        <v>153.77999877929688</v>
      </c>
      <c r="C197" s="101">
        <v>140.8800048828125</v>
      </c>
      <c r="D197" s="101">
        <v>9.737730026245117</v>
      </c>
      <c r="E197" s="101">
        <v>10.4537935256958</v>
      </c>
      <c r="F197" s="101">
        <v>33.59877851725678</v>
      </c>
      <c r="G197" s="101" t="s">
        <v>56</v>
      </c>
      <c r="H197" s="101">
        <v>-4.051522975092027</v>
      </c>
      <c r="I197" s="101">
        <v>82.22847580420485</v>
      </c>
      <c r="J197" s="101" t="s">
        <v>62</v>
      </c>
      <c r="K197" s="101">
        <v>0.9373573047290259</v>
      </c>
      <c r="L197" s="101">
        <v>0.16101212261544603</v>
      </c>
      <c r="M197" s="101">
        <v>0.2219063185467236</v>
      </c>
      <c r="N197" s="101">
        <v>0.06031501773898824</v>
      </c>
      <c r="O197" s="101">
        <v>0.037646144603047244</v>
      </c>
      <c r="P197" s="101">
        <v>0.004618870683440861</v>
      </c>
      <c r="Q197" s="101">
        <v>0.004582347669947995</v>
      </c>
      <c r="R197" s="101">
        <v>0.0009283692346820058</v>
      </c>
      <c r="S197" s="101">
        <v>0.0004939061784059481</v>
      </c>
      <c r="T197" s="101">
        <v>6.79775414239759E-05</v>
      </c>
      <c r="U197" s="101">
        <v>0.00010022132796403512</v>
      </c>
      <c r="V197" s="101">
        <v>3.445075850720171E-05</v>
      </c>
      <c r="W197" s="101">
        <v>3.079935183920451E-05</v>
      </c>
      <c r="X197" s="101">
        <v>67.5</v>
      </c>
    </row>
    <row r="198" spans="1:24" s="101" customFormat="1" ht="12.75" hidden="1">
      <c r="A198" s="101">
        <v>1981</v>
      </c>
      <c r="B198" s="101">
        <v>134.5800018310547</v>
      </c>
      <c r="C198" s="101">
        <v>147.67999267578125</v>
      </c>
      <c r="D198" s="101">
        <v>8.892586708068848</v>
      </c>
      <c r="E198" s="101">
        <v>9.486954689025879</v>
      </c>
      <c r="F198" s="101">
        <v>28.339731390596647</v>
      </c>
      <c r="G198" s="101" t="s">
        <v>57</v>
      </c>
      <c r="H198" s="101">
        <v>8.808166946277055</v>
      </c>
      <c r="I198" s="101">
        <v>75.88816877733174</v>
      </c>
      <c r="J198" s="101" t="s">
        <v>60</v>
      </c>
      <c r="K198" s="101">
        <v>-0.5360928784417268</v>
      </c>
      <c r="L198" s="101">
        <v>-0.0008757805065912657</v>
      </c>
      <c r="M198" s="101">
        <v>0.12897355518807066</v>
      </c>
      <c r="N198" s="101">
        <v>-0.0006240479367483502</v>
      </c>
      <c r="O198" s="101">
        <v>-0.021196053635547815</v>
      </c>
      <c r="P198" s="101">
        <v>-0.0001001739021610494</v>
      </c>
      <c r="Q198" s="101">
        <v>0.002760241622536089</v>
      </c>
      <c r="R198" s="101">
        <v>-5.0180983825126886E-05</v>
      </c>
      <c r="S198" s="101">
        <v>-0.00024988074871273706</v>
      </c>
      <c r="T198" s="101">
        <v>-7.12956578655399E-06</v>
      </c>
      <c r="U198" s="101">
        <v>6.651812567564288E-05</v>
      </c>
      <c r="V198" s="101">
        <v>-3.9635301986193275E-06</v>
      </c>
      <c r="W198" s="101">
        <v>-1.4687444083521472E-05</v>
      </c>
      <c r="X198" s="101">
        <v>67.5</v>
      </c>
    </row>
    <row r="199" spans="1:24" s="101" customFormat="1" ht="12.75" hidden="1">
      <c r="A199" s="101">
        <v>1984</v>
      </c>
      <c r="B199" s="101">
        <v>117.4000015258789</v>
      </c>
      <c r="C199" s="101">
        <v>131.39999389648438</v>
      </c>
      <c r="D199" s="101">
        <v>9.26008129119873</v>
      </c>
      <c r="E199" s="101">
        <v>9.744671821594238</v>
      </c>
      <c r="F199" s="101">
        <v>25.60080482212624</v>
      </c>
      <c r="G199" s="101" t="s">
        <v>58</v>
      </c>
      <c r="H199" s="101">
        <v>15.885748290646418</v>
      </c>
      <c r="I199" s="101">
        <v>65.78574981652532</v>
      </c>
      <c r="J199" s="101" t="s">
        <v>61</v>
      </c>
      <c r="K199" s="101">
        <v>0.768923365760807</v>
      </c>
      <c r="L199" s="101">
        <v>-0.16100974081600064</v>
      </c>
      <c r="M199" s="101">
        <v>0.18057750766114164</v>
      </c>
      <c r="N199" s="101">
        <v>-0.06031178930380947</v>
      </c>
      <c r="O199" s="101">
        <v>0.031112047726765325</v>
      </c>
      <c r="P199" s="101">
        <v>-0.004617784271669182</v>
      </c>
      <c r="Q199" s="101">
        <v>0.00365772830504087</v>
      </c>
      <c r="R199" s="101">
        <v>-0.0009270120305402705</v>
      </c>
      <c r="S199" s="101">
        <v>0.00042603160034242795</v>
      </c>
      <c r="T199" s="101">
        <v>-6.760262886710515E-05</v>
      </c>
      <c r="U199" s="101">
        <v>7.496434842959729E-05</v>
      </c>
      <c r="V199" s="101">
        <v>-3.422199862787333E-05</v>
      </c>
      <c r="W199" s="101">
        <v>2.7071739138971846E-05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1982</v>
      </c>
      <c r="B201" s="101">
        <v>140.02</v>
      </c>
      <c r="C201" s="101">
        <v>126.22</v>
      </c>
      <c r="D201" s="101">
        <v>9.187243923075727</v>
      </c>
      <c r="E201" s="101">
        <v>9.666581077179105</v>
      </c>
      <c r="F201" s="101">
        <v>27.546324383977417</v>
      </c>
      <c r="G201" s="101" t="s">
        <v>59</v>
      </c>
      <c r="H201" s="101">
        <v>-1.105883797410769</v>
      </c>
      <c r="I201" s="101">
        <v>71.41411620258924</v>
      </c>
      <c r="J201" s="101" t="s">
        <v>73</v>
      </c>
      <c r="K201" s="101">
        <v>0.6820283140703378</v>
      </c>
      <c r="M201" s="101" t="s">
        <v>68</v>
      </c>
      <c r="N201" s="101">
        <v>0.3769179174064135</v>
      </c>
      <c r="X201" s="101">
        <v>67.5</v>
      </c>
    </row>
    <row r="202" spans="1:24" s="101" customFormat="1" ht="12.75" hidden="1">
      <c r="A202" s="101">
        <v>1983</v>
      </c>
      <c r="B202" s="101">
        <v>145.10000610351562</v>
      </c>
      <c r="C202" s="101">
        <v>136</v>
      </c>
      <c r="D202" s="101">
        <v>9.940285682678223</v>
      </c>
      <c r="E202" s="101">
        <v>10.465239524841309</v>
      </c>
      <c r="F202" s="101">
        <v>28.054298776090782</v>
      </c>
      <c r="G202" s="101" t="s">
        <v>56</v>
      </c>
      <c r="H202" s="101">
        <v>-10.364477198289393</v>
      </c>
      <c r="I202" s="101">
        <v>67.23552890522623</v>
      </c>
      <c r="J202" s="101" t="s">
        <v>62</v>
      </c>
      <c r="K202" s="101">
        <v>0.7688867789756971</v>
      </c>
      <c r="L202" s="101">
        <v>0.23742617386504453</v>
      </c>
      <c r="M202" s="101">
        <v>0.1820232752295018</v>
      </c>
      <c r="N202" s="101">
        <v>0.017983733624365787</v>
      </c>
      <c r="O202" s="101">
        <v>0.030880125042789756</v>
      </c>
      <c r="P202" s="101">
        <v>0.006811085230512126</v>
      </c>
      <c r="Q202" s="101">
        <v>0.003758783506787718</v>
      </c>
      <c r="R202" s="101">
        <v>0.00027676667518445</v>
      </c>
      <c r="S202" s="101">
        <v>0.0004051515707342897</v>
      </c>
      <c r="T202" s="101">
        <v>0.00010021552127148732</v>
      </c>
      <c r="U202" s="101">
        <v>8.220480172590824E-05</v>
      </c>
      <c r="V202" s="101">
        <v>1.0266597357329769E-05</v>
      </c>
      <c r="W202" s="101">
        <v>2.5264131328162802E-05</v>
      </c>
      <c r="X202" s="101">
        <v>67.5</v>
      </c>
    </row>
    <row r="203" spans="1:24" s="101" customFormat="1" ht="12.75" hidden="1">
      <c r="A203" s="101">
        <v>1981</v>
      </c>
      <c r="B203" s="101">
        <v>128.72000122070312</v>
      </c>
      <c r="C203" s="101">
        <v>144.72000122070312</v>
      </c>
      <c r="D203" s="101">
        <v>8.734305381774902</v>
      </c>
      <c r="E203" s="101">
        <v>9.194058418273926</v>
      </c>
      <c r="F203" s="101">
        <v>25.93782635437757</v>
      </c>
      <c r="G203" s="101" t="s">
        <v>57</v>
      </c>
      <c r="H203" s="101">
        <v>9.477614956929145</v>
      </c>
      <c r="I203" s="101">
        <v>70.69761617763227</v>
      </c>
      <c r="J203" s="101" t="s">
        <v>60</v>
      </c>
      <c r="K203" s="101">
        <v>-0.4045229514244681</v>
      </c>
      <c r="L203" s="101">
        <v>0.00129171788723626</v>
      </c>
      <c r="M203" s="101">
        <v>0.09751855984368117</v>
      </c>
      <c r="N203" s="101">
        <v>-0.0001863404162512684</v>
      </c>
      <c r="O203" s="101">
        <v>-0.015962215104775378</v>
      </c>
      <c r="P203" s="101">
        <v>0.0001478349307477432</v>
      </c>
      <c r="Q203" s="101">
        <v>0.0020963524991631415</v>
      </c>
      <c r="R203" s="101">
        <v>-1.4980192622718005E-05</v>
      </c>
      <c r="S203" s="101">
        <v>-0.00018551280244612136</v>
      </c>
      <c r="T203" s="101">
        <v>1.0532835091437734E-05</v>
      </c>
      <c r="U203" s="101">
        <v>5.110689338703469E-05</v>
      </c>
      <c r="V203" s="101">
        <v>-1.1843981697515006E-06</v>
      </c>
      <c r="W203" s="101">
        <v>-1.0810960683231752E-05</v>
      </c>
      <c r="X203" s="101">
        <v>67.5</v>
      </c>
    </row>
    <row r="204" spans="1:24" s="101" customFormat="1" ht="12.75" hidden="1">
      <c r="A204" s="101">
        <v>1984</v>
      </c>
      <c r="B204" s="101">
        <v>132.27999877929688</v>
      </c>
      <c r="C204" s="101">
        <v>135.8800048828125</v>
      </c>
      <c r="D204" s="101">
        <v>9.09273910522461</v>
      </c>
      <c r="E204" s="101">
        <v>9.440547943115234</v>
      </c>
      <c r="F204" s="101">
        <v>27.25683130994725</v>
      </c>
      <c r="G204" s="101" t="s">
        <v>58</v>
      </c>
      <c r="H204" s="101">
        <v>6.594839743941137</v>
      </c>
      <c r="I204" s="101">
        <v>71.37483852323801</v>
      </c>
      <c r="J204" s="101" t="s">
        <v>61</v>
      </c>
      <c r="K204" s="101">
        <v>0.6538715933992392</v>
      </c>
      <c r="L204" s="101">
        <v>0.23742266004131565</v>
      </c>
      <c r="M204" s="101">
        <v>0.15369646453737748</v>
      </c>
      <c r="N204" s="101">
        <v>-0.017982768205185094</v>
      </c>
      <c r="O204" s="101">
        <v>0.02643463280636241</v>
      </c>
      <c r="P204" s="101">
        <v>0.006809480659385944</v>
      </c>
      <c r="Q204" s="101">
        <v>0.003119897378144324</v>
      </c>
      <c r="R204" s="101">
        <v>-0.0002763609710535138</v>
      </c>
      <c r="S204" s="101">
        <v>0.0003601843908292647</v>
      </c>
      <c r="T204" s="101">
        <v>9.966047405392223E-05</v>
      </c>
      <c r="U204" s="101">
        <v>6.438722602443869E-05</v>
      </c>
      <c r="V204" s="101">
        <v>-1.0198049925011148E-05</v>
      </c>
      <c r="W204" s="101">
        <v>2.283417309368295E-05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1982</v>
      </c>
      <c r="B206" s="101">
        <v>129.26</v>
      </c>
      <c r="C206" s="101">
        <v>130.76</v>
      </c>
      <c r="D206" s="101">
        <v>9.183676720228773</v>
      </c>
      <c r="E206" s="101">
        <v>9.848174192323164</v>
      </c>
      <c r="F206" s="101">
        <v>26.191086132407566</v>
      </c>
      <c r="G206" s="101" t="s">
        <v>59</v>
      </c>
      <c r="H206" s="101">
        <v>6.136335665122218</v>
      </c>
      <c r="I206" s="101">
        <v>67.89633566512221</v>
      </c>
      <c r="J206" s="101" t="s">
        <v>73</v>
      </c>
      <c r="K206" s="101">
        <v>0.6088201597035158</v>
      </c>
      <c r="M206" s="101" t="s">
        <v>68</v>
      </c>
      <c r="N206" s="101">
        <v>0.3527274979713939</v>
      </c>
      <c r="X206" s="101">
        <v>67.5</v>
      </c>
    </row>
    <row r="207" spans="1:24" s="101" customFormat="1" ht="12.75" hidden="1">
      <c r="A207" s="101">
        <v>1983</v>
      </c>
      <c r="B207" s="101">
        <v>140.25999450683594</v>
      </c>
      <c r="C207" s="101">
        <v>140.36000061035156</v>
      </c>
      <c r="D207" s="101">
        <v>10.043909072875977</v>
      </c>
      <c r="E207" s="101">
        <v>10.806950569152832</v>
      </c>
      <c r="F207" s="101">
        <v>28.40262095328486</v>
      </c>
      <c r="G207" s="101" t="s">
        <v>56</v>
      </c>
      <c r="H207" s="101">
        <v>-5.405640192967496</v>
      </c>
      <c r="I207" s="101">
        <v>67.35435431386844</v>
      </c>
      <c r="J207" s="101" t="s">
        <v>62</v>
      </c>
      <c r="K207" s="101">
        <v>0.7137904875148996</v>
      </c>
      <c r="L207" s="101">
        <v>0.24487345280339912</v>
      </c>
      <c r="M207" s="101">
        <v>0.1689801852431688</v>
      </c>
      <c r="N207" s="101">
        <v>0.09959985551174017</v>
      </c>
      <c r="O207" s="101">
        <v>0.028667468832002208</v>
      </c>
      <c r="P207" s="101">
        <v>0.0070246619471155455</v>
      </c>
      <c r="Q207" s="101">
        <v>0.0034893931885263477</v>
      </c>
      <c r="R207" s="101">
        <v>0.0015330556524001196</v>
      </c>
      <c r="S207" s="101">
        <v>0.0003761190867611395</v>
      </c>
      <c r="T207" s="101">
        <v>0.00010335508332284559</v>
      </c>
      <c r="U207" s="101">
        <v>7.63042866699318E-05</v>
      </c>
      <c r="V207" s="101">
        <v>5.6890334604380084E-05</v>
      </c>
      <c r="W207" s="101">
        <v>2.3457759855805534E-05</v>
      </c>
      <c r="X207" s="101">
        <v>67.5</v>
      </c>
    </row>
    <row r="208" spans="1:24" s="101" customFormat="1" ht="12.75" hidden="1">
      <c r="A208" s="101">
        <v>1981</v>
      </c>
      <c r="B208" s="101">
        <v>127.44000244140625</v>
      </c>
      <c r="C208" s="101">
        <v>147.83999633789062</v>
      </c>
      <c r="D208" s="101">
        <v>8.89964771270752</v>
      </c>
      <c r="E208" s="101">
        <v>9.212462425231934</v>
      </c>
      <c r="F208" s="101">
        <v>27.21947569522434</v>
      </c>
      <c r="G208" s="101" t="s">
        <v>57</v>
      </c>
      <c r="H208" s="101">
        <v>12.868676787026288</v>
      </c>
      <c r="I208" s="101">
        <v>72.80867922843254</v>
      </c>
      <c r="J208" s="101" t="s">
        <v>60</v>
      </c>
      <c r="K208" s="101">
        <v>-0.2563501830565341</v>
      </c>
      <c r="L208" s="101">
        <v>0.0013331251950285741</v>
      </c>
      <c r="M208" s="101">
        <v>0.06247626891090917</v>
      </c>
      <c r="N208" s="101">
        <v>-0.001030325224434166</v>
      </c>
      <c r="O208" s="101">
        <v>-0.010006377714896635</v>
      </c>
      <c r="P208" s="101">
        <v>0.00015248157404661509</v>
      </c>
      <c r="Q208" s="101">
        <v>0.0013747879945697843</v>
      </c>
      <c r="R208" s="101">
        <v>-8.282519938185996E-05</v>
      </c>
      <c r="S208" s="101">
        <v>-0.00010715672490246703</v>
      </c>
      <c r="T208" s="101">
        <v>1.0857336935785975E-05</v>
      </c>
      <c r="U208" s="101">
        <v>3.551887069585797E-05</v>
      </c>
      <c r="V208" s="101">
        <v>-6.536215224279459E-06</v>
      </c>
      <c r="W208" s="101">
        <v>-5.925064952938751E-06</v>
      </c>
      <c r="X208" s="101">
        <v>67.5</v>
      </c>
    </row>
    <row r="209" spans="1:24" s="101" customFormat="1" ht="12.75" hidden="1">
      <c r="A209" s="101">
        <v>1984</v>
      </c>
      <c r="B209" s="101">
        <v>124.73999786376953</v>
      </c>
      <c r="C209" s="101">
        <v>140.13999938964844</v>
      </c>
      <c r="D209" s="101">
        <v>9.113420486450195</v>
      </c>
      <c r="E209" s="101">
        <v>9.380279541015625</v>
      </c>
      <c r="F209" s="101">
        <v>26.46738398542517</v>
      </c>
      <c r="G209" s="101" t="s">
        <v>58</v>
      </c>
      <c r="H209" s="101">
        <v>11.888411207816162</v>
      </c>
      <c r="I209" s="101">
        <v>69.1284090715857</v>
      </c>
      <c r="J209" s="101" t="s">
        <v>61</v>
      </c>
      <c r="K209" s="101">
        <v>0.6661692305365353</v>
      </c>
      <c r="L209" s="101">
        <v>0.24486982391685774</v>
      </c>
      <c r="M209" s="101">
        <v>0.15700642925621677</v>
      </c>
      <c r="N209" s="101">
        <v>-0.09959452619442201</v>
      </c>
      <c r="O209" s="101">
        <v>0.02686440347859297</v>
      </c>
      <c r="P209" s="101">
        <v>0.007023006823350625</v>
      </c>
      <c r="Q209" s="101">
        <v>0.0032071518196245185</v>
      </c>
      <c r="R209" s="101">
        <v>-0.0015308166512366238</v>
      </c>
      <c r="S209" s="101">
        <v>0.0003605315571960527</v>
      </c>
      <c r="T209" s="101">
        <v>0.0001027832256904558</v>
      </c>
      <c r="U209" s="101">
        <v>6.753335463826785E-05</v>
      </c>
      <c r="V209" s="101">
        <v>-5.6513609528504044E-05</v>
      </c>
      <c r="W209" s="101">
        <v>2.269713864688892E-05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1982</v>
      </c>
      <c r="B211" s="101">
        <v>143.54</v>
      </c>
      <c r="C211" s="101">
        <v>138.94</v>
      </c>
      <c r="D211" s="101">
        <v>9.024401958536407</v>
      </c>
      <c r="E211" s="101">
        <v>9.901682405361035</v>
      </c>
      <c r="F211" s="101">
        <v>28.20039731221409</v>
      </c>
      <c r="G211" s="101" t="s">
        <v>59</v>
      </c>
      <c r="H211" s="101">
        <v>-1.5999544794932348</v>
      </c>
      <c r="I211" s="101">
        <v>74.44004552050676</v>
      </c>
      <c r="J211" s="101" t="s">
        <v>73</v>
      </c>
      <c r="K211" s="101">
        <v>0.34103360192301835</v>
      </c>
      <c r="M211" s="101" t="s">
        <v>68</v>
      </c>
      <c r="N211" s="101">
        <v>0.18953020346036775</v>
      </c>
      <c r="X211" s="101">
        <v>67.5</v>
      </c>
    </row>
    <row r="212" spans="1:24" s="101" customFormat="1" ht="12.75" hidden="1">
      <c r="A212" s="101">
        <v>1983</v>
      </c>
      <c r="B212" s="101">
        <v>137.3800048828125</v>
      </c>
      <c r="C212" s="101">
        <v>131.17999267578125</v>
      </c>
      <c r="D212" s="101">
        <v>9.725467681884766</v>
      </c>
      <c r="E212" s="101">
        <v>10.547714233398438</v>
      </c>
      <c r="F212" s="101">
        <v>29.113490404331085</v>
      </c>
      <c r="G212" s="101" t="s">
        <v>56</v>
      </c>
      <c r="H212" s="101">
        <v>1.4120768891651068</v>
      </c>
      <c r="I212" s="101">
        <v>71.2920817719776</v>
      </c>
      <c r="J212" s="101" t="s">
        <v>62</v>
      </c>
      <c r="K212" s="101">
        <v>0.5515228973774701</v>
      </c>
      <c r="L212" s="101">
        <v>0.1151063738446529</v>
      </c>
      <c r="M212" s="101">
        <v>0.1305654647826287</v>
      </c>
      <c r="N212" s="101">
        <v>0.07777496316063057</v>
      </c>
      <c r="O212" s="101">
        <v>0.022150268758879217</v>
      </c>
      <c r="P212" s="101">
        <v>0.0033020390209722392</v>
      </c>
      <c r="Q212" s="101">
        <v>0.0026961456606372793</v>
      </c>
      <c r="R212" s="101">
        <v>0.001197141332759751</v>
      </c>
      <c r="S212" s="101">
        <v>0.0002905958185228078</v>
      </c>
      <c r="T212" s="101">
        <v>4.860241826433244E-05</v>
      </c>
      <c r="U212" s="101">
        <v>5.896182099670552E-05</v>
      </c>
      <c r="V212" s="101">
        <v>4.4425077773082234E-05</v>
      </c>
      <c r="W212" s="101">
        <v>1.8121356290554878E-05</v>
      </c>
      <c r="X212" s="101">
        <v>67.5</v>
      </c>
    </row>
    <row r="213" spans="1:24" s="101" customFormat="1" ht="12.75" hidden="1">
      <c r="A213" s="101">
        <v>1981</v>
      </c>
      <c r="B213" s="101">
        <v>124.86000061035156</v>
      </c>
      <c r="C213" s="101">
        <v>147.66000366210938</v>
      </c>
      <c r="D213" s="101">
        <v>8.803147315979004</v>
      </c>
      <c r="E213" s="101">
        <v>9.125244140625</v>
      </c>
      <c r="F213" s="101">
        <v>24.397386882778733</v>
      </c>
      <c r="G213" s="101" t="s">
        <v>57</v>
      </c>
      <c r="H213" s="101">
        <v>8.60817685015779</v>
      </c>
      <c r="I213" s="101">
        <v>65.96817746050935</v>
      </c>
      <c r="J213" s="101" t="s">
        <v>60</v>
      </c>
      <c r="K213" s="101">
        <v>-0.39111613959324715</v>
      </c>
      <c r="L213" s="101">
        <v>-0.0006256677454965499</v>
      </c>
      <c r="M213" s="101">
        <v>0.09363191941745728</v>
      </c>
      <c r="N213" s="101">
        <v>-0.0008045021520413646</v>
      </c>
      <c r="O213" s="101">
        <v>-0.01553852728408417</v>
      </c>
      <c r="P213" s="101">
        <v>-7.158887463810092E-05</v>
      </c>
      <c r="Q213" s="101">
        <v>0.0019821492233025382</v>
      </c>
      <c r="R213" s="101">
        <v>-6.468323330637318E-05</v>
      </c>
      <c r="S213" s="101">
        <v>-0.00018939886284624993</v>
      </c>
      <c r="T213" s="101">
        <v>-5.097540585906209E-06</v>
      </c>
      <c r="U213" s="101">
        <v>4.637806192616147E-05</v>
      </c>
      <c r="V213" s="101">
        <v>-5.10690171087924E-06</v>
      </c>
      <c r="W213" s="101">
        <v>-1.1344123748005153E-05</v>
      </c>
      <c r="X213" s="101">
        <v>67.5</v>
      </c>
    </row>
    <row r="214" spans="1:24" s="101" customFormat="1" ht="12.75" hidden="1">
      <c r="A214" s="101">
        <v>1984</v>
      </c>
      <c r="B214" s="101">
        <v>125.77999877929688</v>
      </c>
      <c r="C214" s="101">
        <v>138.17999267578125</v>
      </c>
      <c r="D214" s="101">
        <v>8.97509765625</v>
      </c>
      <c r="E214" s="101">
        <v>9.292006492614746</v>
      </c>
      <c r="F214" s="101">
        <v>26.303568587451924</v>
      </c>
      <c r="G214" s="101" t="s">
        <v>58</v>
      </c>
      <c r="H214" s="101">
        <v>11.482402012241309</v>
      </c>
      <c r="I214" s="101">
        <v>69.76240079153818</v>
      </c>
      <c r="J214" s="101" t="s">
        <v>61</v>
      </c>
      <c r="K214" s="101">
        <v>0.3888517348313043</v>
      </c>
      <c r="L214" s="101">
        <v>-0.11510467340441587</v>
      </c>
      <c r="M214" s="101">
        <v>0.09099672664500984</v>
      </c>
      <c r="N214" s="101">
        <v>-0.07777080217488311</v>
      </c>
      <c r="O214" s="101">
        <v>0.01578570796424261</v>
      </c>
      <c r="P214" s="101">
        <v>-0.003301262899111695</v>
      </c>
      <c r="Q214" s="101">
        <v>0.0018276448998463504</v>
      </c>
      <c r="R214" s="101">
        <v>-0.0011953925923857927</v>
      </c>
      <c r="S214" s="101">
        <v>0.00022039510088812781</v>
      </c>
      <c r="T214" s="101">
        <v>-4.833435777080476E-05</v>
      </c>
      <c r="U214" s="101">
        <v>3.6408401602112054E-05</v>
      </c>
      <c r="V214" s="101">
        <v>-4.413056865778894E-05</v>
      </c>
      <c r="W214" s="101">
        <v>1.4131327262475324E-05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1982</v>
      </c>
      <c r="B216" s="101">
        <v>138.92</v>
      </c>
      <c r="C216" s="101">
        <v>147.42</v>
      </c>
      <c r="D216" s="101">
        <v>8.880807147749463</v>
      </c>
      <c r="E216" s="101">
        <v>9.51367571393284</v>
      </c>
      <c r="F216" s="101">
        <v>26.1817183039467</v>
      </c>
      <c r="G216" s="101" t="s">
        <v>59</v>
      </c>
      <c r="H216" s="101">
        <v>-1.2047729453672247</v>
      </c>
      <c r="I216" s="101">
        <v>70.21522705463276</v>
      </c>
      <c r="J216" s="101" t="s">
        <v>73</v>
      </c>
      <c r="K216" s="101">
        <v>0.34655590837871364</v>
      </c>
      <c r="M216" s="101" t="s">
        <v>68</v>
      </c>
      <c r="N216" s="101">
        <v>0.20089974188501084</v>
      </c>
      <c r="X216" s="101">
        <v>67.5</v>
      </c>
    </row>
    <row r="217" spans="1:24" s="101" customFormat="1" ht="12.75" hidden="1">
      <c r="A217" s="101">
        <v>1983</v>
      </c>
      <c r="B217" s="101">
        <v>146.9199981689453</v>
      </c>
      <c r="C217" s="101">
        <v>138.22000122070312</v>
      </c>
      <c r="D217" s="101">
        <v>9.340675354003906</v>
      </c>
      <c r="E217" s="101">
        <v>10.403924942016602</v>
      </c>
      <c r="F217" s="101">
        <v>31.52128211439889</v>
      </c>
      <c r="G217" s="101" t="s">
        <v>56</v>
      </c>
      <c r="H217" s="101">
        <v>0.9801866306850826</v>
      </c>
      <c r="I217" s="101">
        <v>80.4001847996304</v>
      </c>
      <c r="J217" s="101" t="s">
        <v>62</v>
      </c>
      <c r="K217" s="101">
        <v>0.5322498782654944</v>
      </c>
      <c r="L217" s="101">
        <v>0.2114872159922789</v>
      </c>
      <c r="M217" s="101">
        <v>0.12600314763297332</v>
      </c>
      <c r="N217" s="101">
        <v>0.046488937873620226</v>
      </c>
      <c r="O217" s="101">
        <v>0.021376111956707213</v>
      </c>
      <c r="P217" s="101">
        <v>0.006066882910051716</v>
      </c>
      <c r="Q217" s="101">
        <v>0.0026019715688200364</v>
      </c>
      <c r="R217" s="101">
        <v>0.0007155666565657242</v>
      </c>
      <c r="S217" s="101">
        <v>0.00028043371370891674</v>
      </c>
      <c r="T217" s="101">
        <v>8.925112902822569E-05</v>
      </c>
      <c r="U217" s="101">
        <v>5.689767044651491E-05</v>
      </c>
      <c r="V217" s="101">
        <v>2.65473673315202E-05</v>
      </c>
      <c r="W217" s="101">
        <v>1.748217988838465E-05</v>
      </c>
      <c r="X217" s="101">
        <v>67.5</v>
      </c>
    </row>
    <row r="218" spans="1:24" s="101" customFormat="1" ht="12.75" hidden="1">
      <c r="A218" s="101">
        <v>1981</v>
      </c>
      <c r="B218" s="101">
        <v>126.22000122070312</v>
      </c>
      <c r="C218" s="101">
        <v>130.72000122070312</v>
      </c>
      <c r="D218" s="101">
        <v>8.484533309936523</v>
      </c>
      <c r="E218" s="101">
        <v>8.742900848388672</v>
      </c>
      <c r="F218" s="101">
        <v>25.406502534239625</v>
      </c>
      <c r="G218" s="101" t="s">
        <v>57</v>
      </c>
      <c r="H218" s="101">
        <v>12.560522255859908</v>
      </c>
      <c r="I218" s="101">
        <v>71.28052347656303</v>
      </c>
      <c r="J218" s="101" t="s">
        <v>60</v>
      </c>
      <c r="K218" s="101">
        <v>-0.5296505646584702</v>
      </c>
      <c r="L218" s="101">
        <v>0.0011511083699290165</v>
      </c>
      <c r="M218" s="101">
        <v>0.12523828243096702</v>
      </c>
      <c r="N218" s="101">
        <v>-0.0004810467736945622</v>
      </c>
      <c r="O218" s="101">
        <v>-0.021293254640565782</v>
      </c>
      <c r="P218" s="101">
        <v>0.00013175856489206622</v>
      </c>
      <c r="Q218" s="101">
        <v>0.0025777671699361536</v>
      </c>
      <c r="R218" s="101">
        <v>-3.867226870170706E-05</v>
      </c>
      <c r="S218" s="101">
        <v>-0.0002803748293492491</v>
      </c>
      <c r="T218" s="101">
        <v>9.385664136556369E-06</v>
      </c>
      <c r="U218" s="101">
        <v>5.557542364268014E-05</v>
      </c>
      <c r="V218" s="101">
        <v>-3.055816316242502E-06</v>
      </c>
      <c r="W218" s="101">
        <v>-1.748072316728481E-05</v>
      </c>
      <c r="X218" s="101">
        <v>67.5</v>
      </c>
    </row>
    <row r="219" spans="1:24" s="101" customFormat="1" ht="12.75" hidden="1">
      <c r="A219" s="101">
        <v>1984</v>
      </c>
      <c r="B219" s="101">
        <v>131.4199981689453</v>
      </c>
      <c r="C219" s="101">
        <v>134.72000122070312</v>
      </c>
      <c r="D219" s="101">
        <v>8.767769813537598</v>
      </c>
      <c r="E219" s="101">
        <v>9.111581802368164</v>
      </c>
      <c r="F219" s="101">
        <v>23.3766187977549</v>
      </c>
      <c r="G219" s="101" t="s">
        <v>58</v>
      </c>
      <c r="H219" s="101">
        <v>-0.4393472246810006</v>
      </c>
      <c r="I219" s="101">
        <v>63.48065094426431</v>
      </c>
      <c r="J219" s="101" t="s">
        <v>61</v>
      </c>
      <c r="K219" s="101">
        <v>-0.05253772235829514</v>
      </c>
      <c r="L219" s="101">
        <v>0.2114840832726792</v>
      </c>
      <c r="M219" s="101">
        <v>-0.013862388941239747</v>
      </c>
      <c r="N219" s="101">
        <v>-0.046486448978372605</v>
      </c>
      <c r="O219" s="101">
        <v>-0.0018802843395893405</v>
      </c>
      <c r="P219" s="101">
        <v>0.006065451996748072</v>
      </c>
      <c r="Q219" s="101">
        <v>-0.0003540797403794177</v>
      </c>
      <c r="R219" s="101">
        <v>-0.0007145208853645301</v>
      </c>
      <c r="S219" s="101">
        <v>-5.746551309622437E-06</v>
      </c>
      <c r="T219" s="101">
        <v>8.875625804149671E-05</v>
      </c>
      <c r="U219" s="101">
        <v>-1.2194965730859805E-05</v>
      </c>
      <c r="V219" s="101">
        <v>-2.6370906296069008E-05</v>
      </c>
      <c r="W219" s="101">
        <v>2.2567941552763804E-07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1982</v>
      </c>
      <c r="B221" s="101">
        <v>152.48</v>
      </c>
      <c r="C221" s="101">
        <v>150.88</v>
      </c>
      <c r="D221" s="101">
        <v>8.932512579126886</v>
      </c>
      <c r="E221" s="101">
        <v>9.512638929343444</v>
      </c>
      <c r="F221" s="101">
        <v>29.714612339771794</v>
      </c>
      <c r="G221" s="101" t="s">
        <v>59</v>
      </c>
      <c r="H221" s="101">
        <v>-5.70628291334576</v>
      </c>
      <c r="I221" s="101">
        <v>79.27371708665423</v>
      </c>
      <c r="J221" s="101" t="s">
        <v>73</v>
      </c>
      <c r="K221" s="101">
        <v>0.30684711819689237</v>
      </c>
      <c r="M221" s="101" t="s">
        <v>68</v>
      </c>
      <c r="N221" s="101">
        <v>0.16296246941155523</v>
      </c>
      <c r="X221" s="101">
        <v>67.5</v>
      </c>
    </row>
    <row r="222" spans="1:24" s="101" customFormat="1" ht="12.75" hidden="1">
      <c r="A222" s="101">
        <v>1983</v>
      </c>
      <c r="B222" s="101">
        <v>154.97999572753906</v>
      </c>
      <c r="C222" s="101">
        <v>131.77999877929688</v>
      </c>
      <c r="D222" s="101">
        <v>9.318392753601074</v>
      </c>
      <c r="E222" s="101">
        <v>10.177292823791504</v>
      </c>
      <c r="F222" s="101">
        <v>33.74946747550469</v>
      </c>
      <c r="G222" s="101" t="s">
        <v>56</v>
      </c>
      <c r="H222" s="101">
        <v>-1.1614207888168409</v>
      </c>
      <c r="I222" s="101">
        <v>86.31857493872222</v>
      </c>
      <c r="J222" s="101" t="s">
        <v>62</v>
      </c>
      <c r="K222" s="101">
        <v>0.5302634799175721</v>
      </c>
      <c r="L222" s="101">
        <v>0.09493751680003866</v>
      </c>
      <c r="M222" s="101">
        <v>0.12553248626464356</v>
      </c>
      <c r="N222" s="101">
        <v>0.020697015460202556</v>
      </c>
      <c r="O222" s="101">
        <v>0.021296357951262453</v>
      </c>
      <c r="P222" s="101">
        <v>0.0027234264756349144</v>
      </c>
      <c r="Q222" s="101">
        <v>0.0025922354137278888</v>
      </c>
      <c r="R222" s="101">
        <v>0.00031856395933354734</v>
      </c>
      <c r="S222" s="101">
        <v>0.0002793995759208963</v>
      </c>
      <c r="T222" s="101">
        <v>4.008581207533635E-05</v>
      </c>
      <c r="U222" s="101">
        <v>5.669484338382594E-05</v>
      </c>
      <c r="V222" s="101">
        <v>1.1819069879173665E-05</v>
      </c>
      <c r="W222" s="101">
        <v>1.742167303320049E-05</v>
      </c>
      <c r="X222" s="101">
        <v>67.5</v>
      </c>
    </row>
    <row r="223" spans="1:24" s="101" customFormat="1" ht="12.75" hidden="1">
      <c r="A223" s="101">
        <v>1981</v>
      </c>
      <c r="B223" s="101">
        <v>129.44000244140625</v>
      </c>
      <c r="C223" s="101">
        <v>148.74000549316406</v>
      </c>
      <c r="D223" s="101">
        <v>8.749712944030762</v>
      </c>
      <c r="E223" s="101">
        <v>9.045708656311035</v>
      </c>
      <c r="F223" s="101">
        <v>24.942495912370553</v>
      </c>
      <c r="G223" s="101" t="s">
        <v>57</v>
      </c>
      <c r="H223" s="101">
        <v>5.9270211676387135</v>
      </c>
      <c r="I223" s="101">
        <v>67.86702360904496</v>
      </c>
      <c r="J223" s="101" t="s">
        <v>60</v>
      </c>
      <c r="K223" s="101">
        <v>-0.44633079825538485</v>
      </c>
      <c r="L223" s="101">
        <v>-0.0005165092982026286</v>
      </c>
      <c r="M223" s="101">
        <v>0.10642630082930882</v>
      </c>
      <c r="N223" s="101">
        <v>-0.00021423713918765193</v>
      </c>
      <c r="O223" s="101">
        <v>-0.0178003306700684</v>
      </c>
      <c r="P223" s="101">
        <v>-5.9042357808397116E-05</v>
      </c>
      <c r="Q223" s="101">
        <v>0.0022330162881430164</v>
      </c>
      <c r="R223" s="101">
        <v>-1.7232218585870477E-05</v>
      </c>
      <c r="S223" s="101">
        <v>-0.00022264259260513643</v>
      </c>
      <c r="T223" s="101">
        <v>-4.2003506851525525E-06</v>
      </c>
      <c r="U223" s="101">
        <v>5.0966150250262894E-05</v>
      </c>
      <c r="V223" s="101">
        <v>-1.363466038049105E-06</v>
      </c>
      <c r="W223" s="101">
        <v>-1.3524188494617594E-05</v>
      </c>
      <c r="X223" s="101">
        <v>67.5</v>
      </c>
    </row>
    <row r="224" spans="1:24" s="101" customFormat="1" ht="12.75" hidden="1">
      <c r="A224" s="101">
        <v>1984</v>
      </c>
      <c r="B224" s="101">
        <v>136.27999877929688</v>
      </c>
      <c r="C224" s="101">
        <v>136.5800018310547</v>
      </c>
      <c r="D224" s="101">
        <v>9.039278984069824</v>
      </c>
      <c r="E224" s="101">
        <v>9.462176322937012</v>
      </c>
      <c r="F224" s="101">
        <v>28.474514527366594</v>
      </c>
      <c r="G224" s="101" t="s">
        <v>58</v>
      </c>
      <c r="H224" s="101">
        <v>6.237053242114527</v>
      </c>
      <c r="I224" s="101">
        <v>75.0170520214114</v>
      </c>
      <c r="J224" s="101" t="s">
        <v>61</v>
      </c>
      <c r="K224" s="101">
        <v>0.2863008499166641</v>
      </c>
      <c r="L224" s="101">
        <v>-0.0949361117504951</v>
      </c>
      <c r="M224" s="101">
        <v>0.06657212329175315</v>
      </c>
      <c r="N224" s="101">
        <v>-0.020695906634116232</v>
      </c>
      <c r="O224" s="101">
        <v>0.011691154349529467</v>
      </c>
      <c r="P224" s="101">
        <v>-0.0027227863978236773</v>
      </c>
      <c r="Q224" s="101">
        <v>0.0013165571377927294</v>
      </c>
      <c r="R224" s="101">
        <v>-0.00031809754294693127</v>
      </c>
      <c r="S224" s="101">
        <v>0.0001688028405650804</v>
      </c>
      <c r="T224" s="101">
        <v>-3.986513995787448E-05</v>
      </c>
      <c r="U224" s="101">
        <v>2.4834588681598497E-05</v>
      </c>
      <c r="V224" s="101">
        <v>-1.1740160696169233E-05</v>
      </c>
      <c r="W224" s="101">
        <v>1.098230471430283E-05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23.3766187977549</v>
      </c>
      <c r="G225" s="102"/>
      <c r="H225" s="102"/>
      <c r="I225" s="115"/>
      <c r="J225" s="115" t="s">
        <v>158</v>
      </c>
      <c r="K225" s="102">
        <f>AVERAGE(K223,K218,K213,K208,K203,K198)</f>
        <v>-0.4273439192383052</v>
      </c>
      <c r="L225" s="102">
        <f>AVERAGE(L223,L218,L213,L208,L203,L198)</f>
        <v>0.0002929989836505678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33.74946747550469</v>
      </c>
      <c r="G226" s="102"/>
      <c r="H226" s="102"/>
      <c r="I226" s="115"/>
      <c r="J226" s="115" t="s">
        <v>159</v>
      </c>
      <c r="K226" s="102">
        <f>AVERAGE(K224,K219,K214,K209,K204,K199)</f>
        <v>0.4519298420143758</v>
      </c>
      <c r="L226" s="102">
        <f>AVERAGE(L224,L219,L214,L209,L204,L199)</f>
        <v>0.0537876735433235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0.2670899495239408</v>
      </c>
      <c r="L227" s="102">
        <f>ABS(L225/$H$33)</f>
        <v>0.0008138860656960216</v>
      </c>
      <c r="M227" s="115" t="s">
        <v>111</v>
      </c>
      <c r="N227" s="102">
        <f>K227+L227+L228+K228</f>
        <v>0.5582994508805639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0.25677831932634987</v>
      </c>
      <c r="L228" s="102">
        <f>ABS(L226/$H$34)</f>
        <v>0.03361729596457719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1982</v>
      </c>
      <c r="B231" s="101">
        <v>145.9</v>
      </c>
      <c r="C231" s="101">
        <v>146.6</v>
      </c>
      <c r="D231" s="101">
        <v>9.206463956383736</v>
      </c>
      <c r="E231" s="101">
        <v>9.62673237989902</v>
      </c>
      <c r="F231" s="101">
        <v>31.09929234875254</v>
      </c>
      <c r="G231" s="101" t="s">
        <v>59</v>
      </c>
      <c r="H231" s="101">
        <v>2.0767644230772504</v>
      </c>
      <c r="I231" s="101">
        <v>80.47676442307726</v>
      </c>
      <c r="J231" s="101" t="s">
        <v>73</v>
      </c>
      <c r="K231" s="101">
        <v>0.4851025625848852</v>
      </c>
      <c r="M231" s="101" t="s">
        <v>68</v>
      </c>
      <c r="N231" s="101">
        <v>0.3212505174790971</v>
      </c>
      <c r="X231" s="101">
        <v>67.5</v>
      </c>
    </row>
    <row r="232" spans="1:24" s="101" customFormat="1" ht="12.75" hidden="1">
      <c r="A232" s="101">
        <v>1983</v>
      </c>
      <c r="B232" s="101">
        <v>153.77999877929688</v>
      </c>
      <c r="C232" s="101">
        <v>140.8800048828125</v>
      </c>
      <c r="D232" s="101">
        <v>9.737730026245117</v>
      </c>
      <c r="E232" s="101">
        <v>10.4537935256958</v>
      </c>
      <c r="F232" s="101">
        <v>33.59877851725678</v>
      </c>
      <c r="G232" s="101" t="s">
        <v>56</v>
      </c>
      <c r="H232" s="101">
        <v>-4.051522975092027</v>
      </c>
      <c r="I232" s="101">
        <v>82.22847580420485</v>
      </c>
      <c r="J232" s="101" t="s">
        <v>62</v>
      </c>
      <c r="K232" s="101">
        <v>0.5553020370759576</v>
      </c>
      <c r="L232" s="101">
        <v>0.3942684014386766</v>
      </c>
      <c r="M232" s="101">
        <v>0.13146026754733026</v>
      </c>
      <c r="N232" s="101">
        <v>0.0581312377714921</v>
      </c>
      <c r="O232" s="101">
        <v>0.022302098631710805</v>
      </c>
      <c r="P232" s="101">
        <v>0.01131032153872513</v>
      </c>
      <c r="Q232" s="101">
        <v>0.002714640127322184</v>
      </c>
      <c r="R232" s="101">
        <v>0.0008947513372090048</v>
      </c>
      <c r="S232" s="101">
        <v>0.0002925845311032722</v>
      </c>
      <c r="T232" s="101">
        <v>0.0001664081301278412</v>
      </c>
      <c r="U232" s="101">
        <v>5.9354304815659714E-05</v>
      </c>
      <c r="V232" s="101">
        <v>3.3196487824139874E-05</v>
      </c>
      <c r="W232" s="101">
        <v>1.8240832989481362E-05</v>
      </c>
      <c r="X232" s="101">
        <v>67.5</v>
      </c>
    </row>
    <row r="233" spans="1:24" s="101" customFormat="1" ht="12.75" hidden="1">
      <c r="A233" s="101">
        <v>1984</v>
      </c>
      <c r="B233" s="101">
        <v>117.4000015258789</v>
      </c>
      <c r="C233" s="101">
        <v>131.39999389648438</v>
      </c>
      <c r="D233" s="101">
        <v>9.26008129119873</v>
      </c>
      <c r="E233" s="101">
        <v>9.744671821594238</v>
      </c>
      <c r="F233" s="101">
        <v>25.42817041688989</v>
      </c>
      <c r="G233" s="101" t="s">
        <v>57</v>
      </c>
      <c r="H233" s="101">
        <v>15.442133964006672</v>
      </c>
      <c r="I233" s="101">
        <v>65.34213548988558</v>
      </c>
      <c r="J233" s="101" t="s">
        <v>60</v>
      </c>
      <c r="K233" s="101">
        <v>-0.5132393609399696</v>
      </c>
      <c r="L233" s="101">
        <v>0.0021456473160618335</v>
      </c>
      <c r="M233" s="101">
        <v>0.12206526244832663</v>
      </c>
      <c r="N233" s="101">
        <v>-0.0006015497629721618</v>
      </c>
      <c r="O233" s="101">
        <v>-0.02051964688511963</v>
      </c>
      <c r="P233" s="101">
        <v>0.00024553210764829454</v>
      </c>
      <c r="Q233" s="101">
        <v>0.0025462309501257233</v>
      </c>
      <c r="R233" s="101">
        <v>-4.835447402616717E-05</v>
      </c>
      <c r="S233" s="101">
        <v>-0.00026083613585454465</v>
      </c>
      <c r="T233" s="101">
        <v>1.7487734446578685E-05</v>
      </c>
      <c r="U233" s="101">
        <v>5.7129058192509264E-05</v>
      </c>
      <c r="V233" s="101">
        <v>-3.8189949689652895E-06</v>
      </c>
      <c r="W233" s="101">
        <v>-1.5974557451274553E-05</v>
      </c>
      <c r="X233" s="101">
        <v>67.5</v>
      </c>
    </row>
    <row r="234" spans="1:24" s="101" customFormat="1" ht="12.75" hidden="1">
      <c r="A234" s="101">
        <v>1981</v>
      </c>
      <c r="B234" s="101">
        <v>134.5800018310547</v>
      </c>
      <c r="C234" s="101">
        <v>147.67999267578125</v>
      </c>
      <c r="D234" s="101">
        <v>8.892586708068848</v>
      </c>
      <c r="E234" s="101">
        <v>9.486954689025879</v>
      </c>
      <c r="F234" s="101">
        <v>25.57640438985445</v>
      </c>
      <c r="G234" s="101" t="s">
        <v>58</v>
      </c>
      <c r="H234" s="101">
        <v>1.4085263876208245</v>
      </c>
      <c r="I234" s="101">
        <v>68.48852821867551</v>
      </c>
      <c r="J234" s="101" t="s">
        <v>61</v>
      </c>
      <c r="K234" s="101">
        <v>0.2120040347791518</v>
      </c>
      <c r="L234" s="101">
        <v>0.394262562983863</v>
      </c>
      <c r="M234" s="101">
        <v>0.04880444290263737</v>
      </c>
      <c r="N234" s="101">
        <v>-0.05812812522977511</v>
      </c>
      <c r="O234" s="101">
        <v>0.00873657227341234</v>
      </c>
      <c r="P234" s="101">
        <v>0.011307656136152328</v>
      </c>
      <c r="Q234" s="101">
        <v>0.0009412645587132553</v>
      </c>
      <c r="R234" s="101">
        <v>-0.0008934437868601219</v>
      </c>
      <c r="S234" s="101">
        <v>0.00013255269923087643</v>
      </c>
      <c r="T234" s="101">
        <v>0.00016548669105571743</v>
      </c>
      <c r="U234" s="101">
        <v>1.6099820191143006E-05</v>
      </c>
      <c r="V234" s="101">
        <v>-3.29760834740162E-05</v>
      </c>
      <c r="W234" s="101">
        <v>8.805765292470621E-06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1982</v>
      </c>
      <c r="B236" s="101">
        <v>140.02</v>
      </c>
      <c r="C236" s="101">
        <v>126.22</v>
      </c>
      <c r="D236" s="101">
        <v>9.187243923075727</v>
      </c>
      <c r="E236" s="101">
        <v>9.666581077179105</v>
      </c>
      <c r="F236" s="101">
        <v>28.887208273167293</v>
      </c>
      <c r="G236" s="101" t="s">
        <v>59</v>
      </c>
      <c r="H236" s="101">
        <v>2.3703708397590475</v>
      </c>
      <c r="I236" s="101">
        <v>74.89037083975906</v>
      </c>
      <c r="J236" s="101" t="s">
        <v>73</v>
      </c>
      <c r="K236" s="101">
        <v>0.5174245770038138</v>
      </c>
      <c r="M236" s="101" t="s">
        <v>68</v>
      </c>
      <c r="N236" s="101">
        <v>0.2961342492713011</v>
      </c>
      <c r="X236" s="101">
        <v>67.5</v>
      </c>
    </row>
    <row r="237" spans="1:24" s="101" customFormat="1" ht="12.75" hidden="1">
      <c r="A237" s="101">
        <v>1983</v>
      </c>
      <c r="B237" s="101">
        <v>145.10000610351562</v>
      </c>
      <c r="C237" s="101">
        <v>136</v>
      </c>
      <c r="D237" s="101">
        <v>9.940285682678223</v>
      </c>
      <c r="E237" s="101">
        <v>10.465239524841309</v>
      </c>
      <c r="F237" s="101">
        <v>28.054298776090782</v>
      </c>
      <c r="G237" s="101" t="s">
        <v>56</v>
      </c>
      <c r="H237" s="101">
        <v>-10.364477198289393</v>
      </c>
      <c r="I237" s="101">
        <v>67.23552890522623</v>
      </c>
      <c r="J237" s="101" t="s">
        <v>62</v>
      </c>
      <c r="K237" s="101">
        <v>0.6527330544078048</v>
      </c>
      <c r="L237" s="101">
        <v>0.2576955006937047</v>
      </c>
      <c r="M237" s="101">
        <v>0.15452562945445408</v>
      </c>
      <c r="N237" s="101">
        <v>0.01807526076699663</v>
      </c>
      <c r="O237" s="101">
        <v>0.026215178516770705</v>
      </c>
      <c r="P237" s="101">
        <v>0.0073925376344499034</v>
      </c>
      <c r="Q237" s="101">
        <v>0.0031909626235782384</v>
      </c>
      <c r="R237" s="101">
        <v>0.0002781807733237192</v>
      </c>
      <c r="S237" s="101">
        <v>0.00034395553329317227</v>
      </c>
      <c r="T237" s="101">
        <v>0.0001087782780689229</v>
      </c>
      <c r="U237" s="101">
        <v>6.978754279358798E-05</v>
      </c>
      <c r="V237" s="101">
        <v>1.032157521999423E-05</v>
      </c>
      <c r="W237" s="101">
        <v>2.144977626117665E-05</v>
      </c>
      <c r="X237" s="101">
        <v>67.5</v>
      </c>
    </row>
    <row r="238" spans="1:24" s="101" customFormat="1" ht="12.75" hidden="1">
      <c r="A238" s="101">
        <v>1984</v>
      </c>
      <c r="B238" s="101">
        <v>132.27999877929688</v>
      </c>
      <c r="C238" s="101">
        <v>135.8800048828125</v>
      </c>
      <c r="D238" s="101">
        <v>9.09273910522461</v>
      </c>
      <c r="E238" s="101">
        <v>9.440547943115234</v>
      </c>
      <c r="F238" s="101">
        <v>27.23258508239033</v>
      </c>
      <c r="G238" s="101" t="s">
        <v>57</v>
      </c>
      <c r="H238" s="101">
        <v>6.531348483456981</v>
      </c>
      <c r="I238" s="101">
        <v>71.31134726275386</v>
      </c>
      <c r="J238" s="101" t="s">
        <v>60</v>
      </c>
      <c r="K238" s="101">
        <v>-0.1575769700119485</v>
      </c>
      <c r="L238" s="101">
        <v>0.0014020543127554103</v>
      </c>
      <c r="M238" s="101">
        <v>0.03900622892806639</v>
      </c>
      <c r="N238" s="101">
        <v>-0.00018719084165636036</v>
      </c>
      <c r="O238" s="101">
        <v>-0.006053879132184851</v>
      </c>
      <c r="P238" s="101">
        <v>0.00016041728680791072</v>
      </c>
      <c r="Q238" s="101">
        <v>0.000886231481351553</v>
      </c>
      <c r="R238" s="101">
        <v>-1.5044381066457374E-05</v>
      </c>
      <c r="S238" s="101">
        <v>-5.663706835272633E-05</v>
      </c>
      <c r="T238" s="101">
        <v>1.1426199624368634E-05</v>
      </c>
      <c r="U238" s="101">
        <v>2.4629660608733827E-05</v>
      </c>
      <c r="V238" s="101">
        <v>-1.1872447878062858E-06</v>
      </c>
      <c r="W238" s="101">
        <v>-2.823210176680592E-06</v>
      </c>
      <c r="X238" s="101">
        <v>67.5</v>
      </c>
    </row>
    <row r="239" spans="1:24" s="101" customFormat="1" ht="12.75" hidden="1">
      <c r="A239" s="101">
        <v>1981</v>
      </c>
      <c r="B239" s="101">
        <v>128.72000122070312</v>
      </c>
      <c r="C239" s="101">
        <v>144.72000122070312</v>
      </c>
      <c r="D239" s="101">
        <v>8.734305381774902</v>
      </c>
      <c r="E239" s="101">
        <v>9.194058418273926</v>
      </c>
      <c r="F239" s="101">
        <v>24.694335923438228</v>
      </c>
      <c r="G239" s="101" t="s">
        <v>58</v>
      </c>
      <c r="H239" s="101">
        <v>6.088286645219213</v>
      </c>
      <c r="I239" s="101">
        <v>67.30828786592234</v>
      </c>
      <c r="J239" s="101" t="s">
        <v>61</v>
      </c>
      <c r="K239" s="101">
        <v>0.6334271377501881</v>
      </c>
      <c r="L239" s="101">
        <v>0.257691686558731</v>
      </c>
      <c r="M239" s="101">
        <v>0.14952151772606684</v>
      </c>
      <c r="N239" s="101">
        <v>-0.01807429144900921</v>
      </c>
      <c r="O239" s="101">
        <v>0.025506589974339043</v>
      </c>
      <c r="P239" s="101">
        <v>0.007390796910404951</v>
      </c>
      <c r="Q239" s="101">
        <v>0.00306542594536791</v>
      </c>
      <c r="R239" s="101">
        <v>-0.00027777366550000676</v>
      </c>
      <c r="S239" s="101">
        <v>0.00033926044769674987</v>
      </c>
      <c r="T239" s="101">
        <v>0.00010817650272487086</v>
      </c>
      <c r="U239" s="101">
        <v>6.529686782277891E-05</v>
      </c>
      <c r="V239" s="101">
        <v>-1.0253066118767877E-05</v>
      </c>
      <c r="W239" s="101">
        <v>2.1263169706156804E-05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1982</v>
      </c>
      <c r="B241" s="101">
        <v>129.26</v>
      </c>
      <c r="C241" s="101">
        <v>130.76</v>
      </c>
      <c r="D241" s="101">
        <v>9.183676720228773</v>
      </c>
      <c r="E241" s="101">
        <v>9.848174192323164</v>
      </c>
      <c r="F241" s="101">
        <v>27.439810765339622</v>
      </c>
      <c r="G241" s="101" t="s">
        <v>59</v>
      </c>
      <c r="H241" s="101">
        <v>9.373460937523731</v>
      </c>
      <c r="I241" s="101">
        <v>71.13346093752372</v>
      </c>
      <c r="J241" s="101" t="s">
        <v>73</v>
      </c>
      <c r="K241" s="101">
        <v>0.4719749730791615</v>
      </c>
      <c r="M241" s="101" t="s">
        <v>68</v>
      </c>
      <c r="N241" s="101">
        <v>0.3216870041011744</v>
      </c>
      <c r="X241" s="101">
        <v>67.5</v>
      </c>
    </row>
    <row r="242" spans="1:24" s="101" customFormat="1" ht="12.75" hidden="1">
      <c r="A242" s="101">
        <v>1983</v>
      </c>
      <c r="B242" s="101">
        <v>140.25999450683594</v>
      </c>
      <c r="C242" s="101">
        <v>140.36000061035156</v>
      </c>
      <c r="D242" s="101">
        <v>10.043909072875977</v>
      </c>
      <c r="E242" s="101">
        <v>10.806950569152832</v>
      </c>
      <c r="F242" s="101">
        <v>28.40262095328486</v>
      </c>
      <c r="G242" s="101" t="s">
        <v>56</v>
      </c>
      <c r="H242" s="101">
        <v>-5.405640192967496</v>
      </c>
      <c r="I242" s="101">
        <v>67.35435431386844</v>
      </c>
      <c r="J242" s="101" t="s">
        <v>62</v>
      </c>
      <c r="K242" s="101">
        <v>0.5402569909115946</v>
      </c>
      <c r="L242" s="101">
        <v>0.39154867642816915</v>
      </c>
      <c r="M242" s="101">
        <v>0.1278985615403494</v>
      </c>
      <c r="N242" s="101">
        <v>0.09910883531696583</v>
      </c>
      <c r="O242" s="101">
        <v>0.021698055950025164</v>
      </c>
      <c r="P242" s="101">
        <v>0.011232293520393484</v>
      </c>
      <c r="Q242" s="101">
        <v>0.002641049738265993</v>
      </c>
      <c r="R242" s="101">
        <v>0.0015254987623971208</v>
      </c>
      <c r="S242" s="101">
        <v>0.00028468739380606566</v>
      </c>
      <c r="T242" s="101">
        <v>0.00016527002444061557</v>
      </c>
      <c r="U242" s="101">
        <v>5.774710548319437E-05</v>
      </c>
      <c r="V242" s="101">
        <v>5.6609248850265094E-05</v>
      </c>
      <c r="W242" s="101">
        <v>1.775731962842142E-05</v>
      </c>
      <c r="X242" s="101">
        <v>67.5</v>
      </c>
    </row>
    <row r="243" spans="1:24" s="101" customFormat="1" ht="12.75" hidden="1">
      <c r="A243" s="101">
        <v>1984</v>
      </c>
      <c r="B243" s="101">
        <v>124.73999786376953</v>
      </c>
      <c r="C243" s="101">
        <v>140.13999938964844</v>
      </c>
      <c r="D243" s="101">
        <v>9.113420486450195</v>
      </c>
      <c r="E243" s="101">
        <v>9.380279541015625</v>
      </c>
      <c r="F243" s="101">
        <v>27.015133926434473</v>
      </c>
      <c r="G243" s="101" t="s">
        <v>57</v>
      </c>
      <c r="H243" s="101">
        <v>13.319043037991733</v>
      </c>
      <c r="I243" s="101">
        <v>70.55904090176126</v>
      </c>
      <c r="J243" s="101" t="s">
        <v>60</v>
      </c>
      <c r="K243" s="101">
        <v>-0.1497370179898164</v>
      </c>
      <c r="L243" s="101">
        <v>0.0021312425868112756</v>
      </c>
      <c r="M243" s="101">
        <v>0.03684297362776409</v>
      </c>
      <c r="N243" s="101">
        <v>-0.001025229361457863</v>
      </c>
      <c r="O243" s="101">
        <v>-0.005788604665976333</v>
      </c>
      <c r="P243" s="101">
        <v>0.00024378341407257882</v>
      </c>
      <c r="Q243" s="101">
        <v>0.0008269343612373699</v>
      </c>
      <c r="R243" s="101">
        <v>-8.240937932641627E-05</v>
      </c>
      <c r="S243" s="101">
        <v>-5.721730568761051E-05</v>
      </c>
      <c r="T243" s="101">
        <v>1.735776162406057E-05</v>
      </c>
      <c r="U243" s="101">
        <v>2.235957966191982E-05</v>
      </c>
      <c r="V243" s="101">
        <v>-6.502395037690814E-06</v>
      </c>
      <c r="W243" s="101">
        <v>-2.9812757000923555E-06</v>
      </c>
      <c r="X243" s="101">
        <v>67.5</v>
      </c>
    </row>
    <row r="244" spans="1:24" s="101" customFormat="1" ht="12.75" hidden="1">
      <c r="A244" s="101">
        <v>1981</v>
      </c>
      <c r="B244" s="101">
        <v>127.44000244140625</v>
      </c>
      <c r="C244" s="101">
        <v>147.83999633789062</v>
      </c>
      <c r="D244" s="101">
        <v>8.89964771270752</v>
      </c>
      <c r="E244" s="101">
        <v>9.212462425231934</v>
      </c>
      <c r="F244" s="101">
        <v>25.427470290583173</v>
      </c>
      <c r="G244" s="101" t="s">
        <v>58</v>
      </c>
      <c r="H244" s="101">
        <v>8.075287371923494</v>
      </c>
      <c r="I244" s="101">
        <v>68.01528981332974</v>
      </c>
      <c r="J244" s="101" t="s">
        <v>61</v>
      </c>
      <c r="K244" s="101">
        <v>0.5190919395178163</v>
      </c>
      <c r="L244" s="101">
        <v>0.3915428760910959</v>
      </c>
      <c r="M244" s="101">
        <v>0.12247708903445748</v>
      </c>
      <c r="N244" s="101">
        <v>-0.09910353244280377</v>
      </c>
      <c r="O244" s="101">
        <v>0.020911663923070766</v>
      </c>
      <c r="P244" s="101">
        <v>0.011229647695956297</v>
      </c>
      <c r="Q244" s="101">
        <v>0.002508251040506076</v>
      </c>
      <c r="R244" s="101">
        <v>-0.00152327120640882</v>
      </c>
      <c r="S244" s="101">
        <v>0.00027887827473996687</v>
      </c>
      <c r="T244" s="101">
        <v>0.0001643559828238813</v>
      </c>
      <c r="U244" s="101">
        <v>5.324262755564791E-05</v>
      </c>
      <c r="V244" s="101">
        <v>-5.6234561562841886E-05</v>
      </c>
      <c r="W244" s="101">
        <v>1.7505267652508473E-05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1982</v>
      </c>
      <c r="B246" s="101">
        <v>143.54</v>
      </c>
      <c r="C246" s="101">
        <v>138.94</v>
      </c>
      <c r="D246" s="101">
        <v>9.024401958536407</v>
      </c>
      <c r="E246" s="101">
        <v>9.901682405361035</v>
      </c>
      <c r="F246" s="101">
        <v>29.748743167731813</v>
      </c>
      <c r="G246" s="101" t="s">
        <v>59</v>
      </c>
      <c r="H246" s="101">
        <v>2.4871842473184813</v>
      </c>
      <c r="I246" s="101">
        <v>78.52718424731847</v>
      </c>
      <c r="J246" s="101" t="s">
        <v>73</v>
      </c>
      <c r="K246" s="101">
        <v>0.12284230096346653</v>
      </c>
      <c r="M246" s="101" t="s">
        <v>68</v>
      </c>
      <c r="N246" s="101">
        <v>0.07111440859898663</v>
      </c>
      <c r="X246" s="101">
        <v>67.5</v>
      </c>
    </row>
    <row r="247" spans="1:24" s="101" customFormat="1" ht="12.75" hidden="1">
      <c r="A247" s="101">
        <v>1983</v>
      </c>
      <c r="B247" s="101">
        <v>137.3800048828125</v>
      </c>
      <c r="C247" s="101">
        <v>131.17999267578125</v>
      </c>
      <c r="D247" s="101">
        <v>9.725467681884766</v>
      </c>
      <c r="E247" s="101">
        <v>10.547714233398438</v>
      </c>
      <c r="F247" s="101">
        <v>29.113490404331085</v>
      </c>
      <c r="G247" s="101" t="s">
        <v>56</v>
      </c>
      <c r="H247" s="101">
        <v>1.4120768891651068</v>
      </c>
      <c r="I247" s="101">
        <v>71.2920817719776</v>
      </c>
      <c r="J247" s="101" t="s">
        <v>62</v>
      </c>
      <c r="K247" s="101">
        <v>0.33227004221996187</v>
      </c>
      <c r="L247" s="101">
        <v>0.006035895370283599</v>
      </c>
      <c r="M247" s="101">
        <v>0.07866043804749</v>
      </c>
      <c r="N247" s="101">
        <v>0.07767116855144668</v>
      </c>
      <c r="O247" s="101">
        <v>0.013344713119219162</v>
      </c>
      <c r="P247" s="101">
        <v>0.00017313194554092188</v>
      </c>
      <c r="Q247" s="101">
        <v>0.0016243012398214048</v>
      </c>
      <c r="R247" s="101">
        <v>0.0011955469542749505</v>
      </c>
      <c r="S247" s="101">
        <v>0.0001750722999721587</v>
      </c>
      <c r="T247" s="101">
        <v>2.5375302056346357E-06</v>
      </c>
      <c r="U247" s="101">
        <v>3.551646119068249E-05</v>
      </c>
      <c r="V247" s="101">
        <v>4.43665779350062E-05</v>
      </c>
      <c r="W247" s="101">
        <v>1.0918612211059963E-05</v>
      </c>
      <c r="X247" s="101">
        <v>67.5</v>
      </c>
    </row>
    <row r="248" spans="1:24" s="101" customFormat="1" ht="12.75" hidden="1">
      <c r="A248" s="101">
        <v>1984</v>
      </c>
      <c r="B248" s="101">
        <v>125.77999877929688</v>
      </c>
      <c r="C248" s="101">
        <v>138.17999267578125</v>
      </c>
      <c r="D248" s="101">
        <v>8.97509765625</v>
      </c>
      <c r="E248" s="101">
        <v>9.292006492614746</v>
      </c>
      <c r="F248" s="101">
        <v>24.841701288611823</v>
      </c>
      <c r="G248" s="101" t="s">
        <v>57</v>
      </c>
      <c r="H248" s="101">
        <v>7.605233328202843</v>
      </c>
      <c r="I248" s="101">
        <v>65.88523210749972</v>
      </c>
      <c r="J248" s="101" t="s">
        <v>60</v>
      </c>
      <c r="K248" s="101">
        <v>-0.19580788221715337</v>
      </c>
      <c r="L248" s="101">
        <v>3.3536756489665945E-05</v>
      </c>
      <c r="M248" s="101">
        <v>0.047074381184876425</v>
      </c>
      <c r="N248" s="101">
        <v>-0.000803370887474702</v>
      </c>
      <c r="O248" s="101">
        <v>-0.007747255531323917</v>
      </c>
      <c r="P248" s="101">
        <v>3.8032550639047085E-06</v>
      </c>
      <c r="Q248" s="101">
        <v>0.0010059109841859758</v>
      </c>
      <c r="R248" s="101">
        <v>-6.458566525886878E-05</v>
      </c>
      <c r="S248" s="101">
        <v>-9.176906729341018E-05</v>
      </c>
      <c r="T248" s="101">
        <v>2.690112146992845E-07</v>
      </c>
      <c r="U248" s="101">
        <v>2.413417391344607E-05</v>
      </c>
      <c r="V248" s="101">
        <v>-5.097407146089496E-06</v>
      </c>
      <c r="W248" s="101">
        <v>-5.407192442802986E-06</v>
      </c>
      <c r="X248" s="101">
        <v>67.5</v>
      </c>
    </row>
    <row r="249" spans="1:24" s="101" customFormat="1" ht="12.75" hidden="1">
      <c r="A249" s="101">
        <v>1981</v>
      </c>
      <c r="B249" s="101">
        <v>124.86000061035156</v>
      </c>
      <c r="C249" s="101">
        <v>147.66000366210938</v>
      </c>
      <c r="D249" s="101">
        <v>8.803147315979004</v>
      </c>
      <c r="E249" s="101">
        <v>9.125244140625</v>
      </c>
      <c r="F249" s="101">
        <v>24.30991721034878</v>
      </c>
      <c r="G249" s="101" t="s">
        <v>58</v>
      </c>
      <c r="H249" s="101">
        <v>8.371667305057912</v>
      </c>
      <c r="I249" s="101">
        <v>65.73166791540947</v>
      </c>
      <c r="J249" s="101" t="s">
        <v>61</v>
      </c>
      <c r="K249" s="101">
        <v>0.26844488115531023</v>
      </c>
      <c r="L249" s="101">
        <v>0.006035802200782854</v>
      </c>
      <c r="M249" s="101">
        <v>0.06301957751273778</v>
      </c>
      <c r="N249" s="101">
        <v>-0.07766701371473218</v>
      </c>
      <c r="O249" s="101">
        <v>0.010865606286196412</v>
      </c>
      <c r="P249" s="101">
        <v>0.0001730901667273552</v>
      </c>
      <c r="Q249" s="101">
        <v>0.0012753421539255082</v>
      </c>
      <c r="R249" s="101">
        <v>-0.0011938011608803117</v>
      </c>
      <c r="S249" s="101">
        <v>0.00014909308671309706</v>
      </c>
      <c r="T249" s="101">
        <v>2.5232305702955827E-06</v>
      </c>
      <c r="U249" s="101">
        <v>2.605687366175756E-05</v>
      </c>
      <c r="V249" s="101">
        <v>-4.407277706305759E-05</v>
      </c>
      <c r="W249" s="101">
        <v>9.485692515678654E-06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1982</v>
      </c>
      <c r="B251" s="101">
        <v>138.92</v>
      </c>
      <c r="C251" s="101">
        <v>147.42</v>
      </c>
      <c r="D251" s="101">
        <v>8.880807147749463</v>
      </c>
      <c r="E251" s="101">
        <v>9.51367571393284</v>
      </c>
      <c r="F251" s="101">
        <v>24.910048134409944</v>
      </c>
      <c r="G251" s="101" t="s">
        <v>59</v>
      </c>
      <c r="H251" s="101">
        <v>-4.615191186677478</v>
      </c>
      <c r="I251" s="101">
        <v>66.80480881332251</v>
      </c>
      <c r="J251" s="101" t="s">
        <v>73</v>
      </c>
      <c r="K251" s="101">
        <v>0.34873983985805107</v>
      </c>
      <c r="M251" s="101" t="s">
        <v>68</v>
      </c>
      <c r="N251" s="101">
        <v>0.1844080812761948</v>
      </c>
      <c r="X251" s="101">
        <v>67.5</v>
      </c>
    </row>
    <row r="252" spans="1:24" s="101" customFormat="1" ht="12.75" hidden="1">
      <c r="A252" s="101">
        <v>1983</v>
      </c>
      <c r="B252" s="101">
        <v>146.9199981689453</v>
      </c>
      <c r="C252" s="101">
        <v>138.22000122070312</v>
      </c>
      <c r="D252" s="101">
        <v>9.340675354003906</v>
      </c>
      <c r="E252" s="101">
        <v>10.403924942016602</v>
      </c>
      <c r="F252" s="101">
        <v>31.52128211439889</v>
      </c>
      <c r="G252" s="101" t="s">
        <v>56</v>
      </c>
      <c r="H252" s="101">
        <v>0.9801866306850826</v>
      </c>
      <c r="I252" s="101">
        <v>80.4001847996304</v>
      </c>
      <c r="J252" s="101" t="s">
        <v>62</v>
      </c>
      <c r="K252" s="101">
        <v>0.5696617816535879</v>
      </c>
      <c r="L252" s="101">
        <v>0.05753907717023944</v>
      </c>
      <c r="M252" s="101">
        <v>0.1348596199621626</v>
      </c>
      <c r="N252" s="101">
        <v>0.046828452988219256</v>
      </c>
      <c r="O252" s="101">
        <v>0.022878659454955107</v>
      </c>
      <c r="P252" s="101">
        <v>0.001650606777191502</v>
      </c>
      <c r="Q252" s="101">
        <v>0.0027848357979704252</v>
      </c>
      <c r="R252" s="101">
        <v>0.0007207949558274816</v>
      </c>
      <c r="S252" s="101">
        <v>0.0003001529080997638</v>
      </c>
      <c r="T252" s="101">
        <v>2.430533442921597E-05</v>
      </c>
      <c r="U252" s="101">
        <v>6.090213896584796E-05</v>
      </c>
      <c r="V252" s="101">
        <v>2.6744759022406613E-05</v>
      </c>
      <c r="W252" s="101">
        <v>1.8714981783614453E-05</v>
      </c>
      <c r="X252" s="101">
        <v>67.5</v>
      </c>
    </row>
    <row r="253" spans="1:24" s="101" customFormat="1" ht="12.75" hidden="1">
      <c r="A253" s="101">
        <v>1984</v>
      </c>
      <c r="B253" s="101">
        <v>131.4199981689453</v>
      </c>
      <c r="C253" s="101">
        <v>134.72000122070312</v>
      </c>
      <c r="D253" s="101">
        <v>8.767769813537598</v>
      </c>
      <c r="E253" s="101">
        <v>9.111581802368164</v>
      </c>
      <c r="F253" s="101">
        <v>26.902609511591855</v>
      </c>
      <c r="G253" s="101" t="s">
        <v>57</v>
      </c>
      <c r="H253" s="101">
        <v>9.135698151825636</v>
      </c>
      <c r="I253" s="101">
        <v>73.05569632077095</v>
      </c>
      <c r="J253" s="101" t="s">
        <v>60</v>
      </c>
      <c r="K253" s="101">
        <v>-0.5280606029905747</v>
      </c>
      <c r="L253" s="101">
        <v>-0.0003127387887822996</v>
      </c>
      <c r="M253" s="101">
        <v>0.12557820345773854</v>
      </c>
      <c r="N253" s="101">
        <v>-0.0004845107079934781</v>
      </c>
      <c r="O253" s="101">
        <v>-0.021114011941205407</v>
      </c>
      <c r="P253" s="101">
        <v>-3.573355329503403E-05</v>
      </c>
      <c r="Q253" s="101">
        <v>0.0026189369051001915</v>
      </c>
      <c r="R253" s="101">
        <v>-3.8959213395111366E-05</v>
      </c>
      <c r="S253" s="101">
        <v>-0.0002685637575768704</v>
      </c>
      <c r="T253" s="101">
        <v>-2.541344489600503E-06</v>
      </c>
      <c r="U253" s="101">
        <v>5.8735113614988876E-05</v>
      </c>
      <c r="V253" s="101">
        <v>-3.0785508574979766E-06</v>
      </c>
      <c r="W253" s="101">
        <v>-1.645688320579988E-05</v>
      </c>
      <c r="X253" s="101">
        <v>67.5</v>
      </c>
    </row>
    <row r="254" spans="1:24" s="101" customFormat="1" ht="12.75" hidden="1">
      <c r="A254" s="101">
        <v>1981</v>
      </c>
      <c r="B254" s="101">
        <v>126.22000122070312</v>
      </c>
      <c r="C254" s="101">
        <v>130.72000122070312</v>
      </c>
      <c r="D254" s="101">
        <v>8.484533309936523</v>
      </c>
      <c r="E254" s="101">
        <v>8.742900848388672</v>
      </c>
      <c r="F254" s="101">
        <v>23.240202926886997</v>
      </c>
      <c r="G254" s="101" t="s">
        <v>58</v>
      </c>
      <c r="H254" s="101">
        <v>6.48274866970543</v>
      </c>
      <c r="I254" s="101">
        <v>65.20274989040855</v>
      </c>
      <c r="J254" s="101" t="s">
        <v>61</v>
      </c>
      <c r="K254" s="101">
        <v>0.21369732110153103</v>
      </c>
      <c r="L254" s="101">
        <v>-0.0575382272585171</v>
      </c>
      <c r="M254" s="101">
        <v>0.04916535276661558</v>
      </c>
      <c r="N254" s="101">
        <v>-0.04682594642549898</v>
      </c>
      <c r="O254" s="101">
        <v>0.00881087726633632</v>
      </c>
      <c r="P254" s="101">
        <v>-0.001650219938698908</v>
      </c>
      <c r="Q254" s="101">
        <v>0.0009468262294432941</v>
      </c>
      <c r="R254" s="101">
        <v>-0.0007197413063302504</v>
      </c>
      <c r="S254" s="101">
        <v>0.00013403460880286576</v>
      </c>
      <c r="T254" s="101">
        <v>-2.4172108925395987E-05</v>
      </c>
      <c r="U254" s="101">
        <v>1.610145829575086E-05</v>
      </c>
      <c r="V254" s="101">
        <v>-2.656698439387501E-05</v>
      </c>
      <c r="W254" s="101">
        <v>8.911876250918357E-06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1982</v>
      </c>
      <c r="B256" s="101">
        <v>152.48</v>
      </c>
      <c r="C256" s="101">
        <v>150.88</v>
      </c>
      <c r="D256" s="101">
        <v>8.932512579126886</v>
      </c>
      <c r="E256" s="101">
        <v>9.512638929343444</v>
      </c>
      <c r="F256" s="101">
        <v>31.351179192986514</v>
      </c>
      <c r="G256" s="101" t="s">
        <v>59</v>
      </c>
      <c r="H256" s="101">
        <v>-1.340190694754284</v>
      </c>
      <c r="I256" s="101">
        <v>83.6398093052457</v>
      </c>
      <c r="J256" s="101" t="s">
        <v>73</v>
      </c>
      <c r="K256" s="101">
        <v>0.10600122962165762</v>
      </c>
      <c r="M256" s="101" t="s">
        <v>68</v>
      </c>
      <c r="N256" s="101">
        <v>0.05878512873983465</v>
      </c>
      <c r="X256" s="101">
        <v>67.5</v>
      </c>
    </row>
    <row r="257" spans="1:24" s="101" customFormat="1" ht="12.75" hidden="1">
      <c r="A257" s="101">
        <v>1983</v>
      </c>
      <c r="B257" s="101">
        <v>154.97999572753906</v>
      </c>
      <c r="C257" s="101">
        <v>131.77999877929688</v>
      </c>
      <c r="D257" s="101">
        <v>9.318392753601074</v>
      </c>
      <c r="E257" s="101">
        <v>10.177292823791504</v>
      </c>
      <c r="F257" s="101">
        <v>33.74946747550469</v>
      </c>
      <c r="G257" s="101" t="s">
        <v>56</v>
      </c>
      <c r="H257" s="101">
        <v>-1.1614207888168409</v>
      </c>
      <c r="I257" s="101">
        <v>86.31857493872222</v>
      </c>
      <c r="J257" s="101" t="s">
        <v>62</v>
      </c>
      <c r="K257" s="101">
        <v>0.30354054120916363</v>
      </c>
      <c r="L257" s="101">
        <v>0.09006233119256017</v>
      </c>
      <c r="M257" s="101">
        <v>0.0718590332414698</v>
      </c>
      <c r="N257" s="101">
        <v>0.020779852432702983</v>
      </c>
      <c r="O257" s="101">
        <v>0.012190799492235855</v>
      </c>
      <c r="P257" s="101">
        <v>0.0025835848592796196</v>
      </c>
      <c r="Q257" s="101">
        <v>0.0014838848142848114</v>
      </c>
      <c r="R257" s="101">
        <v>0.00031984627401074794</v>
      </c>
      <c r="S257" s="101">
        <v>0.00015994005350044045</v>
      </c>
      <c r="T257" s="101">
        <v>3.801856247078694E-05</v>
      </c>
      <c r="U257" s="101">
        <v>3.2455539817545306E-05</v>
      </c>
      <c r="V257" s="101">
        <v>1.187028009768249E-05</v>
      </c>
      <c r="W257" s="101">
        <v>9.973976128558211E-06</v>
      </c>
      <c r="X257" s="101">
        <v>67.5</v>
      </c>
    </row>
    <row r="258" spans="1:24" s="101" customFormat="1" ht="12.75" hidden="1">
      <c r="A258" s="101">
        <v>1984</v>
      </c>
      <c r="B258" s="101">
        <v>136.27999877929688</v>
      </c>
      <c r="C258" s="101">
        <v>136.5800018310547</v>
      </c>
      <c r="D258" s="101">
        <v>9.039278984069824</v>
      </c>
      <c r="E258" s="101">
        <v>9.462176322937012</v>
      </c>
      <c r="F258" s="101">
        <v>26.750925238225033</v>
      </c>
      <c r="G258" s="101" t="s">
        <v>57</v>
      </c>
      <c r="H258" s="101">
        <v>1.69620014898058</v>
      </c>
      <c r="I258" s="101">
        <v>70.47619892827746</v>
      </c>
      <c r="J258" s="101" t="s">
        <v>60</v>
      </c>
      <c r="K258" s="101">
        <v>-0.11569502341304809</v>
      </c>
      <c r="L258" s="101">
        <v>-0.0004899219469428231</v>
      </c>
      <c r="M258" s="101">
        <v>0.028142569236562956</v>
      </c>
      <c r="N258" s="101">
        <v>-0.00021496121227395794</v>
      </c>
      <c r="O258" s="101">
        <v>-0.004524662735183942</v>
      </c>
      <c r="P258" s="101">
        <v>-5.605673063818596E-05</v>
      </c>
      <c r="Q258" s="101">
        <v>0.0006167747713519336</v>
      </c>
      <c r="R258" s="101">
        <v>-1.7285537182688368E-05</v>
      </c>
      <c r="S258" s="101">
        <v>-4.919641764175813E-05</v>
      </c>
      <c r="T258" s="101">
        <v>-3.9912456199028105E-06</v>
      </c>
      <c r="U258" s="101">
        <v>1.5787106280103014E-05</v>
      </c>
      <c r="V258" s="101">
        <v>-1.3647126539382329E-06</v>
      </c>
      <c r="W258" s="101">
        <v>-2.750185335491741E-06</v>
      </c>
      <c r="X258" s="101">
        <v>67.5</v>
      </c>
    </row>
    <row r="259" spans="1:24" s="101" customFormat="1" ht="12.75" hidden="1">
      <c r="A259" s="101">
        <v>1981</v>
      </c>
      <c r="B259" s="101">
        <v>129.44000244140625</v>
      </c>
      <c r="C259" s="101">
        <v>148.74000549316406</v>
      </c>
      <c r="D259" s="101">
        <v>8.749712944030762</v>
      </c>
      <c r="E259" s="101">
        <v>9.045708656311035</v>
      </c>
      <c r="F259" s="101">
        <v>25.014520358021926</v>
      </c>
      <c r="G259" s="101" t="s">
        <v>58</v>
      </c>
      <c r="H259" s="101">
        <v>6.1229953303938345</v>
      </c>
      <c r="I259" s="101">
        <v>68.06299777180008</v>
      </c>
      <c r="J259" s="101" t="s">
        <v>61</v>
      </c>
      <c r="K259" s="101">
        <v>0.2806270152978972</v>
      </c>
      <c r="L259" s="101">
        <v>-0.09006099864161124</v>
      </c>
      <c r="M259" s="101">
        <v>0.0661189568517526</v>
      </c>
      <c r="N259" s="101">
        <v>-0.020778740548987318</v>
      </c>
      <c r="O259" s="101">
        <v>0.011320027358303324</v>
      </c>
      <c r="P259" s="101">
        <v>-0.00258297664876186</v>
      </c>
      <c r="Q259" s="101">
        <v>0.0013496306989279844</v>
      </c>
      <c r="R259" s="101">
        <v>-0.0003193788490223865</v>
      </c>
      <c r="S259" s="101">
        <v>0.00015218585086972266</v>
      </c>
      <c r="T259" s="101">
        <v>-3.780847855636003E-05</v>
      </c>
      <c r="U259" s="101">
        <v>2.8357174403473295E-05</v>
      </c>
      <c r="V259" s="101">
        <v>-1.1791569402315279E-05</v>
      </c>
      <c r="W259" s="101">
        <v>9.587318730150532E-06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23.240202926886997</v>
      </c>
      <c r="G260" s="102"/>
      <c r="H260" s="102"/>
      <c r="I260" s="115"/>
      <c r="J260" s="115" t="s">
        <v>158</v>
      </c>
      <c r="K260" s="102">
        <f>AVERAGE(K258,K253,K248,K243,K238,K233)</f>
        <v>-0.2766861429270851</v>
      </c>
      <c r="L260" s="102">
        <f>AVERAGE(L258,L253,L248,L243,L238,L233)</f>
        <v>0.0008183033727321771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33.74946747550469</v>
      </c>
      <c r="G261" s="102"/>
      <c r="H261" s="102"/>
      <c r="I261" s="115"/>
      <c r="J261" s="115" t="s">
        <v>159</v>
      </c>
      <c r="K261" s="102">
        <f>AVERAGE(K259,K254,K249,K244,K239,K234)</f>
        <v>0.35454872160031575</v>
      </c>
      <c r="L261" s="102">
        <f>AVERAGE(L259,L254,L249,L244,L239,L234)</f>
        <v>0.15032228365572406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0.17292883932942818</v>
      </c>
      <c r="L262" s="102">
        <f>ABS(L260/$H$33)</f>
        <v>0.0022730649242560476</v>
      </c>
      <c r="M262" s="115" t="s">
        <v>111</v>
      </c>
      <c r="N262" s="102">
        <f>K262+L262+L263+K263</f>
        <v>0.4706014688114184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0.20144813727290667</v>
      </c>
      <c r="L263" s="102">
        <f>ABS(L261/$H$34)</f>
        <v>0.09395142728482753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874015748031497" right="0.7874015748031497" top="0.984251968503937" bottom="0.984251968503937" header="0.31496062992125984" footer="0.5118110236220472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2005-01-26T14:21:16Z</cp:lastPrinted>
  <dcterms:created xsi:type="dcterms:W3CDTF">2003-07-09T12:58:06Z</dcterms:created>
  <dcterms:modified xsi:type="dcterms:W3CDTF">2005-02-02T07:11:34Z</dcterms:modified>
  <cp:category/>
  <cp:version/>
  <cp:contentType/>
  <cp:contentStatus/>
</cp:coreProperties>
</file>