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<sst xmlns="http://schemas.openxmlformats.org/spreadsheetml/2006/main" count="710" uniqueCount="165">
  <si>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</si>
  <si>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</si>
  <si>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</si>
  <si>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</si>
  <si>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</si>
  <si>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</si>
  <si>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</si>
  <si>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</si>
  <si>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</si>
  <si>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</si>
  <si>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</si>
  <si>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</si>
  <si>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</si>
  <si>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</si>
  <si>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</si>
  <si>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</si>
  <si>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</si>
  <si>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</si>
  <si>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</si>
  <si>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</si>
  <si>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</si>
  <si>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</si>
  <si>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</si>
  <si>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</si>
  <si>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</si>
  <si>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</si>
  <si>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</si>
  <si>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</si>
  <si>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</si>
  <si>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</si>
  <si>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</si>
  <si>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</si>
  <si>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</si>
  <si>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</si>
  <si>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</si>
  <si>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</si>
  <si>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</si>
  <si>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</si>
  <si>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</si>
  <si>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</si>
  <si>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</si>
  <si>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</si>
  <si>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</si>
  <si>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</si>
  <si>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</si>
  <si>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</si>
  <si>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</si>
  <si>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</si>
  <si>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</si>
  <si>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</si>
  <si>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</si>
  <si>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</si>
  <si>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</si>
  <si>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</si>
  <si>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</si>
  <si>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</si>
  <si>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</si>
  <si>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</si>
  <si>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</si>
  <si>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</si>
  <si>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</si>
  <si>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</si>
  <si>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</si>
  <si>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</si>
  <si>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</si>
  <si>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</si>
  <si>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</si>
  <si>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</si>
  <si>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</si>
  <si>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</si>
  <si>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</si>
  <si>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</si>
  <si>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</si>
  <si>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</si>
  <si>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</si>
  <si>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</si>
  <si>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</si>
  <si>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</si>
  <si>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</si>
  <si>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</si>
  <si>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</si>
  <si>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</si>
  <si>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</si>
  <si>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</si>
  <si>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</si>
  <si>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</si>
  <si>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</si>
  <si>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</si>
  <si>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</si>
  <si>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</si>
  <si>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</si>
  <si>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</si>
  <si>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</si>
  <si>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</si>
  <si>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</si>
  <si>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</si>
  <si>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</si>
  <si>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</si>
  <si>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</si>
  <si>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</si>
  <si>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</si>
  <si>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</si>
  <si>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</si>
  <si>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</si>
  <si>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</si>
  <si>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</si>
  <si>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</si>
  <si>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</si>
  <si>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</si>
  <si>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</si>
  <si>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</si>
  <si>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</si>
  <si>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</si>
  <si>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</si>
  <si>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</si>
  <si>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</si>
  <si>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</si>
  <si>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</si>
  <si>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</si>
  <si>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</si>
  <si>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</si>
  <si>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</si>
  <si>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</si>
  <si>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</si>
  <si>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</si>
  <si>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</si>
  <si>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</si>
  <si>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</si>
  <si>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</si>
  <si>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</si>
  <si>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</si>
  <si>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</si>
  <si>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</si>
  <si>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</si>
  <si>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</si>
  <si>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</si>
  <si>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</si>
  <si>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</si>
  <si>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</si>
  <si>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</si>
  <si>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</si>
  <si>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</si>
  <si>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</si>
  <si>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</si>
  <si>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</si>
  <si>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</si>
  <si>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</si>
  <si>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</si>
  <si>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</si>
  <si>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</si>
  <si>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</si>
  <si>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</si>
  <si>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</si>
  <si>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</si>
  <si>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</si>
  <si>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</si>
  <si>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</si>
  <si>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</si>
  <si>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</si>
  <si>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</si>
  <si>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</si>
  <si>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</si>
  <si>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</si>
  <si>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4</t>
  </si>
  <si>
    <t>AP 485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</si>
</sst>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1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0" y="2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6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6" y="185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6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178.1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175.9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101.9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96.98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39.511131265240124</v>
      </c>
      <c r="C41" s="2">
        <f aca="true" t="shared" si="0" ref="C41:C55">($B$41*H41+$B$42*J41+$B$43*L41+$B$44*N41+$B$45*P41+$B$46*R41+$B$47*T41+$B$48*V41)/100</f>
        <v>2.3472651265333702E-08</v>
      </c>
      <c r="D41" s="2">
        <f aca="true" t="shared" si="1" ref="D41:D55">($B$41*I41+$B$42*K41+$B$43*M41+$B$44*O41+$B$45*Q41+$B$46*S41+$B$47*U41+$B$48*W41)/100</f>
        <v>-1.340538816756319E-07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-7.533667208907616</v>
      </c>
      <c r="C42" s="2">
        <f t="shared" si="0"/>
        <v>-8.48028836309802E-11</v>
      </c>
      <c r="D42" s="2">
        <f t="shared" si="1"/>
        <v>-3.1608277383705885E-08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-2.4667848295739105</v>
      </c>
      <c r="C43" s="2">
        <f t="shared" si="0"/>
        <v>-0.29127768458088094</v>
      </c>
      <c r="D43" s="2">
        <f t="shared" si="1"/>
        <v>-1.6134403742898558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-14.943541497955778</v>
      </c>
      <c r="C44" s="2">
        <f t="shared" si="0"/>
        <v>-0.006331891159888094</v>
      </c>
      <c r="D44" s="2">
        <f t="shared" si="1"/>
        <v>-1.1639330436780178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39.511131265240124</v>
      </c>
      <c r="C45" s="2">
        <f t="shared" si="0"/>
        <v>0.0646103195661033</v>
      </c>
      <c r="D45" s="2">
        <f t="shared" si="1"/>
        <v>-0.38271961848559977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-7.533667208907616</v>
      </c>
      <c r="C46" s="2">
        <f t="shared" si="0"/>
        <v>-0.0005881316214179528</v>
      </c>
      <c r="D46" s="2">
        <f t="shared" si="1"/>
        <v>-0.05692258329363557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-2.4667848295739105</v>
      </c>
      <c r="C47" s="2">
        <f t="shared" si="0"/>
        <v>-0.012396144191160237</v>
      </c>
      <c r="D47" s="2">
        <f t="shared" si="1"/>
        <v>-0.06466921972704964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-14.943541497955778</v>
      </c>
      <c r="C48" s="2">
        <f t="shared" si="0"/>
        <v>-0.0007244320233797634</v>
      </c>
      <c r="D48" s="2">
        <f t="shared" si="1"/>
        <v>-0.03338242803904044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0.0011263339770416034</v>
      </c>
      <c r="D49" s="2">
        <f t="shared" si="1"/>
        <v>-0.007935559362924558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-4.73137764757063E-05</v>
      </c>
      <c r="D50" s="2">
        <f t="shared" si="1"/>
        <v>-0.0008750827932745137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-0.0002195726012860151</v>
      </c>
      <c r="D51" s="2">
        <f t="shared" si="1"/>
        <v>-0.0008356074769440555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-5.159409117755493E-05</v>
      </c>
      <c r="D52" s="2">
        <f t="shared" si="1"/>
        <v>-0.0004886373313798476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1.0814053454602512E-05</v>
      </c>
      <c r="D53" s="2">
        <f t="shared" si="1"/>
        <v>-0.00017496787823835486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-3.7397200170655744E-06</v>
      </c>
      <c r="D54" s="2">
        <f t="shared" si="1"/>
        <v>-3.230886117139698E-05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-1.54234216400167E-05</v>
      </c>
      <c r="D55" s="2">
        <f t="shared" si="1"/>
        <v>-5.162528400429525E-05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2040</v>
      </c>
      <c r="B3" s="31">
        <v>175.9166666666667</v>
      </c>
      <c r="C3" s="31">
        <v>178.16666666666666</v>
      </c>
      <c r="D3" s="31">
        <v>9.169613561288637</v>
      </c>
      <c r="E3" s="31">
        <v>9.660542113778549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2038</v>
      </c>
      <c r="B4" s="36">
        <v>96.98666666666666</v>
      </c>
      <c r="C4" s="36">
        <v>101.98666666666666</v>
      </c>
      <c r="D4" s="36">
        <v>9.928750107916619</v>
      </c>
      <c r="E4" s="36">
        <v>10.187652316202918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2037</v>
      </c>
      <c r="B5" s="41">
        <v>121.13666666666667</v>
      </c>
      <c r="C5" s="41">
        <v>130.27</v>
      </c>
      <c r="D5" s="41">
        <v>9.292959158104106</v>
      </c>
      <c r="E5" s="41">
        <v>9.732956050815586</v>
      </c>
      <c r="F5" s="37" t="s">
        <v>71</v>
      </c>
      <c r="I5" s="42"/>
    </row>
    <row r="6" spans="1:6" s="33" customFormat="1" ht="13.5" thickBot="1">
      <c r="A6" s="43">
        <v>2039</v>
      </c>
      <c r="B6" s="44">
        <v>139.49666666666667</v>
      </c>
      <c r="C6" s="44">
        <v>143.16333333333333</v>
      </c>
      <c r="D6" s="44">
        <v>9.135537273847431</v>
      </c>
      <c r="E6" s="44">
        <v>9.446695451146068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/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/>
      <c r="K15" s="42"/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39.511131265240124</v>
      </c>
      <c r="C19" s="62">
        <v>68.99779793190679</v>
      </c>
      <c r="D19" s="63">
        <v>28.814396544874132</v>
      </c>
      <c r="K19" s="64" t="s">
        <v>93</v>
      </c>
    </row>
    <row r="20" spans="1:11" ht="12.75">
      <c r="A20" s="61" t="s">
        <v>57</v>
      </c>
      <c r="B20" s="62">
        <v>-7.533667208907616</v>
      </c>
      <c r="C20" s="62">
        <v>46.10299945775906</v>
      </c>
      <c r="D20" s="63">
        <v>18.002051798253635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-2.4667848295739105</v>
      </c>
      <c r="C21" s="62">
        <v>69.52988183709276</v>
      </c>
      <c r="D21" s="63">
        <v>26.6691683033986</v>
      </c>
      <c r="F21" s="39" t="s">
        <v>96</v>
      </c>
    </row>
    <row r="22" spans="1:11" ht="16.5" thickBot="1">
      <c r="A22" s="67" t="s">
        <v>59</v>
      </c>
      <c r="B22" s="68">
        <v>-14.943541497955778</v>
      </c>
      <c r="C22" s="68">
        <v>93.47312516871094</v>
      </c>
      <c r="D22" s="69">
        <v>35.931727612713864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14.64192626710727</v>
      </c>
      <c r="I23" s="42"/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-0.29127768458088094</v>
      </c>
      <c r="C27" s="78">
        <v>-0.006331891159888094</v>
      </c>
      <c r="D27" s="78">
        <v>0.0646103195661033</v>
      </c>
      <c r="E27" s="78">
        <v>-0.0005881316214179528</v>
      </c>
      <c r="F27" s="78">
        <v>-0.012396144191160237</v>
      </c>
      <c r="G27" s="78">
        <v>-0.0007244320233797634</v>
      </c>
      <c r="H27" s="78">
        <v>0.0011263339770416034</v>
      </c>
      <c r="I27" s="79">
        <v>-4.73137764757063E-05</v>
      </c>
    </row>
    <row r="28" spans="1:9" ht="13.5" thickBot="1">
      <c r="A28" s="80" t="s">
        <v>61</v>
      </c>
      <c r="B28" s="81">
        <v>-1.6134403742898558</v>
      </c>
      <c r="C28" s="81">
        <v>-1.1639330436780178</v>
      </c>
      <c r="D28" s="81">
        <v>-0.38271961848559977</v>
      </c>
      <c r="E28" s="81">
        <v>-0.05692258329363557</v>
      </c>
      <c r="F28" s="81">
        <v>-0.06466921972704964</v>
      </c>
      <c r="G28" s="81">
        <v>-0.03338242803904044</v>
      </c>
      <c r="H28" s="81">
        <v>-0.007935559362924558</v>
      </c>
      <c r="I28" s="82">
        <v>-0.0008750827932745137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2040</v>
      </c>
      <c r="B39" s="89">
        <v>175.9166666666667</v>
      </c>
      <c r="C39" s="89">
        <v>178.16666666666666</v>
      </c>
      <c r="D39" s="89">
        <v>9.169613561288637</v>
      </c>
      <c r="E39" s="89">
        <v>9.660542113778549</v>
      </c>
      <c r="F39" s="90">
        <f>I39*D39/(23678+B39)*1000</f>
        <v>35.931727612713864</v>
      </c>
      <c r="G39" s="91" t="s">
        <v>59</v>
      </c>
      <c r="H39" s="92">
        <f>I39-B39+X39</f>
        <v>-14.943541497955778</v>
      </c>
      <c r="I39" s="92">
        <f>(B39+C42-2*X39)*(23678+B39)*E42/((23678+C42)*D39+E42*(23678+B39))</f>
        <v>93.47312516871094</v>
      </c>
      <c r="J39" s="39" t="s">
        <v>73</v>
      </c>
      <c r="K39" s="39">
        <f>(K40*K40+L40*L40+M40*M40+N40*N40+O40*O40+P40*P40+Q40*Q40+R40*R40+S40*S40+T40*T40+U40*U40+V40*V40+W40*W40)</f>
        <v>4.202218796075994</v>
      </c>
      <c r="M39" s="39" t="s">
        <v>68</v>
      </c>
      <c r="N39" s="39">
        <f>(K44*K44+L44*L44+M44*M44+N44*N44+O44*O44+P44*P44+Q44*Q44+R44*R44+S44*S44+T44*T44+U44*U44+V44*V44+W44*W44)</f>
        <v>2.7534911033773324</v>
      </c>
      <c r="X39" s="28">
        <f>(1-$H$2)*1000</f>
        <v>67.5</v>
      </c>
    </row>
    <row r="40" spans="1:24" ht="12.75">
      <c r="A40" s="86">
        <v>2038</v>
      </c>
      <c r="B40" s="89">
        <v>96.98666666666666</v>
      </c>
      <c r="C40" s="89">
        <v>101.98666666666666</v>
      </c>
      <c r="D40" s="89">
        <v>9.928750107916619</v>
      </c>
      <c r="E40" s="89">
        <v>10.187652316202918</v>
      </c>
      <c r="F40" s="90">
        <f>I40*D40/(23678+B40)*1000</f>
        <v>28.814396544874132</v>
      </c>
      <c r="G40" s="91" t="s">
        <v>56</v>
      </c>
      <c r="H40" s="92">
        <f>I40-B40+X40</f>
        <v>39.511131265240124</v>
      </c>
      <c r="I40" s="92">
        <f>(B40+C39-2*X40)*(23678+B40)*E39/((23678+C39)*D40+E39*(23678+B40))</f>
        <v>68.99779793190679</v>
      </c>
      <c r="J40" s="39" t="s">
        <v>62</v>
      </c>
      <c r="K40" s="73">
        <f aca="true" t="shared" si="0" ref="K40:W40">SQRT(K41*K41+K42*K42)</f>
        <v>1.6395220434393034</v>
      </c>
      <c r="L40" s="73">
        <f t="shared" si="0"/>
        <v>1.1639502665540462</v>
      </c>
      <c r="M40" s="73">
        <f t="shared" si="0"/>
        <v>0.38813502775219483</v>
      </c>
      <c r="N40" s="73">
        <f t="shared" si="0"/>
        <v>0.056925621539206675</v>
      </c>
      <c r="O40" s="73">
        <f t="shared" si="0"/>
        <v>0.06584658207464882</v>
      </c>
      <c r="P40" s="73">
        <f t="shared" si="0"/>
        <v>0.033390287562975726</v>
      </c>
      <c r="Q40" s="73">
        <f t="shared" si="0"/>
        <v>0.008015093925234936</v>
      </c>
      <c r="R40" s="73">
        <f t="shared" si="0"/>
        <v>0.0008763609350772764</v>
      </c>
      <c r="S40" s="73">
        <f t="shared" si="0"/>
        <v>0.000863974526684854</v>
      </c>
      <c r="T40" s="73">
        <f t="shared" si="0"/>
        <v>0.0004913536321860833</v>
      </c>
      <c r="U40" s="73">
        <f t="shared" si="0"/>
        <v>0.0001753017460476386</v>
      </c>
      <c r="V40" s="73">
        <f t="shared" si="0"/>
        <v>3.252457556984632E-05</v>
      </c>
      <c r="W40" s="73">
        <f t="shared" si="0"/>
        <v>5.3879976648193515E-05</v>
      </c>
      <c r="X40" s="28">
        <f>(1-$H$2)*1000</f>
        <v>67.5</v>
      </c>
    </row>
    <row r="41" spans="1:24" ht="12.75">
      <c r="A41" s="86">
        <v>2037</v>
      </c>
      <c r="B41" s="89">
        <v>121.13666666666667</v>
      </c>
      <c r="C41" s="89">
        <v>130.27</v>
      </c>
      <c r="D41" s="89">
        <v>9.292959158104106</v>
      </c>
      <c r="E41" s="89">
        <v>9.732956050815586</v>
      </c>
      <c r="F41" s="90">
        <f>I41*D41/(23678+B41)*1000</f>
        <v>18.002051798253635</v>
      </c>
      <c r="G41" s="91" t="s">
        <v>57</v>
      </c>
      <c r="H41" s="92">
        <f>I41-B41+X41</f>
        <v>-7.533667208907616</v>
      </c>
      <c r="I41" s="92">
        <f>(B41+C40-2*X41)*(23678+B41)*E40/((23678+C40)*D41+E40*(23678+B41))</f>
        <v>46.10299945775906</v>
      </c>
      <c r="J41" s="39" t="s">
        <v>60</v>
      </c>
      <c r="K41" s="73">
        <f>'calcul config'!C43</f>
        <v>-0.29127768458088094</v>
      </c>
      <c r="L41" s="73">
        <f>'calcul config'!C44</f>
        <v>-0.006331891159888094</v>
      </c>
      <c r="M41" s="73">
        <f>'calcul config'!C45</f>
        <v>0.0646103195661033</v>
      </c>
      <c r="N41" s="73">
        <f>'calcul config'!C46</f>
        <v>-0.0005881316214179528</v>
      </c>
      <c r="O41" s="73">
        <f>'calcul config'!C47</f>
        <v>-0.012396144191160237</v>
      </c>
      <c r="P41" s="73">
        <f>'calcul config'!C48</f>
        <v>-0.0007244320233797634</v>
      </c>
      <c r="Q41" s="73">
        <f>'calcul config'!C49</f>
        <v>0.0011263339770416034</v>
      </c>
      <c r="R41" s="73">
        <f>'calcul config'!C50</f>
        <v>-4.73137764757063E-05</v>
      </c>
      <c r="S41" s="73">
        <f>'calcul config'!C51</f>
        <v>-0.0002195726012860151</v>
      </c>
      <c r="T41" s="73">
        <f>'calcul config'!C52</f>
        <v>-5.159409117755493E-05</v>
      </c>
      <c r="U41" s="73">
        <f>'calcul config'!C53</f>
        <v>1.0814053454602512E-05</v>
      </c>
      <c r="V41" s="73">
        <f>'calcul config'!C54</f>
        <v>-3.7397200170655744E-06</v>
      </c>
      <c r="W41" s="73">
        <f>'calcul config'!C55</f>
        <v>-1.54234216400167E-05</v>
      </c>
      <c r="X41" s="28">
        <f>(1-$H$2)*1000</f>
        <v>67.5</v>
      </c>
    </row>
    <row r="42" spans="1:24" ht="12.75">
      <c r="A42" s="86">
        <v>2039</v>
      </c>
      <c r="B42" s="89">
        <v>139.49666666666667</v>
      </c>
      <c r="C42" s="89">
        <v>143.16333333333333</v>
      </c>
      <c r="D42" s="89">
        <v>9.135537273847431</v>
      </c>
      <c r="E42" s="89">
        <v>9.446695451146068</v>
      </c>
      <c r="F42" s="90">
        <f>I42*D42/(23678+B42)*1000</f>
        <v>26.6691683033986</v>
      </c>
      <c r="G42" s="91" t="s">
        <v>58</v>
      </c>
      <c r="H42" s="92">
        <f>I42-B42+X42</f>
        <v>-2.4667848295739105</v>
      </c>
      <c r="I42" s="92">
        <f>(B42+C41-2*X42)*(23678+B42)*E41/((23678+C41)*D42+E41*(23678+B42))</f>
        <v>69.52988183709276</v>
      </c>
      <c r="J42" s="39" t="s">
        <v>61</v>
      </c>
      <c r="K42" s="73">
        <f>'calcul config'!D43</f>
        <v>-1.6134403742898558</v>
      </c>
      <c r="L42" s="73">
        <f>'calcul config'!D44</f>
        <v>-1.1639330436780178</v>
      </c>
      <c r="M42" s="73">
        <f>'calcul config'!D45</f>
        <v>-0.38271961848559977</v>
      </c>
      <c r="N42" s="73">
        <f>'calcul config'!D46</f>
        <v>-0.05692258329363557</v>
      </c>
      <c r="O42" s="73">
        <f>'calcul config'!D47</f>
        <v>-0.06466921972704964</v>
      </c>
      <c r="P42" s="73">
        <f>'calcul config'!D48</f>
        <v>-0.03338242803904044</v>
      </c>
      <c r="Q42" s="73">
        <f>'calcul config'!D49</f>
        <v>-0.007935559362924558</v>
      </c>
      <c r="R42" s="73">
        <f>'calcul config'!D50</f>
        <v>-0.0008750827932745137</v>
      </c>
      <c r="S42" s="73">
        <f>'calcul config'!D51</f>
        <v>-0.0008356074769440555</v>
      </c>
      <c r="T42" s="73">
        <f>'calcul config'!D52</f>
        <v>-0.0004886373313798476</v>
      </c>
      <c r="U42" s="73">
        <f>'calcul config'!D53</f>
        <v>-0.00017496787823835486</v>
      </c>
      <c r="V42" s="73">
        <f>'calcul config'!D54</f>
        <v>-3.230886117139698E-05</v>
      </c>
      <c r="W42" s="73">
        <f>'calcul config'!D55</f>
        <v>-5.162528400429525E-05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0</v>
      </c>
      <c r="J44" s="39" t="s">
        <v>67</v>
      </c>
      <c r="K44" s="73">
        <f>K40/(K43*1.5)</f>
        <v>1.0930146956262023</v>
      </c>
      <c r="L44" s="73">
        <f>L40/(L43*1.5)</f>
        <v>1.1085240633848061</v>
      </c>
      <c r="M44" s="73">
        <f aca="true" t="shared" si="1" ref="M44:W44">M40/(M43*1.5)</f>
        <v>0.4312611419468832</v>
      </c>
      <c r="N44" s="73">
        <f t="shared" si="1"/>
        <v>0.07590082871894223</v>
      </c>
      <c r="O44" s="73">
        <f t="shared" si="1"/>
        <v>0.2926514758873281</v>
      </c>
      <c r="P44" s="73">
        <f t="shared" si="1"/>
        <v>0.2226019170865048</v>
      </c>
      <c r="Q44" s="73">
        <f t="shared" si="1"/>
        <v>0.053433959501566236</v>
      </c>
      <c r="R44" s="73">
        <f t="shared" si="1"/>
        <v>0.00194746874461617</v>
      </c>
      <c r="S44" s="73">
        <f t="shared" si="1"/>
        <v>0.011519660355798052</v>
      </c>
      <c r="T44" s="73">
        <f t="shared" si="1"/>
        <v>0.006551381762481109</v>
      </c>
      <c r="U44" s="73">
        <f t="shared" si="1"/>
        <v>0.002337356613968514</v>
      </c>
      <c r="V44" s="73">
        <f t="shared" si="1"/>
        <v>0.0004336610075979509</v>
      </c>
      <c r="W44" s="73">
        <f t="shared" si="1"/>
        <v>0.0007183996886425801</v>
      </c>
      <c r="X44" s="73"/>
      <c r="Y44" s="73"/>
    </row>
    <row r="45" s="101" customFormat="1" ht="12.75"/>
    <row r="46" spans="1:24" s="101" customFormat="1" ht="12.75">
      <c r="A46" s="101">
        <v>2040</v>
      </c>
      <c r="B46" s="101">
        <v>189.64</v>
      </c>
      <c r="C46" s="101">
        <v>199.34</v>
      </c>
      <c r="D46" s="101">
        <v>9.121997773985159</v>
      </c>
      <c r="E46" s="101">
        <v>9.401419679450047</v>
      </c>
      <c r="F46" s="101">
        <v>38.02448576661444</v>
      </c>
      <c r="G46" s="101" t="s">
        <v>59</v>
      </c>
      <c r="H46" s="101">
        <v>-22.649213009137682</v>
      </c>
      <c r="I46" s="101">
        <v>99.4907869908623</v>
      </c>
      <c r="J46" s="101" t="s">
        <v>73</v>
      </c>
      <c r="K46" s="101">
        <v>6.7823782264585315</v>
      </c>
      <c r="M46" s="101" t="s">
        <v>68</v>
      </c>
      <c r="N46" s="101">
        <v>3.5748118735783043</v>
      </c>
      <c r="X46" s="101">
        <v>67.5</v>
      </c>
    </row>
    <row r="47" spans="1:24" s="101" customFormat="1" ht="12.75">
      <c r="A47" s="101">
        <v>2037</v>
      </c>
      <c r="B47" s="101">
        <v>134.47999572753906</v>
      </c>
      <c r="C47" s="101">
        <v>140.5800018310547</v>
      </c>
      <c r="D47" s="101">
        <v>9.223626136779785</v>
      </c>
      <c r="E47" s="101">
        <v>9.911737442016602</v>
      </c>
      <c r="F47" s="101">
        <v>38.82109602780434</v>
      </c>
      <c r="G47" s="101" t="s">
        <v>56</v>
      </c>
      <c r="H47" s="101">
        <v>33.24377297966167</v>
      </c>
      <c r="I47" s="101">
        <v>100.22376870720073</v>
      </c>
      <c r="J47" s="101" t="s">
        <v>62</v>
      </c>
      <c r="K47" s="101">
        <v>2.502321937458249</v>
      </c>
      <c r="L47" s="101">
        <v>0.3967832559046931</v>
      </c>
      <c r="M47" s="101">
        <v>0.5923920836167053</v>
      </c>
      <c r="N47" s="101">
        <v>0.0449052165749555</v>
      </c>
      <c r="O47" s="101">
        <v>0.10049776980436181</v>
      </c>
      <c r="P47" s="101">
        <v>0.01138265946271682</v>
      </c>
      <c r="Q47" s="101">
        <v>0.012232996440854758</v>
      </c>
      <c r="R47" s="101">
        <v>0.0006912815038030813</v>
      </c>
      <c r="S47" s="101">
        <v>0.0013185510100358479</v>
      </c>
      <c r="T47" s="101">
        <v>0.0001675613609066404</v>
      </c>
      <c r="U47" s="101">
        <v>0.00026755398971555633</v>
      </c>
      <c r="V47" s="101">
        <v>2.5633634492680987E-05</v>
      </c>
      <c r="W47" s="101">
        <v>8.221970890527913E-05</v>
      </c>
      <c r="X47" s="101">
        <v>67.5</v>
      </c>
    </row>
    <row r="48" spans="1:24" s="101" customFormat="1" ht="12.75">
      <c r="A48" s="101">
        <v>2038</v>
      </c>
      <c r="B48" s="101">
        <v>105.68000030517578</v>
      </c>
      <c r="C48" s="101">
        <v>106.68000030517578</v>
      </c>
      <c r="D48" s="101">
        <v>9.616776466369629</v>
      </c>
      <c r="E48" s="101">
        <v>9.851880073547363</v>
      </c>
      <c r="F48" s="101">
        <v>22.81688807333005</v>
      </c>
      <c r="G48" s="101" t="s">
        <v>57</v>
      </c>
      <c r="H48" s="101">
        <v>18.249466100392183</v>
      </c>
      <c r="I48" s="101">
        <v>56.429466405567965</v>
      </c>
      <c r="J48" s="101" t="s">
        <v>60</v>
      </c>
      <c r="K48" s="101">
        <v>-1.5806077520252217</v>
      </c>
      <c r="L48" s="101">
        <v>-0.002158016222446634</v>
      </c>
      <c r="M48" s="101">
        <v>0.3689436169444012</v>
      </c>
      <c r="N48" s="101">
        <v>-0.0004645500706569902</v>
      </c>
      <c r="O48" s="101">
        <v>-0.06431644523273818</v>
      </c>
      <c r="P48" s="101">
        <v>-0.0002466407950662475</v>
      </c>
      <c r="Q48" s="101">
        <v>0.0073648714788840455</v>
      </c>
      <c r="R48" s="101">
        <v>-3.7374393146502175E-05</v>
      </c>
      <c r="S48" s="101">
        <v>-0.0009102985018116832</v>
      </c>
      <c r="T48" s="101">
        <v>-1.755546394992623E-05</v>
      </c>
      <c r="U48" s="101">
        <v>0.0001436294911670142</v>
      </c>
      <c r="V48" s="101">
        <v>-2.9661663261901277E-06</v>
      </c>
      <c r="W48" s="101">
        <v>-5.870622367850589E-05</v>
      </c>
      <c r="X48" s="101">
        <v>67.5</v>
      </c>
    </row>
    <row r="49" spans="1:24" s="101" customFormat="1" ht="12.75">
      <c r="A49" s="101">
        <v>2039</v>
      </c>
      <c r="B49" s="101">
        <v>145.4600067138672</v>
      </c>
      <c r="C49" s="101">
        <v>140.66000366210938</v>
      </c>
      <c r="D49" s="101">
        <v>9.204585075378418</v>
      </c>
      <c r="E49" s="101">
        <v>9.453081130981445</v>
      </c>
      <c r="F49" s="101">
        <v>23.416554768114242</v>
      </c>
      <c r="G49" s="101" t="s">
        <v>58</v>
      </c>
      <c r="H49" s="101">
        <v>-17.352890646741287</v>
      </c>
      <c r="I49" s="101">
        <v>60.6071160671259</v>
      </c>
      <c r="J49" s="101" t="s">
        <v>61</v>
      </c>
      <c r="K49" s="101">
        <v>-1.9399211872966853</v>
      </c>
      <c r="L49" s="101">
        <v>-0.3967773873752294</v>
      </c>
      <c r="M49" s="101">
        <v>-0.46347490573678796</v>
      </c>
      <c r="N49" s="101">
        <v>-0.044902813596427456</v>
      </c>
      <c r="O49" s="101">
        <v>-0.07722173663078737</v>
      </c>
      <c r="P49" s="101">
        <v>-0.01137998702821694</v>
      </c>
      <c r="Q49" s="101">
        <v>-0.009767541657013065</v>
      </c>
      <c r="R49" s="101">
        <v>-0.00069027043413229</v>
      </c>
      <c r="S49" s="101">
        <v>-0.0009539042948147154</v>
      </c>
      <c r="T49" s="101">
        <v>-0.00016663917712947407</v>
      </c>
      <c r="U49" s="101">
        <v>-0.00022573370745153812</v>
      </c>
      <c r="V49" s="101">
        <v>-2.5461442901566678E-05</v>
      </c>
      <c r="W49" s="101">
        <v>-5.7564397277119737E-05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22" customFormat="1" ht="12.75" hidden="1">
      <c r="A55" s="122" t="s">
        <v>116</v>
      </c>
    </row>
    <row r="56" spans="1:24" s="122" customFormat="1" ht="12.75" hidden="1">
      <c r="A56" s="122">
        <v>2040</v>
      </c>
      <c r="B56" s="122">
        <v>192.98</v>
      </c>
      <c r="C56" s="122">
        <v>191.68</v>
      </c>
      <c r="D56" s="122">
        <v>9.023044979112095</v>
      </c>
      <c r="E56" s="122">
        <v>9.508149640186852</v>
      </c>
      <c r="F56" s="122">
        <v>35.61503522694119</v>
      </c>
      <c r="G56" s="122" t="s">
        <v>59</v>
      </c>
      <c r="H56" s="122">
        <v>-31.258393483607733</v>
      </c>
      <c r="I56" s="122">
        <v>94.22160651639226</v>
      </c>
      <c r="J56" s="122" t="s">
        <v>73</v>
      </c>
      <c r="K56" s="122">
        <v>5.427980647676121</v>
      </c>
      <c r="M56" s="122" t="s">
        <v>68</v>
      </c>
      <c r="N56" s="122">
        <v>3.019530544160446</v>
      </c>
      <c r="X56" s="122">
        <v>67.5</v>
      </c>
    </row>
    <row r="57" spans="1:24" s="122" customFormat="1" ht="12.75" hidden="1">
      <c r="A57" s="122">
        <v>2039</v>
      </c>
      <c r="B57" s="122">
        <v>145.36000061035156</v>
      </c>
      <c r="C57" s="122">
        <v>140.66000366210938</v>
      </c>
      <c r="D57" s="122">
        <v>9.230062484741211</v>
      </c>
      <c r="E57" s="122">
        <v>9.666504859924316</v>
      </c>
      <c r="F57" s="122">
        <v>39.68177670656851</v>
      </c>
      <c r="G57" s="122" t="s">
        <v>56</v>
      </c>
      <c r="H57" s="122">
        <v>24.56111013589073</v>
      </c>
      <c r="I57" s="122">
        <v>102.42111074624229</v>
      </c>
      <c r="J57" s="122" t="s">
        <v>62</v>
      </c>
      <c r="K57" s="122">
        <v>2.158619326529378</v>
      </c>
      <c r="L57" s="122">
        <v>0.7052367489397638</v>
      </c>
      <c r="M57" s="122">
        <v>0.5110246912811824</v>
      </c>
      <c r="N57" s="122">
        <v>0.04242419613936881</v>
      </c>
      <c r="O57" s="122">
        <v>0.08669375450733117</v>
      </c>
      <c r="P57" s="122">
        <v>0.02023110006577592</v>
      </c>
      <c r="Q57" s="122">
        <v>0.010552676677341223</v>
      </c>
      <c r="R57" s="122">
        <v>0.0006530580667880316</v>
      </c>
      <c r="S57" s="122">
        <v>0.001137427136214711</v>
      </c>
      <c r="T57" s="122">
        <v>0.0002977616066748874</v>
      </c>
      <c r="U57" s="122">
        <v>0.00023079877863412047</v>
      </c>
      <c r="V57" s="122">
        <v>2.4217338715457055E-05</v>
      </c>
      <c r="W57" s="122">
        <v>7.092521440081854E-05</v>
      </c>
      <c r="X57" s="122">
        <v>67.5</v>
      </c>
    </row>
    <row r="58" spans="1:24" s="122" customFormat="1" ht="12.75" hidden="1">
      <c r="A58" s="122">
        <v>2038</v>
      </c>
      <c r="B58" s="122">
        <v>101.41999816894531</v>
      </c>
      <c r="C58" s="122">
        <v>105.41999816894531</v>
      </c>
      <c r="D58" s="122">
        <v>10.005073547363281</v>
      </c>
      <c r="E58" s="122">
        <v>10.340276718139648</v>
      </c>
      <c r="F58" s="122">
        <v>22.120417510558454</v>
      </c>
      <c r="G58" s="122" t="s">
        <v>57</v>
      </c>
      <c r="H58" s="122">
        <v>18.65439781408513</v>
      </c>
      <c r="I58" s="122">
        <v>52.57439598303044</v>
      </c>
      <c r="J58" s="122" t="s">
        <v>60</v>
      </c>
      <c r="K58" s="122">
        <v>-1.9235756919596572</v>
      </c>
      <c r="L58" s="122">
        <v>-0.003836715255828097</v>
      </c>
      <c r="M58" s="122">
        <v>0.4527153642859842</v>
      </c>
      <c r="N58" s="122">
        <v>-0.0004390922739494462</v>
      </c>
      <c r="O58" s="122">
        <v>-0.077673740091547</v>
      </c>
      <c r="P58" s="122">
        <v>-0.000438667046579975</v>
      </c>
      <c r="Q58" s="122">
        <v>0.009216852019007599</v>
      </c>
      <c r="R58" s="122">
        <v>-3.534409630054979E-05</v>
      </c>
      <c r="S58" s="122">
        <v>-0.0010508496277865976</v>
      </c>
      <c r="T58" s="122">
        <v>-3.1223924530990924E-05</v>
      </c>
      <c r="U58" s="122">
        <v>0.00019203957141998378</v>
      </c>
      <c r="V58" s="122">
        <v>-2.80834643828898E-06</v>
      </c>
      <c r="W58" s="122">
        <v>-6.639155737448728E-05</v>
      </c>
      <c r="X58" s="122">
        <v>67.5</v>
      </c>
    </row>
    <row r="59" spans="1:24" s="122" customFormat="1" ht="12.75" hidden="1">
      <c r="A59" s="122">
        <v>2037</v>
      </c>
      <c r="B59" s="122">
        <v>110.5</v>
      </c>
      <c r="C59" s="122">
        <v>121.5999984741211</v>
      </c>
      <c r="D59" s="122">
        <v>9.632025718688965</v>
      </c>
      <c r="E59" s="122">
        <v>9.93017292022705</v>
      </c>
      <c r="F59" s="122">
        <v>16.965052045278536</v>
      </c>
      <c r="G59" s="122" t="s">
        <v>58</v>
      </c>
      <c r="H59" s="122">
        <v>-1.1009070816684243</v>
      </c>
      <c r="I59" s="122">
        <v>41.899092918331576</v>
      </c>
      <c r="J59" s="122" t="s">
        <v>61</v>
      </c>
      <c r="K59" s="122">
        <v>-0.9795376226404336</v>
      </c>
      <c r="L59" s="122">
        <v>-0.7052263123786386</v>
      </c>
      <c r="M59" s="122">
        <v>-0.2370549177689349</v>
      </c>
      <c r="N59" s="122">
        <v>-0.04242192376645116</v>
      </c>
      <c r="O59" s="122">
        <v>-0.03850450844730014</v>
      </c>
      <c r="P59" s="122">
        <v>-0.02022634374012474</v>
      </c>
      <c r="Q59" s="122">
        <v>-0.005138932176650802</v>
      </c>
      <c r="R59" s="122">
        <v>-0.0006521009380867494</v>
      </c>
      <c r="S59" s="122">
        <v>-0.00043526491930589615</v>
      </c>
      <c r="T59" s="122">
        <v>-0.00029611997728369046</v>
      </c>
      <c r="U59" s="122">
        <v>-0.00012801905806492518</v>
      </c>
      <c r="V59" s="122">
        <v>-2.4053953619763316E-05</v>
      </c>
      <c r="W59" s="122">
        <v>-2.4950894717268952E-05</v>
      </c>
      <c r="X59" s="122">
        <v>67.5</v>
      </c>
    </row>
    <row r="60" s="122" customFormat="1" ht="12.75" hidden="1">
      <c r="A60" s="122" t="s">
        <v>122</v>
      </c>
    </row>
    <row r="61" spans="1:24" s="122" customFormat="1" ht="12.75" hidden="1">
      <c r="A61" s="122">
        <v>2040</v>
      </c>
      <c r="B61" s="122">
        <v>173.88</v>
      </c>
      <c r="C61" s="122">
        <v>181.98</v>
      </c>
      <c r="D61" s="122">
        <v>9.138405411915935</v>
      </c>
      <c r="E61" s="122">
        <v>9.585768822704448</v>
      </c>
      <c r="F61" s="122">
        <v>32.772856544545995</v>
      </c>
      <c r="G61" s="122" t="s">
        <v>59</v>
      </c>
      <c r="H61" s="122">
        <v>-20.84054247730755</v>
      </c>
      <c r="I61" s="122">
        <v>85.53945752269244</v>
      </c>
      <c r="J61" s="122" t="s">
        <v>73</v>
      </c>
      <c r="K61" s="122">
        <v>5.204893574252782</v>
      </c>
      <c r="M61" s="122" t="s">
        <v>68</v>
      </c>
      <c r="N61" s="122">
        <v>2.7497446651039654</v>
      </c>
      <c r="X61" s="122">
        <v>67.5</v>
      </c>
    </row>
    <row r="62" spans="1:24" s="122" customFormat="1" ht="12.75" hidden="1">
      <c r="A62" s="122">
        <v>2039</v>
      </c>
      <c r="B62" s="122">
        <v>126.9800033569336</v>
      </c>
      <c r="C62" s="122">
        <v>140.77999877929688</v>
      </c>
      <c r="D62" s="122">
        <v>9.495731353759766</v>
      </c>
      <c r="E62" s="122">
        <v>9.527304649353027</v>
      </c>
      <c r="F62" s="122">
        <v>34.81972921849995</v>
      </c>
      <c r="G62" s="122" t="s">
        <v>56</v>
      </c>
      <c r="H62" s="122">
        <v>27.810056448781552</v>
      </c>
      <c r="I62" s="122">
        <v>87.29005980571515</v>
      </c>
      <c r="J62" s="122" t="s">
        <v>62</v>
      </c>
      <c r="K62" s="122">
        <v>2.191873847909052</v>
      </c>
      <c r="L62" s="122">
        <v>0.33865805722289616</v>
      </c>
      <c r="M62" s="122">
        <v>0.518897613687577</v>
      </c>
      <c r="N62" s="122">
        <v>0.09314902667700092</v>
      </c>
      <c r="O62" s="122">
        <v>0.08802941796468122</v>
      </c>
      <c r="P62" s="122">
        <v>0.009715192476680274</v>
      </c>
      <c r="Q62" s="122">
        <v>0.010715321974060303</v>
      </c>
      <c r="R62" s="122">
        <v>0.0014338476093929036</v>
      </c>
      <c r="S62" s="122">
        <v>0.001154942191020846</v>
      </c>
      <c r="T62" s="122">
        <v>0.0001430278968968943</v>
      </c>
      <c r="U62" s="122">
        <v>0.0002343544217872149</v>
      </c>
      <c r="V62" s="122">
        <v>5.3190753686548275E-05</v>
      </c>
      <c r="W62" s="122">
        <v>7.201318748222754E-05</v>
      </c>
      <c r="X62" s="122">
        <v>67.5</v>
      </c>
    </row>
    <row r="63" spans="1:24" s="122" customFormat="1" ht="12.75" hidden="1">
      <c r="A63" s="122">
        <v>2038</v>
      </c>
      <c r="B63" s="122">
        <v>90.41999816894531</v>
      </c>
      <c r="C63" s="122">
        <v>94.0199966430664</v>
      </c>
      <c r="D63" s="122">
        <v>9.943971633911133</v>
      </c>
      <c r="E63" s="122">
        <v>10.312358856201172</v>
      </c>
      <c r="F63" s="122">
        <v>19.671640424009542</v>
      </c>
      <c r="G63" s="122" t="s">
        <v>57</v>
      </c>
      <c r="H63" s="122">
        <v>24.09982739615601</v>
      </c>
      <c r="I63" s="122">
        <v>47.01982556510132</v>
      </c>
      <c r="J63" s="122" t="s">
        <v>60</v>
      </c>
      <c r="K63" s="122">
        <v>-1.733731038976739</v>
      </c>
      <c r="L63" s="122">
        <v>-0.0018414820816492297</v>
      </c>
      <c r="M63" s="122">
        <v>0.40680256667559866</v>
      </c>
      <c r="N63" s="122">
        <v>-0.0009636543706292972</v>
      </c>
      <c r="O63" s="122">
        <v>-0.07020640339258497</v>
      </c>
      <c r="P63" s="122">
        <v>-0.00021044805747010134</v>
      </c>
      <c r="Q63" s="122">
        <v>0.008222992671248893</v>
      </c>
      <c r="R63" s="122">
        <v>-7.7498953439704E-05</v>
      </c>
      <c r="S63" s="122">
        <v>-0.0009660215050569152</v>
      </c>
      <c r="T63" s="122">
        <v>-1.4977672714249581E-05</v>
      </c>
      <c r="U63" s="122">
        <v>0.00016735621963704175</v>
      </c>
      <c r="V63" s="122">
        <v>-6.132640853997158E-06</v>
      </c>
      <c r="W63" s="122">
        <v>-6.151126140512136E-05</v>
      </c>
      <c r="X63" s="122">
        <v>67.5</v>
      </c>
    </row>
    <row r="64" spans="1:24" s="122" customFormat="1" ht="12.75" hidden="1">
      <c r="A64" s="122">
        <v>2037</v>
      </c>
      <c r="B64" s="122">
        <v>111.30000305175781</v>
      </c>
      <c r="C64" s="122">
        <v>126.69999694824219</v>
      </c>
      <c r="D64" s="122">
        <v>9.525437355041504</v>
      </c>
      <c r="E64" s="122">
        <v>9.74691104888916</v>
      </c>
      <c r="F64" s="122">
        <v>14.64192626710727</v>
      </c>
      <c r="G64" s="122" t="s">
        <v>58</v>
      </c>
      <c r="H64" s="122">
        <v>-7.232529705620749</v>
      </c>
      <c r="I64" s="122">
        <v>36.56747334613707</v>
      </c>
      <c r="J64" s="122" t="s">
        <v>61</v>
      </c>
      <c r="K64" s="122">
        <v>-1.3410770483593668</v>
      </c>
      <c r="L64" s="122">
        <v>-0.3386530505779172</v>
      </c>
      <c r="M64" s="122">
        <v>-0.32212793302786863</v>
      </c>
      <c r="N64" s="122">
        <v>-0.09314404189816221</v>
      </c>
      <c r="O64" s="122">
        <v>-0.05310592575107015</v>
      </c>
      <c r="P64" s="122">
        <v>-0.00971291287277159</v>
      </c>
      <c r="Q64" s="122">
        <v>-0.006870263207211683</v>
      </c>
      <c r="R64" s="122">
        <v>-0.001431751682093475</v>
      </c>
      <c r="S64" s="122">
        <v>-0.0006330038833748216</v>
      </c>
      <c r="T64" s="122">
        <v>-0.0001422415150749367</v>
      </c>
      <c r="U64" s="122">
        <v>-0.0001640545359324699</v>
      </c>
      <c r="V64" s="122">
        <v>-5.283603877940637E-05</v>
      </c>
      <c r="W64" s="122">
        <v>-3.7446814172921045E-05</v>
      </c>
      <c r="X64" s="122">
        <v>67.5</v>
      </c>
    </row>
    <row r="65" s="122" customFormat="1" ht="12.75" hidden="1">
      <c r="A65" s="122" t="s">
        <v>128</v>
      </c>
    </row>
    <row r="66" spans="1:24" s="122" customFormat="1" ht="12.75" hidden="1">
      <c r="A66" s="122">
        <v>2040</v>
      </c>
      <c r="B66" s="122">
        <v>155.72</v>
      </c>
      <c r="C66" s="122">
        <v>161.42</v>
      </c>
      <c r="D66" s="122">
        <v>9.113319410149218</v>
      </c>
      <c r="E66" s="122">
        <v>9.74242922659424</v>
      </c>
      <c r="F66" s="122">
        <v>29.099404671542896</v>
      </c>
      <c r="G66" s="122" t="s">
        <v>59</v>
      </c>
      <c r="H66" s="122">
        <v>-12.117426185253223</v>
      </c>
      <c r="I66" s="122">
        <v>76.10257381474678</v>
      </c>
      <c r="J66" s="122" t="s">
        <v>73</v>
      </c>
      <c r="K66" s="122">
        <v>1.9825143576545956</v>
      </c>
      <c r="M66" s="122" t="s">
        <v>68</v>
      </c>
      <c r="N66" s="122">
        <v>1.0295397904719352</v>
      </c>
      <c r="X66" s="122">
        <v>67.5</v>
      </c>
    </row>
    <row r="67" spans="1:24" s="122" customFormat="1" ht="12.75" hidden="1">
      <c r="A67" s="122">
        <v>2039</v>
      </c>
      <c r="B67" s="122">
        <v>141.13999938964844</v>
      </c>
      <c r="C67" s="122">
        <v>138.13999938964844</v>
      </c>
      <c r="D67" s="122">
        <v>9.092830657958984</v>
      </c>
      <c r="E67" s="122">
        <v>9.592921257019043</v>
      </c>
      <c r="F67" s="122">
        <v>33.07200683804931</v>
      </c>
      <c r="G67" s="122" t="s">
        <v>56</v>
      </c>
      <c r="H67" s="122">
        <v>12.993832314536107</v>
      </c>
      <c r="I67" s="122">
        <v>86.63383170418454</v>
      </c>
      <c r="J67" s="122" t="s">
        <v>62</v>
      </c>
      <c r="K67" s="122">
        <v>1.3674463903547491</v>
      </c>
      <c r="L67" s="122">
        <v>0.034772258330565166</v>
      </c>
      <c r="M67" s="122">
        <v>0.3237250840184655</v>
      </c>
      <c r="N67" s="122">
        <v>0.059451901702349916</v>
      </c>
      <c r="O67" s="122">
        <v>0.054918970395219105</v>
      </c>
      <c r="P67" s="122">
        <v>0.000997582933089038</v>
      </c>
      <c r="Q67" s="122">
        <v>0.006684962381415106</v>
      </c>
      <c r="R67" s="122">
        <v>0.0009151263887132143</v>
      </c>
      <c r="S67" s="122">
        <v>0.0007205209345530365</v>
      </c>
      <c r="T67" s="122">
        <v>1.4726306153184648E-05</v>
      </c>
      <c r="U67" s="122">
        <v>0.0001462021621820603</v>
      </c>
      <c r="V67" s="122">
        <v>3.3946012074036917E-05</v>
      </c>
      <c r="W67" s="122">
        <v>4.4923869322540965E-05</v>
      </c>
      <c r="X67" s="122">
        <v>67.5</v>
      </c>
    </row>
    <row r="68" spans="1:24" s="122" customFormat="1" ht="12.75" hidden="1">
      <c r="A68" s="122">
        <v>2038</v>
      </c>
      <c r="B68" s="122">
        <v>97.27999877929688</v>
      </c>
      <c r="C68" s="122">
        <v>100.9800033569336</v>
      </c>
      <c r="D68" s="122">
        <v>10.204773902893066</v>
      </c>
      <c r="E68" s="122">
        <v>10.349746704101562</v>
      </c>
      <c r="F68" s="122">
        <v>20.86650203145564</v>
      </c>
      <c r="G68" s="122" t="s">
        <v>57</v>
      </c>
      <c r="H68" s="122">
        <v>18.835182028609886</v>
      </c>
      <c r="I68" s="122">
        <v>48.61518080790676</v>
      </c>
      <c r="J68" s="122" t="s">
        <v>60</v>
      </c>
      <c r="K68" s="122">
        <v>-1.1931104722429133</v>
      </c>
      <c r="L68" s="122">
        <v>-0.0001885464751227835</v>
      </c>
      <c r="M68" s="122">
        <v>0.2806368938679196</v>
      </c>
      <c r="N68" s="122">
        <v>-0.0006151783441668794</v>
      </c>
      <c r="O68" s="122">
        <v>-0.04820398774148879</v>
      </c>
      <c r="P68" s="122">
        <v>-2.140440721392056E-05</v>
      </c>
      <c r="Q68" s="122">
        <v>0.005705692823920072</v>
      </c>
      <c r="R68" s="122">
        <v>-4.9470220751854844E-05</v>
      </c>
      <c r="S68" s="122">
        <v>-0.0006542797153215209</v>
      </c>
      <c r="T68" s="122">
        <v>-1.5170638734338316E-06</v>
      </c>
      <c r="U68" s="122">
        <v>0.0001183458298399613</v>
      </c>
      <c r="V68" s="122">
        <v>-3.914915770667884E-06</v>
      </c>
      <c r="W68" s="122">
        <v>-4.139642632887275E-05</v>
      </c>
      <c r="X68" s="122">
        <v>67.5</v>
      </c>
    </row>
    <row r="69" spans="1:24" s="122" customFormat="1" ht="12.75" hidden="1">
      <c r="A69" s="122">
        <v>2037</v>
      </c>
      <c r="B69" s="122">
        <v>113.87999725341797</v>
      </c>
      <c r="C69" s="122">
        <v>128.0800018310547</v>
      </c>
      <c r="D69" s="122">
        <v>9.390018463134766</v>
      </c>
      <c r="E69" s="122">
        <v>9.529123306274414</v>
      </c>
      <c r="F69" s="122">
        <v>16.529768137851008</v>
      </c>
      <c r="G69" s="122" t="s">
        <v>58</v>
      </c>
      <c r="H69" s="122">
        <v>-4.497836801639309</v>
      </c>
      <c r="I69" s="122">
        <v>41.88216045177866</v>
      </c>
      <c r="J69" s="122" t="s">
        <v>61</v>
      </c>
      <c r="K69" s="122">
        <v>-0.6681295020566935</v>
      </c>
      <c r="L69" s="122">
        <v>-0.03477174714670342</v>
      </c>
      <c r="M69" s="122">
        <v>-0.16137181855246155</v>
      </c>
      <c r="N69" s="122">
        <v>-0.05944871883927142</v>
      </c>
      <c r="O69" s="122">
        <v>-0.02631480334506323</v>
      </c>
      <c r="P69" s="122">
        <v>-0.0009973532773006508</v>
      </c>
      <c r="Q69" s="122">
        <v>-0.0034833592177669712</v>
      </c>
      <c r="R69" s="122">
        <v>-0.000913788271197465</v>
      </c>
      <c r="S69" s="122">
        <v>-0.0003017755312280482</v>
      </c>
      <c r="T69" s="122">
        <v>-1.464795583421953E-05</v>
      </c>
      <c r="U69" s="122">
        <v>-8.584484134879853E-05</v>
      </c>
      <c r="V69" s="122">
        <v>-3.371950726566502E-05</v>
      </c>
      <c r="W69" s="122">
        <v>-1.7449639598196517E-05</v>
      </c>
      <c r="X69" s="122">
        <v>67.5</v>
      </c>
    </row>
    <row r="70" s="122" customFormat="1" ht="12.75" hidden="1">
      <c r="A70" s="122" t="s">
        <v>134</v>
      </c>
    </row>
    <row r="71" spans="1:24" s="122" customFormat="1" ht="12.75" hidden="1">
      <c r="A71" s="122">
        <v>2040</v>
      </c>
      <c r="B71" s="122">
        <v>175.48</v>
      </c>
      <c r="C71" s="122">
        <v>155.48</v>
      </c>
      <c r="D71" s="122">
        <v>9.055621914642435</v>
      </c>
      <c r="E71" s="122">
        <v>10.05314888513846</v>
      </c>
      <c r="F71" s="122">
        <v>33.16436288410713</v>
      </c>
      <c r="G71" s="122" t="s">
        <v>59</v>
      </c>
      <c r="H71" s="122">
        <v>-20.621508863168103</v>
      </c>
      <c r="I71" s="122">
        <v>87.35849113683189</v>
      </c>
      <c r="J71" s="122" t="s">
        <v>73</v>
      </c>
      <c r="K71" s="122">
        <v>2.924575695878361</v>
      </c>
      <c r="M71" s="122" t="s">
        <v>68</v>
      </c>
      <c r="N71" s="122">
        <v>1.518564712408559</v>
      </c>
      <c r="X71" s="122">
        <v>67.5</v>
      </c>
    </row>
    <row r="72" spans="1:24" s="122" customFormat="1" ht="12.75" hidden="1">
      <c r="A72" s="122">
        <v>2039</v>
      </c>
      <c r="B72" s="122">
        <v>142.52000427246094</v>
      </c>
      <c r="C72" s="122">
        <v>144.02000427246094</v>
      </c>
      <c r="D72" s="122">
        <v>9.013879776000977</v>
      </c>
      <c r="E72" s="122">
        <v>9.326072692871094</v>
      </c>
      <c r="F72" s="122">
        <v>32.512887781489226</v>
      </c>
      <c r="G72" s="122" t="s">
        <v>56</v>
      </c>
      <c r="H72" s="122">
        <v>10.900144768979516</v>
      </c>
      <c r="I72" s="122">
        <v>85.92014904144045</v>
      </c>
      <c r="J72" s="122" t="s">
        <v>62</v>
      </c>
      <c r="K72" s="122">
        <v>1.658178421550599</v>
      </c>
      <c r="L72" s="122">
        <v>0.12740306023577533</v>
      </c>
      <c r="M72" s="122">
        <v>0.39255182097587754</v>
      </c>
      <c r="N72" s="122">
        <v>0.013293152371397924</v>
      </c>
      <c r="O72" s="122">
        <v>0.06659525227435918</v>
      </c>
      <c r="P72" s="122">
        <v>0.0036548219133915507</v>
      </c>
      <c r="Q72" s="122">
        <v>0.00810619637783581</v>
      </c>
      <c r="R72" s="122">
        <v>0.00020461821839635455</v>
      </c>
      <c r="S72" s="122">
        <v>0.0008737178327197455</v>
      </c>
      <c r="T72" s="122">
        <v>5.383154610337506E-05</v>
      </c>
      <c r="U72" s="122">
        <v>0.00017728635517752449</v>
      </c>
      <c r="V72" s="122">
        <v>7.575573657145627E-06</v>
      </c>
      <c r="W72" s="122">
        <v>5.447821018915414E-05</v>
      </c>
      <c r="X72" s="122">
        <v>67.5</v>
      </c>
    </row>
    <row r="73" spans="1:24" s="122" customFormat="1" ht="12.75" hidden="1">
      <c r="A73" s="122">
        <v>2038</v>
      </c>
      <c r="B73" s="122">
        <v>101.94000244140625</v>
      </c>
      <c r="C73" s="122">
        <v>103.94000244140625</v>
      </c>
      <c r="D73" s="122">
        <v>9.996975898742676</v>
      </c>
      <c r="E73" s="122">
        <v>10.161834716796875</v>
      </c>
      <c r="F73" s="122">
        <v>22.493140746976064</v>
      </c>
      <c r="G73" s="122" t="s">
        <v>57</v>
      </c>
      <c r="H73" s="122">
        <v>19.064731674921234</v>
      </c>
      <c r="I73" s="122">
        <v>53.504734116327484</v>
      </c>
      <c r="J73" s="122" t="s">
        <v>60</v>
      </c>
      <c r="K73" s="122">
        <v>-1.528924615527044</v>
      </c>
      <c r="L73" s="122">
        <v>-0.0006931042670302183</v>
      </c>
      <c r="M73" s="122">
        <v>0.360201800386822</v>
      </c>
      <c r="N73" s="122">
        <v>-0.00013793173584242843</v>
      </c>
      <c r="O73" s="122">
        <v>-0.0616786517034519</v>
      </c>
      <c r="P73" s="122">
        <v>-7.903974315707124E-05</v>
      </c>
      <c r="Q73" s="122">
        <v>0.007351011539008788</v>
      </c>
      <c r="R73" s="122">
        <v>-1.1112296072794312E-05</v>
      </c>
      <c r="S73" s="122">
        <v>-0.0008296055351427451</v>
      </c>
      <c r="T73" s="122">
        <v>-5.615105350153293E-06</v>
      </c>
      <c r="U73" s="122">
        <v>0.00015433850066132857</v>
      </c>
      <c r="V73" s="122">
        <v>-8.914870938658507E-07</v>
      </c>
      <c r="W73" s="122">
        <v>-5.226663401770357E-05</v>
      </c>
      <c r="X73" s="122">
        <v>67.5</v>
      </c>
    </row>
    <row r="74" spans="1:24" s="122" customFormat="1" ht="12.75" hidden="1">
      <c r="A74" s="122">
        <v>2037</v>
      </c>
      <c r="B74" s="122">
        <v>120.44000244140625</v>
      </c>
      <c r="C74" s="122">
        <v>128.5399932861328</v>
      </c>
      <c r="D74" s="122">
        <v>9.170018196105957</v>
      </c>
      <c r="E74" s="122">
        <v>9.668310165405273</v>
      </c>
      <c r="F74" s="122">
        <v>18.109379873816696</v>
      </c>
      <c r="G74" s="122" t="s">
        <v>58</v>
      </c>
      <c r="H74" s="122">
        <v>-5.941732515239707</v>
      </c>
      <c r="I74" s="122">
        <v>46.99826992616654</v>
      </c>
      <c r="J74" s="122" t="s">
        <v>61</v>
      </c>
      <c r="K74" s="122">
        <v>-0.6418295706272167</v>
      </c>
      <c r="L74" s="122">
        <v>-0.12740117489221056</v>
      </c>
      <c r="M74" s="122">
        <v>-0.15604997644847454</v>
      </c>
      <c r="N74" s="122">
        <v>-0.013292436751982299</v>
      </c>
      <c r="O74" s="122">
        <v>-0.0251131748197995</v>
      </c>
      <c r="P74" s="122">
        <v>-0.0036539671505924545</v>
      </c>
      <c r="Q74" s="122">
        <v>-0.0034165844156698474</v>
      </c>
      <c r="R74" s="122">
        <v>-0.00020431625528990297</v>
      </c>
      <c r="S74" s="122">
        <v>-0.0002741122165701643</v>
      </c>
      <c r="T74" s="122">
        <v>-5.353789263490369E-05</v>
      </c>
      <c r="U74" s="122">
        <v>-8.723576643639033E-05</v>
      </c>
      <c r="V74" s="122">
        <v>-7.522936062223937E-06</v>
      </c>
      <c r="W74" s="122">
        <v>-1.5364711317596907E-05</v>
      </c>
      <c r="X74" s="122">
        <v>67.5</v>
      </c>
    </row>
    <row r="75" s="122" customFormat="1" ht="12.75" hidden="1">
      <c r="A75" s="122" t="s">
        <v>140</v>
      </c>
    </row>
    <row r="76" spans="1:24" s="122" customFormat="1" ht="12.75" hidden="1">
      <c r="A76" s="122">
        <v>2040</v>
      </c>
      <c r="B76" s="122">
        <v>167.8</v>
      </c>
      <c r="C76" s="122">
        <v>179.1</v>
      </c>
      <c r="D76" s="122">
        <v>9.565291877926976</v>
      </c>
      <c r="E76" s="122">
        <v>9.67233642859725</v>
      </c>
      <c r="F76" s="122">
        <v>33.98365455181891</v>
      </c>
      <c r="G76" s="122" t="s">
        <v>59</v>
      </c>
      <c r="H76" s="122">
        <v>-15.580428443403775</v>
      </c>
      <c r="I76" s="122">
        <v>84.71957155659624</v>
      </c>
      <c r="J76" s="122" t="s">
        <v>73</v>
      </c>
      <c r="K76" s="122">
        <v>6.213201206249154</v>
      </c>
      <c r="M76" s="122" t="s">
        <v>68</v>
      </c>
      <c r="N76" s="122">
        <v>3.2318628409945114</v>
      </c>
      <c r="X76" s="122">
        <v>67.5</v>
      </c>
    </row>
    <row r="77" spans="1:24" s="122" customFormat="1" ht="12.75" hidden="1">
      <c r="A77" s="122">
        <v>2039</v>
      </c>
      <c r="B77" s="122">
        <v>135.52000427246094</v>
      </c>
      <c r="C77" s="122">
        <v>154.72000122070312</v>
      </c>
      <c r="D77" s="122">
        <v>8.776134490966797</v>
      </c>
      <c r="E77" s="122">
        <v>9.114288330078125</v>
      </c>
      <c r="F77" s="122">
        <v>34.67587854763614</v>
      </c>
      <c r="G77" s="122" t="s">
        <v>56</v>
      </c>
      <c r="H77" s="122">
        <v>26.070933863206662</v>
      </c>
      <c r="I77" s="122">
        <v>94.0909381356676</v>
      </c>
      <c r="J77" s="122" t="s">
        <v>62</v>
      </c>
      <c r="K77" s="122">
        <v>2.4191016320765586</v>
      </c>
      <c r="L77" s="122">
        <v>0.103089231988104</v>
      </c>
      <c r="M77" s="122">
        <v>0.5726909216118109</v>
      </c>
      <c r="N77" s="122">
        <v>0.11381426824547916</v>
      </c>
      <c r="O77" s="122">
        <v>0.09715531041314648</v>
      </c>
      <c r="P77" s="122">
        <v>0.0029571170215586156</v>
      </c>
      <c r="Q77" s="122">
        <v>0.011826184728810687</v>
      </c>
      <c r="R77" s="122">
        <v>0.0017519228458424986</v>
      </c>
      <c r="S77" s="122">
        <v>0.0012746541088021885</v>
      </c>
      <c r="T77" s="122">
        <v>4.3431466140105185E-05</v>
      </c>
      <c r="U77" s="122">
        <v>0.0002586476585686415</v>
      </c>
      <c r="V77" s="122">
        <v>6.498866615554577E-05</v>
      </c>
      <c r="W77" s="122">
        <v>7.94730768103379E-05</v>
      </c>
      <c r="X77" s="122">
        <v>67.5</v>
      </c>
    </row>
    <row r="78" spans="1:24" s="122" customFormat="1" ht="12.75" hidden="1">
      <c r="A78" s="122">
        <v>2038</v>
      </c>
      <c r="B78" s="122">
        <v>85.18000030517578</v>
      </c>
      <c r="C78" s="122">
        <v>100.87999725341797</v>
      </c>
      <c r="D78" s="122">
        <v>9.804929733276367</v>
      </c>
      <c r="E78" s="122">
        <v>10.109817504882812</v>
      </c>
      <c r="F78" s="122">
        <v>20.819814237784364</v>
      </c>
      <c r="G78" s="122" t="s">
        <v>57</v>
      </c>
      <c r="H78" s="122">
        <v>32.778800192527</v>
      </c>
      <c r="I78" s="122">
        <v>50.45880049770278</v>
      </c>
      <c r="J78" s="122" t="s">
        <v>60</v>
      </c>
      <c r="K78" s="122">
        <v>-1.8660006639542182</v>
      </c>
      <c r="L78" s="122">
        <v>0.0005623078051123383</v>
      </c>
      <c r="M78" s="122">
        <v>0.43757980285124864</v>
      </c>
      <c r="N78" s="122">
        <v>-0.001177537312979718</v>
      </c>
      <c r="O78" s="122">
        <v>-0.07560433690494607</v>
      </c>
      <c r="P78" s="122">
        <v>6.459217484073992E-05</v>
      </c>
      <c r="Q78" s="122">
        <v>0.008832680680989287</v>
      </c>
      <c r="R78" s="122">
        <v>-9.468134890107779E-05</v>
      </c>
      <c r="S78" s="122">
        <v>-0.0010436731754434594</v>
      </c>
      <c r="T78" s="122">
        <v>4.608526716215886E-06</v>
      </c>
      <c r="U78" s="122">
        <v>0.00017891286080945736</v>
      </c>
      <c r="V78" s="122">
        <v>-7.489091289933506E-06</v>
      </c>
      <c r="W78" s="122">
        <v>-6.65510014338381E-05</v>
      </c>
      <c r="X78" s="122">
        <v>67.5</v>
      </c>
    </row>
    <row r="79" spans="1:24" s="122" customFormat="1" ht="12.75" hidden="1">
      <c r="A79" s="122">
        <v>2037</v>
      </c>
      <c r="B79" s="122">
        <v>136.22000122070312</v>
      </c>
      <c r="C79" s="122">
        <v>136.1199951171875</v>
      </c>
      <c r="D79" s="122">
        <v>8.816630363464355</v>
      </c>
      <c r="E79" s="122">
        <v>9.611481666564941</v>
      </c>
      <c r="F79" s="122">
        <v>20.205357570578283</v>
      </c>
      <c r="G79" s="122" t="s">
        <v>58</v>
      </c>
      <c r="H79" s="122">
        <v>-14.144181371994904</v>
      </c>
      <c r="I79" s="122">
        <v>54.575819848708214</v>
      </c>
      <c r="J79" s="122" t="s">
        <v>61</v>
      </c>
      <c r="K79" s="122">
        <v>-1.5395110355037687</v>
      </c>
      <c r="L79" s="122">
        <v>0.10308769840203745</v>
      </c>
      <c r="M79" s="122">
        <v>-0.369457450639783</v>
      </c>
      <c r="N79" s="122">
        <v>-0.1138081766048926</v>
      </c>
      <c r="O79" s="122">
        <v>-0.061017526847933296</v>
      </c>
      <c r="P79" s="122">
        <v>0.0029564114954013154</v>
      </c>
      <c r="Q79" s="122">
        <v>-0.007863993719964033</v>
      </c>
      <c r="R79" s="122">
        <v>-0.0017493624838652371</v>
      </c>
      <c r="S79" s="122">
        <v>-0.0007317714123591238</v>
      </c>
      <c r="T79" s="122">
        <v>4.318626787052833E-05</v>
      </c>
      <c r="U79" s="122">
        <v>-0.00018678543711975052</v>
      </c>
      <c r="V79" s="122">
        <v>-6.455571423451238E-05</v>
      </c>
      <c r="W79" s="122">
        <v>-4.343885525488844E-05</v>
      </c>
      <c r="X79" s="122">
        <v>67.5</v>
      </c>
    </row>
    <row r="80" s="122" customFormat="1" ht="12.75" hidden="1">
      <c r="A80" s="122" t="s">
        <v>146</v>
      </c>
    </row>
    <row r="81" spans="1:24" s="122" customFormat="1" ht="12.75" hidden="1">
      <c r="A81" s="122">
        <v>2040</v>
      </c>
      <c r="B81" s="122">
        <v>189.64</v>
      </c>
      <c r="C81" s="122">
        <v>199.34</v>
      </c>
      <c r="D81" s="122">
        <v>9.121997773985159</v>
      </c>
      <c r="E81" s="122">
        <v>9.401419679450047</v>
      </c>
      <c r="F81" s="122">
        <v>38.891849773673414</v>
      </c>
      <c r="G81" s="122" t="s">
        <v>59</v>
      </c>
      <c r="H81" s="122">
        <v>-20.379761472054383</v>
      </c>
      <c r="I81" s="122">
        <v>101.7602385279456</v>
      </c>
      <c r="J81" s="122" t="s">
        <v>73</v>
      </c>
      <c r="K81" s="122">
        <v>4.836557253893013</v>
      </c>
      <c r="M81" s="122" t="s">
        <v>68</v>
      </c>
      <c r="N81" s="122">
        <v>2.5627265044179786</v>
      </c>
      <c r="X81" s="122">
        <v>67.5</v>
      </c>
    </row>
    <row r="82" spans="1:24" s="122" customFormat="1" ht="12.75" hidden="1">
      <c r="A82" s="122">
        <v>2039</v>
      </c>
      <c r="B82" s="122">
        <v>145.4600067138672</v>
      </c>
      <c r="C82" s="122">
        <v>140.66000366210938</v>
      </c>
      <c r="D82" s="122">
        <v>9.204585075378418</v>
      </c>
      <c r="E82" s="122">
        <v>9.453081130981445</v>
      </c>
      <c r="F82" s="122">
        <v>40.912832589819075</v>
      </c>
      <c r="G82" s="122" t="s">
        <v>56</v>
      </c>
      <c r="H82" s="122">
        <v>27.931266274868065</v>
      </c>
      <c r="I82" s="122">
        <v>105.89127298873525</v>
      </c>
      <c r="J82" s="122" t="s">
        <v>62</v>
      </c>
      <c r="K82" s="122">
        <v>2.1063991540780758</v>
      </c>
      <c r="L82" s="122">
        <v>0.37582706780810593</v>
      </c>
      <c r="M82" s="122">
        <v>0.49866255274119453</v>
      </c>
      <c r="N82" s="122">
        <v>0.048464173705830726</v>
      </c>
      <c r="O82" s="122">
        <v>0.08459673503987047</v>
      </c>
      <c r="P82" s="122">
        <v>0.01078145430527051</v>
      </c>
      <c r="Q82" s="122">
        <v>0.010297462632003913</v>
      </c>
      <c r="R82" s="122">
        <v>0.0007460471684853879</v>
      </c>
      <c r="S82" s="122">
        <v>0.0011099229185938953</v>
      </c>
      <c r="T82" s="122">
        <v>0.00015870690794545495</v>
      </c>
      <c r="U82" s="122">
        <v>0.00022521965976298621</v>
      </c>
      <c r="V82" s="122">
        <v>2.7668745059538286E-05</v>
      </c>
      <c r="W82" s="122">
        <v>6.920974058965485E-05</v>
      </c>
      <c r="X82" s="122">
        <v>67.5</v>
      </c>
    </row>
    <row r="83" spans="1:24" s="122" customFormat="1" ht="12.75" hidden="1">
      <c r="A83" s="122">
        <v>2038</v>
      </c>
      <c r="B83" s="122">
        <v>105.68000030517578</v>
      </c>
      <c r="C83" s="122">
        <v>106.68000030517578</v>
      </c>
      <c r="D83" s="122">
        <v>9.616776466369629</v>
      </c>
      <c r="E83" s="122">
        <v>9.851880073547363</v>
      </c>
      <c r="F83" s="122">
        <v>22.300040062160004</v>
      </c>
      <c r="G83" s="122" t="s">
        <v>57</v>
      </c>
      <c r="H83" s="122">
        <v>16.97122616734911</v>
      </c>
      <c r="I83" s="122">
        <v>55.15122647252489</v>
      </c>
      <c r="J83" s="122" t="s">
        <v>60</v>
      </c>
      <c r="K83" s="122">
        <v>-1.4425793267778877</v>
      </c>
      <c r="L83" s="122">
        <v>-0.0020440718291844873</v>
      </c>
      <c r="M83" s="122">
        <v>0.3373591933415223</v>
      </c>
      <c r="N83" s="122">
        <v>-0.000501378033447325</v>
      </c>
      <c r="O83" s="122">
        <v>-0.05859786804014246</v>
      </c>
      <c r="P83" s="122">
        <v>-0.00023363768964889005</v>
      </c>
      <c r="Q83" s="122">
        <v>0.006765041056648269</v>
      </c>
      <c r="R83" s="122">
        <v>-4.033335216601492E-05</v>
      </c>
      <c r="S83" s="122">
        <v>-0.0008210853544402054</v>
      </c>
      <c r="T83" s="122">
        <v>-1.663002674225888E-05</v>
      </c>
      <c r="U83" s="122">
        <v>0.0001340270398014527</v>
      </c>
      <c r="V83" s="122">
        <v>-3.197861938373046E-06</v>
      </c>
      <c r="W83" s="122">
        <v>-5.2717079799986094E-05</v>
      </c>
      <c r="X83" s="122">
        <v>67.5</v>
      </c>
    </row>
    <row r="84" spans="1:24" s="122" customFormat="1" ht="12.75" hidden="1">
      <c r="A84" s="122">
        <v>2037</v>
      </c>
      <c r="B84" s="122">
        <v>134.47999572753906</v>
      </c>
      <c r="C84" s="122">
        <v>140.5800018310547</v>
      </c>
      <c r="D84" s="122">
        <v>9.223626136779785</v>
      </c>
      <c r="E84" s="122">
        <v>9.911737442016602</v>
      </c>
      <c r="F84" s="122">
        <v>21.249378433935618</v>
      </c>
      <c r="G84" s="122" t="s">
        <v>58</v>
      </c>
      <c r="H84" s="122">
        <v>-12.12083389941293</v>
      </c>
      <c r="I84" s="122">
        <v>54.85916182812613</v>
      </c>
      <c r="J84" s="122" t="s">
        <v>61</v>
      </c>
      <c r="K84" s="122">
        <v>-1.534888361495353</v>
      </c>
      <c r="L84" s="122">
        <v>-0.3758215090539601</v>
      </c>
      <c r="M84" s="122">
        <v>-0.3672235234490323</v>
      </c>
      <c r="N84" s="122">
        <v>-0.04846158017498512</v>
      </c>
      <c r="O84" s="122">
        <v>-0.06101555080924943</v>
      </c>
      <c r="P84" s="122">
        <v>-0.010778922504898694</v>
      </c>
      <c r="Q84" s="122">
        <v>-0.007763501539858173</v>
      </c>
      <c r="R84" s="122">
        <v>-0.0007449561049539207</v>
      </c>
      <c r="S84" s="122">
        <v>-0.0007468250972910546</v>
      </c>
      <c r="T84" s="122">
        <v>-0.0001578332184305917</v>
      </c>
      <c r="U84" s="122">
        <v>-0.0001809990269195254</v>
      </c>
      <c r="V84" s="122">
        <v>-2.748332462044629E-05</v>
      </c>
      <c r="W84" s="122">
        <v>-4.4843033905493224E-05</v>
      </c>
      <c r="X84" s="122">
        <v>67.5</v>
      </c>
    </row>
    <row r="85" spans="1:14" s="122" customFormat="1" ht="12.75">
      <c r="A85" s="122" t="s">
        <v>152</v>
      </c>
      <c r="E85" s="123" t="s">
        <v>106</v>
      </c>
      <c r="F85" s="123">
        <f>MIN(F56:F84)</f>
        <v>14.64192626710727</v>
      </c>
      <c r="G85" s="123"/>
      <c r="H85" s="123"/>
      <c r="I85" s="124"/>
      <c r="J85" s="124" t="s">
        <v>158</v>
      </c>
      <c r="K85" s="123">
        <f>AVERAGE(K83,K78,K73,K68,K63,K58)</f>
        <v>-1.61465363490641</v>
      </c>
      <c r="L85" s="123">
        <f>AVERAGE(L83,L78,L73,L68,L63,L58)</f>
        <v>-0.001340268683950413</v>
      </c>
      <c r="M85" s="124" t="s">
        <v>108</v>
      </c>
      <c r="N85" s="123" t="e">
        <f>Mittelwert(K81,K76,K71,K66,K61,K56)</f>
        <v>#NAME?</v>
      </c>
    </row>
    <row r="86" spans="5:14" s="122" customFormat="1" ht="12.75">
      <c r="E86" s="123" t="s">
        <v>107</v>
      </c>
      <c r="F86" s="123">
        <f>MAX(F56:F84)</f>
        <v>40.912832589819075</v>
      </c>
      <c r="G86" s="123"/>
      <c r="H86" s="123"/>
      <c r="I86" s="124"/>
      <c r="J86" s="124" t="s">
        <v>159</v>
      </c>
      <c r="K86" s="123">
        <f>AVERAGE(K84,K79,K74,K69,K64,K59)</f>
        <v>-1.1174955234471387</v>
      </c>
      <c r="L86" s="123">
        <f>AVERAGE(L84,L79,L74,L69,L64,L59)</f>
        <v>-0.2464643492745654</v>
      </c>
      <c r="M86" s="123"/>
      <c r="N86" s="123"/>
    </row>
    <row r="87" spans="5:14" s="122" customFormat="1" ht="12.75">
      <c r="E87" s="123"/>
      <c r="F87" s="123"/>
      <c r="G87" s="123"/>
      <c r="H87" s="123"/>
      <c r="I87" s="123"/>
      <c r="J87" s="124" t="s">
        <v>112</v>
      </c>
      <c r="K87" s="123">
        <f>ABS(K85/$G$33)</f>
        <v>1.0091585218165062</v>
      </c>
      <c r="L87" s="123">
        <f>ABS(L85/$H$33)</f>
        <v>0.003722968566528925</v>
      </c>
      <c r="M87" s="124" t="s">
        <v>111</v>
      </c>
      <c r="N87" s="123">
        <f>K87+L87+L88+K88</f>
        <v>1.8018623470018764</v>
      </c>
    </row>
    <row r="88" spans="5:14" s="122" customFormat="1" ht="29.25" customHeight="1">
      <c r="E88" s="123"/>
      <c r="F88" s="123"/>
      <c r="G88" s="123"/>
      <c r="H88" s="123"/>
      <c r="I88" s="123"/>
      <c r="J88" s="123"/>
      <c r="K88" s="123">
        <f>ABS(K86/$G$34)</f>
        <v>0.6349406383222379</v>
      </c>
      <c r="L88" s="123">
        <f>ABS(L86/$H$34)</f>
        <v>0.15404021829660336</v>
      </c>
      <c r="M88" s="123"/>
      <c r="N88" s="123"/>
    </row>
    <row r="89" s="101" customFormat="1" ht="12.75"/>
    <row r="90" s="122" customFormat="1" ht="12.75" hidden="1">
      <c r="A90" s="122" t="s">
        <v>117</v>
      </c>
    </row>
    <row r="91" spans="1:24" s="122" customFormat="1" ht="12.75" hidden="1">
      <c r="A91" s="122">
        <v>2040</v>
      </c>
      <c r="B91" s="122">
        <v>192.98</v>
      </c>
      <c r="C91" s="122">
        <v>191.68</v>
      </c>
      <c r="D91" s="122">
        <v>9.023044979112095</v>
      </c>
      <c r="E91" s="122">
        <v>9.508149640186852</v>
      </c>
      <c r="F91" s="122">
        <v>33.039249951103294</v>
      </c>
      <c r="G91" s="122" t="s">
        <v>59</v>
      </c>
      <c r="H91" s="122">
        <v>-38.07278030603399</v>
      </c>
      <c r="I91" s="122">
        <v>87.407219693966</v>
      </c>
      <c r="J91" s="122" t="s">
        <v>73</v>
      </c>
      <c r="K91" s="122">
        <v>6.030379787314928</v>
      </c>
      <c r="M91" s="122" t="s">
        <v>68</v>
      </c>
      <c r="N91" s="122">
        <v>3.656175597334924</v>
      </c>
      <c r="X91" s="122">
        <v>67.5</v>
      </c>
    </row>
    <row r="92" spans="1:24" s="122" customFormat="1" ht="12.75" hidden="1">
      <c r="A92" s="122">
        <v>2039</v>
      </c>
      <c r="B92" s="122">
        <v>145.36000061035156</v>
      </c>
      <c r="C92" s="122">
        <v>140.66000366210938</v>
      </c>
      <c r="D92" s="122">
        <v>9.230062484741211</v>
      </c>
      <c r="E92" s="122">
        <v>9.666504859924316</v>
      </c>
      <c r="F92" s="122">
        <v>39.68177670656851</v>
      </c>
      <c r="G92" s="122" t="s">
        <v>56</v>
      </c>
      <c r="H92" s="122">
        <v>24.56111013589073</v>
      </c>
      <c r="I92" s="122">
        <v>102.42111074624229</v>
      </c>
      <c r="J92" s="122" t="s">
        <v>62</v>
      </c>
      <c r="K92" s="122">
        <v>2.1231327182433146</v>
      </c>
      <c r="L92" s="122">
        <v>1.1223216574331527</v>
      </c>
      <c r="M92" s="122">
        <v>0.5026232988707616</v>
      </c>
      <c r="N92" s="122">
        <v>0.04510150302812841</v>
      </c>
      <c r="O92" s="122">
        <v>0.08526840473562687</v>
      </c>
      <c r="P92" s="122">
        <v>0.032195905921077704</v>
      </c>
      <c r="Q92" s="122">
        <v>0.010379153380187925</v>
      </c>
      <c r="R92" s="122">
        <v>0.0006942690822548293</v>
      </c>
      <c r="S92" s="122">
        <v>0.0011187261004594663</v>
      </c>
      <c r="T92" s="122">
        <v>0.00047381760262049725</v>
      </c>
      <c r="U92" s="122">
        <v>0.00022700978830079613</v>
      </c>
      <c r="V92" s="122">
        <v>2.575054648644944E-05</v>
      </c>
      <c r="W92" s="122">
        <v>6.976122455718577E-05</v>
      </c>
      <c r="X92" s="122">
        <v>67.5</v>
      </c>
    </row>
    <row r="93" spans="1:24" s="122" customFormat="1" ht="12.75" hidden="1">
      <c r="A93" s="122">
        <v>2037</v>
      </c>
      <c r="B93" s="122">
        <v>110.5</v>
      </c>
      <c r="C93" s="122">
        <v>121.5999984741211</v>
      </c>
      <c r="D93" s="122">
        <v>9.632025718688965</v>
      </c>
      <c r="E93" s="122">
        <v>9.93017292022705</v>
      </c>
      <c r="F93" s="122">
        <v>23.5438615139259</v>
      </c>
      <c r="G93" s="122" t="s">
        <v>57</v>
      </c>
      <c r="H93" s="122">
        <v>15.146974061470743</v>
      </c>
      <c r="I93" s="122">
        <v>58.14697406147074</v>
      </c>
      <c r="J93" s="122" t="s">
        <v>60</v>
      </c>
      <c r="K93" s="122">
        <v>-2.0491203053798883</v>
      </c>
      <c r="L93" s="122">
        <v>-0.006106194485637301</v>
      </c>
      <c r="M93" s="122">
        <v>0.4835747662178861</v>
      </c>
      <c r="N93" s="122">
        <v>-0.00046676025159386183</v>
      </c>
      <c r="O93" s="122">
        <v>-0.08253183669399972</v>
      </c>
      <c r="P93" s="122">
        <v>-0.0006983189746097127</v>
      </c>
      <c r="Q93" s="122">
        <v>0.009908060992210735</v>
      </c>
      <c r="R93" s="122">
        <v>-3.7583313098702234E-05</v>
      </c>
      <c r="S93" s="122">
        <v>-0.0010993230908578886</v>
      </c>
      <c r="T93" s="122">
        <v>-4.971232153968853E-05</v>
      </c>
      <c r="U93" s="122">
        <v>0.00021066884325675832</v>
      </c>
      <c r="V93" s="122">
        <v>-2.9863045725929914E-06</v>
      </c>
      <c r="W93" s="122">
        <v>-6.894290209781122E-05</v>
      </c>
      <c r="X93" s="122">
        <v>67.5</v>
      </c>
    </row>
    <row r="94" spans="1:24" s="122" customFormat="1" ht="12.75" hidden="1">
      <c r="A94" s="122">
        <v>2038</v>
      </c>
      <c r="B94" s="122">
        <v>101.41999816894531</v>
      </c>
      <c r="C94" s="122">
        <v>105.41999816894531</v>
      </c>
      <c r="D94" s="122">
        <v>10.005073547363281</v>
      </c>
      <c r="E94" s="122">
        <v>10.340276718139648</v>
      </c>
      <c r="F94" s="122">
        <v>18.439563917371178</v>
      </c>
      <c r="G94" s="122" t="s">
        <v>58</v>
      </c>
      <c r="H94" s="122">
        <v>9.905980010876014</v>
      </c>
      <c r="I94" s="122">
        <v>43.82597817982133</v>
      </c>
      <c r="J94" s="122" t="s">
        <v>61</v>
      </c>
      <c r="K94" s="122">
        <v>-0.555696421938345</v>
      </c>
      <c r="L94" s="122">
        <v>-1.1223050463810642</v>
      </c>
      <c r="M94" s="122">
        <v>-0.1370606655647192</v>
      </c>
      <c r="N94" s="122">
        <v>-0.04509908768771058</v>
      </c>
      <c r="O94" s="122">
        <v>-0.021428877200488965</v>
      </c>
      <c r="P94" s="122">
        <v>-0.032188331871791466</v>
      </c>
      <c r="Q94" s="122">
        <v>-0.003091464420642497</v>
      </c>
      <c r="R94" s="122">
        <v>-0.000693251075117441</v>
      </c>
      <c r="S94" s="122">
        <v>-0.00020745319895316676</v>
      </c>
      <c r="T94" s="122">
        <v>-0.00047120251022269617</v>
      </c>
      <c r="U94" s="122">
        <v>-8.456998560501042E-05</v>
      </c>
      <c r="V94" s="122">
        <v>-2.5576798653281526E-05</v>
      </c>
      <c r="W94" s="122">
        <v>-1.06538585521732E-05</v>
      </c>
      <c r="X94" s="122">
        <v>67.5</v>
      </c>
    </row>
    <row r="95" s="122" customFormat="1" ht="12.75" hidden="1">
      <c r="A95" s="122" t="s">
        <v>123</v>
      </c>
    </row>
    <row r="96" spans="1:24" s="122" customFormat="1" ht="12.75" hidden="1">
      <c r="A96" s="122">
        <v>2040</v>
      </c>
      <c r="B96" s="122">
        <v>173.88</v>
      </c>
      <c r="C96" s="122">
        <v>181.98</v>
      </c>
      <c r="D96" s="122">
        <v>9.138405411915935</v>
      </c>
      <c r="E96" s="122">
        <v>9.585768822704448</v>
      </c>
      <c r="F96" s="122">
        <v>27.038202964232752</v>
      </c>
      <c r="G96" s="122" t="s">
        <v>59</v>
      </c>
      <c r="H96" s="122">
        <v>-35.80839111979019</v>
      </c>
      <c r="I96" s="122">
        <v>70.57160888020981</v>
      </c>
      <c r="J96" s="122" t="s">
        <v>73</v>
      </c>
      <c r="K96" s="122">
        <v>5.860104139157533</v>
      </c>
      <c r="M96" s="122" t="s">
        <v>68</v>
      </c>
      <c r="N96" s="122">
        <v>3.7633914849557626</v>
      </c>
      <c r="X96" s="122">
        <v>67.5</v>
      </c>
    </row>
    <row r="97" spans="1:24" s="122" customFormat="1" ht="12.75" hidden="1">
      <c r="A97" s="122">
        <v>2039</v>
      </c>
      <c r="B97" s="122">
        <v>126.9800033569336</v>
      </c>
      <c r="C97" s="122">
        <v>140.77999877929688</v>
      </c>
      <c r="D97" s="122">
        <v>9.495731353759766</v>
      </c>
      <c r="E97" s="122">
        <v>9.527304649353027</v>
      </c>
      <c r="F97" s="122">
        <v>34.81972921849995</v>
      </c>
      <c r="G97" s="122" t="s">
        <v>56</v>
      </c>
      <c r="H97" s="122">
        <v>27.810056448781552</v>
      </c>
      <c r="I97" s="122">
        <v>87.29005980571515</v>
      </c>
      <c r="J97" s="122" t="s">
        <v>62</v>
      </c>
      <c r="K97" s="122">
        <v>1.9815674040758937</v>
      </c>
      <c r="L97" s="122">
        <v>1.3024997709876875</v>
      </c>
      <c r="M97" s="122">
        <v>0.4691095767099488</v>
      </c>
      <c r="N97" s="122">
        <v>0.09538514447160108</v>
      </c>
      <c r="O97" s="122">
        <v>0.07958284412797992</v>
      </c>
      <c r="P97" s="122">
        <v>0.03736467014661564</v>
      </c>
      <c r="Q97" s="122">
        <v>0.009687102975010761</v>
      </c>
      <c r="R97" s="122">
        <v>0.0014682704705940015</v>
      </c>
      <c r="S97" s="122">
        <v>0.0010441244947914476</v>
      </c>
      <c r="T97" s="122">
        <v>0.0005498733494097839</v>
      </c>
      <c r="U97" s="122">
        <v>0.00021187502718807413</v>
      </c>
      <c r="V97" s="122">
        <v>5.447788011303422E-05</v>
      </c>
      <c r="W97" s="122">
        <v>6.510920542012312E-05</v>
      </c>
      <c r="X97" s="122">
        <v>67.5</v>
      </c>
    </row>
    <row r="98" spans="1:24" s="122" customFormat="1" ht="12.75" hidden="1">
      <c r="A98" s="122">
        <v>2037</v>
      </c>
      <c r="B98" s="122">
        <v>111.30000305175781</v>
      </c>
      <c r="C98" s="122">
        <v>126.69999694824219</v>
      </c>
      <c r="D98" s="122">
        <v>9.525437355041504</v>
      </c>
      <c r="E98" s="122">
        <v>9.74691104888916</v>
      </c>
      <c r="F98" s="122">
        <v>23.427695284340764</v>
      </c>
      <c r="G98" s="122" t="s">
        <v>57</v>
      </c>
      <c r="H98" s="122">
        <v>14.709485880452483</v>
      </c>
      <c r="I98" s="122">
        <v>58.509488932210296</v>
      </c>
      <c r="J98" s="122" t="s">
        <v>60</v>
      </c>
      <c r="K98" s="122">
        <v>-1.944521258452842</v>
      </c>
      <c r="L98" s="122">
        <v>-0.007086043654104068</v>
      </c>
      <c r="M98" s="122">
        <v>0.4592831198223768</v>
      </c>
      <c r="N98" s="122">
        <v>-0.000986698600712311</v>
      </c>
      <c r="O98" s="122">
        <v>-0.07825565745122437</v>
      </c>
      <c r="P98" s="122">
        <v>-0.0008104902182636803</v>
      </c>
      <c r="Q98" s="122">
        <v>0.009429134327079083</v>
      </c>
      <c r="R98" s="122">
        <v>-7.938496209659324E-05</v>
      </c>
      <c r="S98" s="122">
        <v>-0.0010371824918201597</v>
      </c>
      <c r="T98" s="122">
        <v>-5.770405704423271E-05</v>
      </c>
      <c r="U98" s="122">
        <v>0.00020173684260867104</v>
      </c>
      <c r="V98" s="122">
        <v>-6.283718839852013E-06</v>
      </c>
      <c r="W98" s="122">
        <v>-6.488958872312362E-05</v>
      </c>
      <c r="X98" s="122">
        <v>67.5</v>
      </c>
    </row>
    <row r="99" spans="1:24" s="122" customFormat="1" ht="12.75" hidden="1">
      <c r="A99" s="122">
        <v>2038</v>
      </c>
      <c r="B99" s="122">
        <v>90.41999816894531</v>
      </c>
      <c r="C99" s="122">
        <v>94.0199966430664</v>
      </c>
      <c r="D99" s="122">
        <v>9.943971633911133</v>
      </c>
      <c r="E99" s="122">
        <v>10.312358856201172</v>
      </c>
      <c r="F99" s="122">
        <v>16.993219062420497</v>
      </c>
      <c r="G99" s="122" t="s">
        <v>58</v>
      </c>
      <c r="H99" s="122">
        <v>17.697773347930948</v>
      </c>
      <c r="I99" s="122">
        <v>40.61777151687626</v>
      </c>
      <c r="J99" s="122" t="s">
        <v>61</v>
      </c>
      <c r="K99" s="122">
        <v>-0.3813744253631233</v>
      </c>
      <c r="L99" s="122">
        <v>-1.3024804955961187</v>
      </c>
      <c r="M99" s="122">
        <v>-0.09551340642659355</v>
      </c>
      <c r="N99" s="122">
        <v>-0.09538004095060751</v>
      </c>
      <c r="O99" s="122">
        <v>-0.01447346386926713</v>
      </c>
      <c r="P99" s="122">
        <v>-0.037355878798008335</v>
      </c>
      <c r="Q99" s="122">
        <v>-0.002220673296629021</v>
      </c>
      <c r="R99" s="122">
        <v>-0.001466122847039515</v>
      </c>
      <c r="S99" s="122">
        <v>-0.00012020166090874175</v>
      </c>
      <c r="T99" s="122">
        <v>-0.0005468372172701581</v>
      </c>
      <c r="U99" s="122">
        <v>-6.475548996209848E-05</v>
      </c>
      <c r="V99" s="122">
        <v>-5.411427075321091E-05</v>
      </c>
      <c r="W99" s="122">
        <v>-5.343211186511188E-06</v>
      </c>
      <c r="X99" s="122">
        <v>67.5</v>
      </c>
    </row>
    <row r="100" s="122" customFormat="1" ht="12.75" hidden="1">
      <c r="A100" s="122" t="s">
        <v>129</v>
      </c>
    </row>
    <row r="101" spans="1:24" s="122" customFormat="1" ht="12.75" hidden="1">
      <c r="A101" s="122">
        <v>2040</v>
      </c>
      <c r="B101" s="122">
        <v>155.72</v>
      </c>
      <c r="C101" s="122">
        <v>161.42</v>
      </c>
      <c r="D101" s="122">
        <v>9.113319410149218</v>
      </c>
      <c r="E101" s="122">
        <v>9.74242922659424</v>
      </c>
      <c r="F101" s="122">
        <v>24.772002376767638</v>
      </c>
      <c r="G101" s="122" t="s">
        <v>59</v>
      </c>
      <c r="H101" s="122">
        <v>-23.434717940238713</v>
      </c>
      <c r="I101" s="122">
        <v>64.78528205976129</v>
      </c>
      <c r="J101" s="122" t="s">
        <v>73</v>
      </c>
      <c r="K101" s="122">
        <v>2.58990829694041</v>
      </c>
      <c r="M101" s="122" t="s">
        <v>68</v>
      </c>
      <c r="N101" s="122">
        <v>1.57309652877871</v>
      </c>
      <c r="X101" s="122">
        <v>67.5</v>
      </c>
    </row>
    <row r="102" spans="1:24" s="122" customFormat="1" ht="12.75" hidden="1">
      <c r="A102" s="122">
        <v>2039</v>
      </c>
      <c r="B102" s="122">
        <v>141.13999938964844</v>
      </c>
      <c r="C102" s="122">
        <v>138.13999938964844</v>
      </c>
      <c r="D102" s="122">
        <v>9.092830657958984</v>
      </c>
      <c r="E102" s="122">
        <v>9.592921257019043</v>
      </c>
      <c r="F102" s="122">
        <v>33.07200683804931</v>
      </c>
      <c r="G102" s="122" t="s">
        <v>56</v>
      </c>
      <c r="H102" s="122">
        <v>12.993832314536107</v>
      </c>
      <c r="I102" s="122">
        <v>86.63383170418454</v>
      </c>
      <c r="J102" s="122" t="s">
        <v>62</v>
      </c>
      <c r="K102" s="122">
        <v>1.3911671822627991</v>
      </c>
      <c r="L102" s="122">
        <v>0.7338406770579516</v>
      </c>
      <c r="M102" s="122">
        <v>0.32933993683043133</v>
      </c>
      <c r="N102" s="122">
        <v>0.0629491296491691</v>
      </c>
      <c r="O102" s="122">
        <v>0.05587149232617223</v>
      </c>
      <c r="P102" s="122">
        <v>0.02105157637059362</v>
      </c>
      <c r="Q102" s="122">
        <v>0.006800846047843575</v>
      </c>
      <c r="R102" s="122">
        <v>0.0009689587955111492</v>
      </c>
      <c r="S102" s="122">
        <v>0.0007330182295862854</v>
      </c>
      <c r="T102" s="122">
        <v>0.0003098101191545459</v>
      </c>
      <c r="U102" s="122">
        <v>0.0001487456034224189</v>
      </c>
      <c r="V102" s="122">
        <v>3.5950325541608285E-05</v>
      </c>
      <c r="W102" s="122">
        <v>4.570765903741903E-05</v>
      </c>
      <c r="X102" s="122">
        <v>67.5</v>
      </c>
    </row>
    <row r="103" spans="1:24" s="122" customFormat="1" ht="12.75" hidden="1">
      <c r="A103" s="122">
        <v>2037</v>
      </c>
      <c r="B103" s="122">
        <v>113.87999725341797</v>
      </c>
      <c r="C103" s="122">
        <v>128.0800018310547</v>
      </c>
      <c r="D103" s="122">
        <v>9.390018463134766</v>
      </c>
      <c r="E103" s="122">
        <v>9.529123306274414</v>
      </c>
      <c r="F103" s="122">
        <v>23.32739159812861</v>
      </c>
      <c r="G103" s="122" t="s">
        <v>57</v>
      </c>
      <c r="H103" s="122">
        <v>12.725584245761674</v>
      </c>
      <c r="I103" s="122">
        <v>59.10558149917964</v>
      </c>
      <c r="J103" s="122" t="s">
        <v>60</v>
      </c>
      <c r="K103" s="122">
        <v>-1.3906659728717374</v>
      </c>
      <c r="L103" s="122">
        <v>-0.003992385783882392</v>
      </c>
      <c r="M103" s="122">
        <v>0.32930050838281133</v>
      </c>
      <c r="N103" s="122">
        <v>-0.0006513062928962307</v>
      </c>
      <c r="O103" s="122">
        <v>-0.05583193490042839</v>
      </c>
      <c r="P103" s="122">
        <v>-0.0004566043292221552</v>
      </c>
      <c r="Q103" s="122">
        <v>0.006800450818448912</v>
      </c>
      <c r="R103" s="122">
        <v>-5.2399479310127285E-05</v>
      </c>
      <c r="S103" s="122">
        <v>-0.0007289692402496261</v>
      </c>
      <c r="T103" s="122">
        <v>-3.250536595683676E-05</v>
      </c>
      <c r="U103" s="122">
        <v>0.00014814234792729906</v>
      </c>
      <c r="V103" s="122">
        <v>-4.148074779168368E-06</v>
      </c>
      <c r="W103" s="122">
        <v>-4.527064133661191E-05</v>
      </c>
      <c r="X103" s="122">
        <v>67.5</v>
      </c>
    </row>
    <row r="104" spans="1:24" s="122" customFormat="1" ht="12.75" hidden="1">
      <c r="A104" s="122">
        <v>2038</v>
      </c>
      <c r="B104" s="122">
        <v>97.27999877929688</v>
      </c>
      <c r="C104" s="122">
        <v>100.9800033569336</v>
      </c>
      <c r="D104" s="122">
        <v>10.204773902893066</v>
      </c>
      <c r="E104" s="122">
        <v>10.349746704101562</v>
      </c>
      <c r="F104" s="122">
        <v>18.715576813395234</v>
      </c>
      <c r="G104" s="122" t="s">
        <v>58</v>
      </c>
      <c r="H104" s="122">
        <v>13.823914772475618</v>
      </c>
      <c r="I104" s="122">
        <v>43.60391355177249</v>
      </c>
      <c r="J104" s="122" t="s">
        <v>61</v>
      </c>
      <c r="K104" s="122">
        <v>0.03734007099243758</v>
      </c>
      <c r="L104" s="122">
        <v>-0.7338298168925991</v>
      </c>
      <c r="M104" s="122">
        <v>0.005095995515549262</v>
      </c>
      <c r="N104" s="122">
        <v>-0.06294576017255439</v>
      </c>
      <c r="O104" s="122">
        <v>0.0021020704145791966</v>
      </c>
      <c r="P104" s="122">
        <v>-0.021046623961421256</v>
      </c>
      <c r="Q104" s="122">
        <v>-7.331870380116946E-05</v>
      </c>
      <c r="R104" s="122">
        <v>-0.0009675409252152823</v>
      </c>
      <c r="S104" s="122">
        <v>7.693875275630065E-05</v>
      </c>
      <c r="T104" s="122">
        <v>-0.0003081001640937019</v>
      </c>
      <c r="U104" s="122">
        <v>-1.3382798215865914E-05</v>
      </c>
      <c r="V104" s="122">
        <v>-3.5710213975472624E-05</v>
      </c>
      <c r="W104" s="122">
        <v>6.305483934861713E-06</v>
      </c>
      <c r="X104" s="122">
        <v>67.5</v>
      </c>
    </row>
    <row r="105" s="122" customFormat="1" ht="12.75" hidden="1">
      <c r="A105" s="122" t="s">
        <v>135</v>
      </c>
    </row>
    <row r="106" spans="1:24" s="122" customFormat="1" ht="12.75" hidden="1">
      <c r="A106" s="122">
        <v>2040</v>
      </c>
      <c r="B106" s="122">
        <v>175.48</v>
      </c>
      <c r="C106" s="122">
        <v>155.48</v>
      </c>
      <c r="D106" s="122">
        <v>9.055621914642435</v>
      </c>
      <c r="E106" s="122">
        <v>10.05314888513846</v>
      </c>
      <c r="F106" s="122">
        <v>29.03249106092461</v>
      </c>
      <c r="G106" s="122" t="s">
        <v>59</v>
      </c>
      <c r="H106" s="122">
        <v>-31.505302690457043</v>
      </c>
      <c r="I106" s="122">
        <v>76.47469730954295</v>
      </c>
      <c r="J106" s="122" t="s">
        <v>73</v>
      </c>
      <c r="K106" s="122">
        <v>3.700926776895063</v>
      </c>
      <c r="M106" s="122" t="s">
        <v>68</v>
      </c>
      <c r="N106" s="122">
        <v>2.208565114727609</v>
      </c>
      <c r="X106" s="122">
        <v>67.5</v>
      </c>
    </row>
    <row r="107" spans="1:24" s="122" customFormat="1" ht="12.75" hidden="1">
      <c r="A107" s="122">
        <v>2039</v>
      </c>
      <c r="B107" s="122">
        <v>142.52000427246094</v>
      </c>
      <c r="C107" s="122">
        <v>144.02000427246094</v>
      </c>
      <c r="D107" s="122">
        <v>9.013879776000977</v>
      </c>
      <c r="E107" s="122">
        <v>9.326072692871094</v>
      </c>
      <c r="F107" s="122">
        <v>32.512887781489226</v>
      </c>
      <c r="G107" s="122" t="s">
        <v>56</v>
      </c>
      <c r="H107" s="122">
        <v>10.900144768979516</v>
      </c>
      <c r="I107" s="122">
        <v>85.92014904144045</v>
      </c>
      <c r="J107" s="122" t="s">
        <v>62</v>
      </c>
      <c r="K107" s="122">
        <v>1.6860899286989606</v>
      </c>
      <c r="L107" s="122">
        <v>0.8325916525216854</v>
      </c>
      <c r="M107" s="122">
        <v>0.39915870308313145</v>
      </c>
      <c r="N107" s="122">
        <v>0.01631313217255579</v>
      </c>
      <c r="O107" s="122">
        <v>0.0677160630695713</v>
      </c>
      <c r="P107" s="122">
        <v>0.023884384632472028</v>
      </c>
      <c r="Q107" s="122">
        <v>0.008242588765894369</v>
      </c>
      <c r="R107" s="122">
        <v>0.0002511056020128009</v>
      </c>
      <c r="S107" s="122">
        <v>0.0008884251071591692</v>
      </c>
      <c r="T107" s="122">
        <v>0.00035149750211204984</v>
      </c>
      <c r="U107" s="122">
        <v>0.0001802833081398545</v>
      </c>
      <c r="V107" s="122">
        <v>9.307837862264985E-06</v>
      </c>
      <c r="W107" s="122">
        <v>5.539897186036331E-05</v>
      </c>
      <c r="X107" s="122">
        <v>67.5</v>
      </c>
    </row>
    <row r="108" spans="1:24" s="122" customFormat="1" ht="12.75" hidden="1">
      <c r="A108" s="122">
        <v>2037</v>
      </c>
      <c r="B108" s="122">
        <v>120.44000244140625</v>
      </c>
      <c r="C108" s="122">
        <v>128.5399932861328</v>
      </c>
      <c r="D108" s="122">
        <v>9.170018196105957</v>
      </c>
      <c r="E108" s="122">
        <v>9.668310165405273</v>
      </c>
      <c r="F108" s="122">
        <v>25.139862140988974</v>
      </c>
      <c r="G108" s="122" t="s">
        <v>57</v>
      </c>
      <c r="H108" s="122">
        <v>12.304088468471932</v>
      </c>
      <c r="I108" s="122">
        <v>65.24409090987818</v>
      </c>
      <c r="J108" s="122" t="s">
        <v>60</v>
      </c>
      <c r="K108" s="122">
        <v>-1.6847523362930548</v>
      </c>
      <c r="L108" s="122">
        <v>-0.00453024198704998</v>
      </c>
      <c r="M108" s="122">
        <v>0.39899700415689515</v>
      </c>
      <c r="N108" s="122">
        <v>-0.000169105856120017</v>
      </c>
      <c r="O108" s="122">
        <v>-0.06762931619020232</v>
      </c>
      <c r="P108" s="122">
        <v>-0.000518056317721232</v>
      </c>
      <c r="Q108" s="122">
        <v>0.00824256853000377</v>
      </c>
      <c r="R108" s="122">
        <v>-1.3642910031591542E-05</v>
      </c>
      <c r="S108" s="122">
        <v>-0.0008822313561956806</v>
      </c>
      <c r="T108" s="122">
        <v>-3.687560718912463E-05</v>
      </c>
      <c r="U108" s="122">
        <v>0.00017974816729407028</v>
      </c>
      <c r="V108" s="122">
        <v>-1.0928240052445582E-06</v>
      </c>
      <c r="W108" s="122">
        <v>-5.476574234094213E-05</v>
      </c>
      <c r="X108" s="122">
        <v>67.5</v>
      </c>
    </row>
    <row r="109" spans="1:24" s="122" customFormat="1" ht="12.75" hidden="1">
      <c r="A109" s="122">
        <v>2038</v>
      </c>
      <c r="B109" s="122">
        <v>101.94000244140625</v>
      </c>
      <c r="C109" s="122">
        <v>103.94000244140625</v>
      </c>
      <c r="D109" s="122">
        <v>9.996975898742676</v>
      </c>
      <c r="E109" s="122">
        <v>10.161834716796875</v>
      </c>
      <c r="F109" s="122">
        <v>19.723032916136003</v>
      </c>
      <c r="G109" s="122" t="s">
        <v>58</v>
      </c>
      <c r="H109" s="122">
        <v>12.475439204389758</v>
      </c>
      <c r="I109" s="122">
        <v>46.91544164579601</v>
      </c>
      <c r="J109" s="122" t="s">
        <v>61</v>
      </c>
      <c r="K109" s="122">
        <v>0.06714769553126847</v>
      </c>
      <c r="L109" s="122">
        <v>-0.8325793276056821</v>
      </c>
      <c r="M109" s="122">
        <v>0.01136049826504557</v>
      </c>
      <c r="N109" s="122">
        <v>-0.016312255652996023</v>
      </c>
      <c r="O109" s="122">
        <v>0.003426483516346732</v>
      </c>
      <c r="P109" s="122">
        <v>-0.023878765607198694</v>
      </c>
      <c r="Q109" s="122">
        <v>1.8264496695518262E-05</v>
      </c>
      <c r="R109" s="122">
        <v>-0.000250734709141118</v>
      </c>
      <c r="S109" s="122">
        <v>0.00010472347003375784</v>
      </c>
      <c r="T109" s="122">
        <v>-0.0003495578401143992</v>
      </c>
      <c r="U109" s="122">
        <v>-1.3880473632864615E-05</v>
      </c>
      <c r="V109" s="122">
        <v>-9.243461546616336E-06</v>
      </c>
      <c r="W109" s="122">
        <v>8.352218210204084E-06</v>
      </c>
      <c r="X109" s="122">
        <v>67.5</v>
      </c>
    </row>
    <row r="110" s="122" customFormat="1" ht="12.75" hidden="1">
      <c r="A110" s="122" t="s">
        <v>141</v>
      </c>
    </row>
    <row r="111" spans="1:24" s="122" customFormat="1" ht="12.75" hidden="1">
      <c r="A111" s="122">
        <v>2040</v>
      </c>
      <c r="B111" s="122">
        <v>167.8</v>
      </c>
      <c r="C111" s="122">
        <v>179.1</v>
      </c>
      <c r="D111" s="122">
        <v>9.565291877926976</v>
      </c>
      <c r="E111" s="122">
        <v>9.67233642859725</v>
      </c>
      <c r="F111" s="122">
        <v>27.591280193426222</v>
      </c>
      <c r="G111" s="122" t="s">
        <v>59</v>
      </c>
      <c r="H111" s="122">
        <v>-31.516301851209874</v>
      </c>
      <c r="I111" s="122">
        <v>68.78369814879014</v>
      </c>
      <c r="J111" s="122" t="s">
        <v>73</v>
      </c>
      <c r="K111" s="122">
        <v>4.767372231107257</v>
      </c>
      <c r="M111" s="122" t="s">
        <v>68</v>
      </c>
      <c r="N111" s="122">
        <v>3.328073976274049</v>
      </c>
      <c r="X111" s="122">
        <v>67.5</v>
      </c>
    </row>
    <row r="112" spans="1:24" s="122" customFormat="1" ht="12.75" hidden="1">
      <c r="A112" s="122">
        <v>2039</v>
      </c>
      <c r="B112" s="122">
        <v>135.52000427246094</v>
      </c>
      <c r="C112" s="122">
        <v>154.72000122070312</v>
      </c>
      <c r="D112" s="122">
        <v>8.776134490966797</v>
      </c>
      <c r="E112" s="122">
        <v>9.114288330078125</v>
      </c>
      <c r="F112" s="122">
        <v>34.67587854763614</v>
      </c>
      <c r="G112" s="122" t="s">
        <v>56</v>
      </c>
      <c r="H112" s="122">
        <v>26.070933863206662</v>
      </c>
      <c r="I112" s="122">
        <v>94.0909381356676</v>
      </c>
      <c r="J112" s="122" t="s">
        <v>62</v>
      </c>
      <c r="K112" s="122">
        <v>1.6171055762046236</v>
      </c>
      <c r="L112" s="122">
        <v>1.4092779238275184</v>
      </c>
      <c r="M112" s="122">
        <v>0.38282789130033285</v>
      </c>
      <c r="N112" s="122">
        <v>0.11747821890047067</v>
      </c>
      <c r="O112" s="122">
        <v>0.06494540276946222</v>
      </c>
      <c r="P112" s="122">
        <v>0.040427788374882374</v>
      </c>
      <c r="Q112" s="122">
        <v>0.007905375041322372</v>
      </c>
      <c r="R112" s="122">
        <v>0.001808338354740999</v>
      </c>
      <c r="S112" s="122">
        <v>0.0008520720215029551</v>
      </c>
      <c r="T112" s="122">
        <v>0.0005949345547236652</v>
      </c>
      <c r="U112" s="122">
        <v>0.00017291068790235007</v>
      </c>
      <c r="V112" s="122">
        <v>6.7103919011513E-05</v>
      </c>
      <c r="W112" s="122">
        <v>5.313442289872853E-05</v>
      </c>
      <c r="X112" s="122">
        <v>67.5</v>
      </c>
    </row>
    <row r="113" spans="1:24" s="122" customFormat="1" ht="12.75" hidden="1">
      <c r="A113" s="122">
        <v>2037</v>
      </c>
      <c r="B113" s="122">
        <v>136.22000122070312</v>
      </c>
      <c r="C113" s="122">
        <v>136.1199951171875</v>
      </c>
      <c r="D113" s="122">
        <v>8.816630363464355</v>
      </c>
      <c r="E113" s="122">
        <v>9.611481666564941</v>
      </c>
      <c r="F113" s="122">
        <v>29.3344650400891</v>
      </c>
      <c r="G113" s="122" t="s">
        <v>57</v>
      </c>
      <c r="H113" s="122">
        <v>10.514057062795601</v>
      </c>
      <c r="I113" s="122">
        <v>79.23405828349873</v>
      </c>
      <c r="J113" s="122" t="s">
        <v>60</v>
      </c>
      <c r="K113" s="122">
        <v>-1.6167238975204652</v>
      </c>
      <c r="L113" s="122">
        <v>-0.007666845324770463</v>
      </c>
      <c r="M113" s="122">
        <v>0.382618229451341</v>
      </c>
      <c r="N113" s="122">
        <v>-0.0012150675450802622</v>
      </c>
      <c r="O113" s="122">
        <v>-0.06494151588863574</v>
      </c>
      <c r="P113" s="122">
        <v>-0.0008770229237440567</v>
      </c>
      <c r="Q113" s="122">
        <v>0.007891453067350873</v>
      </c>
      <c r="R113" s="122">
        <v>-9.774263501090325E-05</v>
      </c>
      <c r="S113" s="122">
        <v>-0.0008507098500885107</v>
      </c>
      <c r="T113" s="122">
        <v>-6.244591524289614E-05</v>
      </c>
      <c r="U113" s="122">
        <v>0.00017125140917573082</v>
      </c>
      <c r="V113" s="122">
        <v>-7.729002013912495E-06</v>
      </c>
      <c r="W113" s="122">
        <v>-5.2920422940862815E-05</v>
      </c>
      <c r="X113" s="122">
        <v>67.5</v>
      </c>
    </row>
    <row r="114" spans="1:24" s="122" customFormat="1" ht="12.75" hidden="1">
      <c r="A114" s="122">
        <v>2038</v>
      </c>
      <c r="B114" s="122">
        <v>85.18000030517578</v>
      </c>
      <c r="C114" s="122">
        <v>100.87999725341797</v>
      </c>
      <c r="D114" s="122">
        <v>9.804929733276367</v>
      </c>
      <c r="E114" s="122">
        <v>10.109817504882812</v>
      </c>
      <c r="F114" s="122">
        <v>17.607682787097737</v>
      </c>
      <c r="G114" s="122" t="s">
        <v>58</v>
      </c>
      <c r="H114" s="122">
        <v>24.993894035754217</v>
      </c>
      <c r="I114" s="122">
        <v>42.67389434093</v>
      </c>
      <c r="J114" s="122" t="s">
        <v>61</v>
      </c>
      <c r="K114" s="122">
        <v>-0.035132375073777096</v>
      </c>
      <c r="L114" s="122">
        <v>-1.4092570688381758</v>
      </c>
      <c r="M114" s="122">
        <v>-0.012668261482162175</v>
      </c>
      <c r="N114" s="122">
        <v>-0.11747193506062542</v>
      </c>
      <c r="O114" s="122">
        <v>-0.0007105314727314156</v>
      </c>
      <c r="P114" s="122">
        <v>-0.04041827437775519</v>
      </c>
      <c r="Q114" s="122">
        <v>-0.00046895951825419793</v>
      </c>
      <c r="R114" s="122">
        <v>-0.0018056948752567551</v>
      </c>
      <c r="S114" s="122">
        <v>4.8160988263488974E-05</v>
      </c>
      <c r="T114" s="122">
        <v>-0.0005916482333901816</v>
      </c>
      <c r="U114" s="122">
        <v>-2.3896879423688944E-05</v>
      </c>
      <c r="V114" s="122">
        <v>-6.665732123760025E-05</v>
      </c>
      <c r="W114" s="122">
        <v>4.7640038351294445E-06</v>
      </c>
      <c r="X114" s="122">
        <v>67.5</v>
      </c>
    </row>
    <row r="115" s="122" customFormat="1" ht="12.75" hidden="1">
      <c r="A115" s="122" t="s">
        <v>147</v>
      </c>
    </row>
    <row r="116" spans="1:24" s="122" customFormat="1" ht="12.75" hidden="1">
      <c r="A116" s="122">
        <v>2040</v>
      </c>
      <c r="B116" s="122">
        <v>189.64</v>
      </c>
      <c r="C116" s="122">
        <v>199.34</v>
      </c>
      <c r="D116" s="122">
        <v>9.121997773985159</v>
      </c>
      <c r="E116" s="122">
        <v>9.401419679450047</v>
      </c>
      <c r="F116" s="122">
        <v>32.0669795371833</v>
      </c>
      <c r="G116" s="122" t="s">
        <v>59</v>
      </c>
      <c r="H116" s="122">
        <v>-38.23698418655819</v>
      </c>
      <c r="I116" s="122">
        <v>83.9030158134418</v>
      </c>
      <c r="J116" s="122" t="s">
        <v>73</v>
      </c>
      <c r="K116" s="122">
        <v>5.41104304723618</v>
      </c>
      <c r="M116" s="122" t="s">
        <v>68</v>
      </c>
      <c r="N116" s="122">
        <v>3.8551867663718915</v>
      </c>
      <c r="X116" s="122">
        <v>67.5</v>
      </c>
    </row>
    <row r="117" spans="1:24" s="122" customFormat="1" ht="12.75" hidden="1">
      <c r="A117" s="122">
        <v>2039</v>
      </c>
      <c r="B117" s="122">
        <v>145.4600067138672</v>
      </c>
      <c r="C117" s="122">
        <v>140.66000366210938</v>
      </c>
      <c r="D117" s="122">
        <v>9.204585075378418</v>
      </c>
      <c r="E117" s="122">
        <v>9.453081130981445</v>
      </c>
      <c r="F117" s="122">
        <v>40.912832589819075</v>
      </c>
      <c r="G117" s="122" t="s">
        <v>56</v>
      </c>
      <c r="H117" s="122">
        <v>27.931266274868065</v>
      </c>
      <c r="I117" s="122">
        <v>105.89127298873525</v>
      </c>
      <c r="J117" s="122" t="s">
        <v>62</v>
      </c>
      <c r="K117" s="122">
        <v>1.6644719911467467</v>
      </c>
      <c r="L117" s="122">
        <v>1.5737139181477933</v>
      </c>
      <c r="M117" s="122">
        <v>0.39404135180347677</v>
      </c>
      <c r="N117" s="122">
        <v>0.04644681860611933</v>
      </c>
      <c r="O117" s="122">
        <v>0.06684771255230303</v>
      </c>
      <c r="P117" s="122">
        <v>0.04514492624066768</v>
      </c>
      <c r="Q117" s="122">
        <v>0.008136930327962533</v>
      </c>
      <c r="R117" s="122">
        <v>0.000715001492195509</v>
      </c>
      <c r="S117" s="122">
        <v>0.0008770622811826015</v>
      </c>
      <c r="T117" s="122">
        <v>0.0006643422154288458</v>
      </c>
      <c r="U117" s="122">
        <v>0.00017798014375708705</v>
      </c>
      <c r="V117" s="122">
        <v>2.6529438099972434E-05</v>
      </c>
      <c r="W117" s="122">
        <v>5.469672274970309E-05</v>
      </c>
      <c r="X117" s="122">
        <v>67.5</v>
      </c>
    </row>
    <row r="118" spans="1:24" s="122" customFormat="1" ht="12.75" hidden="1">
      <c r="A118" s="122">
        <v>2037</v>
      </c>
      <c r="B118" s="122">
        <v>134.47999572753906</v>
      </c>
      <c r="C118" s="122">
        <v>140.5800018310547</v>
      </c>
      <c r="D118" s="122">
        <v>9.223626136779785</v>
      </c>
      <c r="E118" s="122">
        <v>9.911737442016602</v>
      </c>
      <c r="F118" s="122">
        <v>27.471134034491634</v>
      </c>
      <c r="G118" s="122" t="s">
        <v>57</v>
      </c>
      <c r="H118" s="122">
        <v>3.94176757418397</v>
      </c>
      <c r="I118" s="122">
        <v>70.92176330172303</v>
      </c>
      <c r="J118" s="122" t="s">
        <v>60</v>
      </c>
      <c r="K118" s="122">
        <v>-1.6237189820389017</v>
      </c>
      <c r="L118" s="122">
        <v>-0.008562173743910849</v>
      </c>
      <c r="M118" s="122">
        <v>0.3833834482538521</v>
      </c>
      <c r="N118" s="122">
        <v>-0.0004803782288198184</v>
      </c>
      <c r="O118" s="122">
        <v>-0.0653657310714971</v>
      </c>
      <c r="P118" s="122">
        <v>-0.000979397986018453</v>
      </c>
      <c r="Q118" s="122">
        <v>0.007864773190268902</v>
      </c>
      <c r="R118" s="122">
        <v>-3.868561332633993E-05</v>
      </c>
      <c r="S118" s="122">
        <v>-0.0008680512147588565</v>
      </c>
      <c r="T118" s="122">
        <v>-6.973299676720828E-05</v>
      </c>
      <c r="U118" s="122">
        <v>0.0001678746589102619</v>
      </c>
      <c r="V118" s="122">
        <v>-3.06997345023212E-06</v>
      </c>
      <c r="W118" s="122">
        <v>-5.436432766216217E-05</v>
      </c>
      <c r="X118" s="122">
        <v>67.5</v>
      </c>
    </row>
    <row r="119" spans="1:24" s="122" customFormat="1" ht="12.75" hidden="1">
      <c r="A119" s="122">
        <v>2038</v>
      </c>
      <c r="B119" s="122">
        <v>105.68000030517578</v>
      </c>
      <c r="C119" s="122">
        <v>106.68000030517578</v>
      </c>
      <c r="D119" s="122">
        <v>9.616776466369629</v>
      </c>
      <c r="E119" s="122">
        <v>9.851880073547363</v>
      </c>
      <c r="F119" s="122">
        <v>22.81688807333005</v>
      </c>
      <c r="G119" s="122" t="s">
        <v>58</v>
      </c>
      <c r="H119" s="122">
        <v>18.249466100392183</v>
      </c>
      <c r="I119" s="122">
        <v>56.429466405567965</v>
      </c>
      <c r="J119" s="122" t="s">
        <v>61</v>
      </c>
      <c r="K119" s="122">
        <v>-0.3660651262802404</v>
      </c>
      <c r="L119" s="122">
        <v>-1.5736906256799201</v>
      </c>
      <c r="M119" s="122">
        <v>-0.09102592233038488</v>
      </c>
      <c r="N119" s="122">
        <v>-0.046444334373387554</v>
      </c>
      <c r="O119" s="122">
        <v>-0.013997781072871883</v>
      </c>
      <c r="P119" s="122">
        <v>-0.0451343012005316</v>
      </c>
      <c r="Q119" s="122">
        <v>-0.0020868583631248115</v>
      </c>
      <c r="R119" s="122">
        <v>-0.0007139541702121849</v>
      </c>
      <c r="S119" s="122">
        <v>-0.00012540069229833748</v>
      </c>
      <c r="T119" s="122">
        <v>-0.0006606723002841663</v>
      </c>
      <c r="U119" s="122">
        <v>-5.911878269684344E-05</v>
      </c>
      <c r="V119" s="122">
        <v>-2.6351211526515036E-05</v>
      </c>
      <c r="W119" s="122">
        <v>-6.020910014188594E-06</v>
      </c>
      <c r="X119" s="122">
        <v>67.5</v>
      </c>
    </row>
    <row r="120" spans="1:14" s="122" customFormat="1" ht="12.75">
      <c r="A120" s="122" t="s">
        <v>153</v>
      </c>
      <c r="E120" s="123" t="s">
        <v>106</v>
      </c>
      <c r="F120" s="123">
        <f>MIN(F91:F119)</f>
        <v>16.993219062420497</v>
      </c>
      <c r="G120" s="123"/>
      <c r="H120" s="123"/>
      <c r="I120" s="124"/>
      <c r="J120" s="124" t="s">
        <v>158</v>
      </c>
      <c r="K120" s="123">
        <f>AVERAGE(K118,K113,K108,K103,K98,K93)</f>
        <v>-1.7182504587594816</v>
      </c>
      <c r="L120" s="123">
        <f>AVERAGE(L118,L113,L108,L103,L98,L93)</f>
        <v>-0.00632398082989251</v>
      </c>
      <c r="M120" s="124" t="s">
        <v>108</v>
      </c>
      <c r="N120" s="123" t="e">
        <f>Mittelwert(K116,K111,K106,K101,K96,K91)</f>
        <v>#NAME?</v>
      </c>
    </row>
    <row r="121" spans="5:14" s="122" customFormat="1" ht="12.75">
      <c r="E121" s="123" t="s">
        <v>107</v>
      </c>
      <c r="F121" s="123">
        <f>MAX(F91:F119)</f>
        <v>40.912832589819075</v>
      </c>
      <c r="G121" s="123"/>
      <c r="H121" s="123"/>
      <c r="I121" s="124"/>
      <c r="J121" s="124" t="s">
        <v>159</v>
      </c>
      <c r="K121" s="123">
        <f>AVERAGE(K119,K114,K109,K104,K99,K94)</f>
        <v>-0.2056300970219633</v>
      </c>
      <c r="L121" s="123">
        <f>AVERAGE(L119,L114,L109,L104,L99,L94)</f>
        <v>-1.1623570634989266</v>
      </c>
      <c r="M121" s="123"/>
      <c r="N121" s="123"/>
    </row>
    <row r="122" spans="5:14" s="122" customFormat="1" ht="12.75">
      <c r="E122" s="123"/>
      <c r="F122" s="123"/>
      <c r="G122" s="123"/>
      <c r="H122" s="123"/>
      <c r="I122" s="123"/>
      <c r="J122" s="124" t="s">
        <v>112</v>
      </c>
      <c r="K122" s="123">
        <f>ABS(K120/$G$33)</f>
        <v>1.0739065367246758</v>
      </c>
      <c r="L122" s="123">
        <f>ABS(L120/$H$33)</f>
        <v>0.017566613416368084</v>
      </c>
      <c r="M122" s="124" t="s">
        <v>111</v>
      </c>
      <c r="N122" s="123">
        <f>K122+L122+L123+K123</f>
        <v>1.934781597226716</v>
      </c>
    </row>
    <row r="123" spans="5:14" s="122" customFormat="1" ht="12.75">
      <c r="E123" s="123"/>
      <c r="F123" s="123"/>
      <c r="G123" s="123"/>
      <c r="H123" s="123"/>
      <c r="I123" s="123"/>
      <c r="J123" s="123"/>
      <c r="K123" s="123">
        <f>ABS(K121/$G$34)</f>
        <v>0.11683528239884279</v>
      </c>
      <c r="L123" s="123">
        <f>ABS(L121/$H$34)</f>
        <v>0.7264731646868291</v>
      </c>
      <c r="M123" s="123"/>
      <c r="N123" s="123"/>
    </row>
    <row r="124" s="101" customFormat="1" ht="12.75"/>
    <row r="125" s="122" customFormat="1" ht="12.75" hidden="1">
      <c r="A125" s="122" t="s">
        <v>118</v>
      </c>
    </row>
    <row r="126" spans="1:24" s="122" customFormat="1" ht="12.75" hidden="1">
      <c r="A126" s="122">
        <v>2040</v>
      </c>
      <c r="B126" s="122">
        <v>192.98</v>
      </c>
      <c r="C126" s="122">
        <v>191.68</v>
      </c>
      <c r="D126" s="122">
        <v>9.023044979112095</v>
      </c>
      <c r="E126" s="122">
        <v>9.508149640186852</v>
      </c>
      <c r="F126" s="122">
        <v>35.61503522694119</v>
      </c>
      <c r="G126" s="122" t="s">
        <v>59</v>
      </c>
      <c r="H126" s="122">
        <v>-31.258393483607733</v>
      </c>
      <c r="I126" s="122">
        <v>94.22160651639226</v>
      </c>
      <c r="J126" s="122" t="s">
        <v>73</v>
      </c>
      <c r="K126" s="122">
        <v>5.848103503546582</v>
      </c>
      <c r="M126" s="122" t="s">
        <v>68</v>
      </c>
      <c r="N126" s="122">
        <v>4.856811001754345</v>
      </c>
      <c r="X126" s="122">
        <v>67.5</v>
      </c>
    </row>
    <row r="127" spans="1:24" s="122" customFormat="1" ht="12.75" hidden="1">
      <c r="A127" s="122">
        <v>2038</v>
      </c>
      <c r="B127" s="122">
        <v>101.41999816894531</v>
      </c>
      <c r="C127" s="122">
        <v>105.41999816894531</v>
      </c>
      <c r="D127" s="122">
        <v>10.005073547363281</v>
      </c>
      <c r="E127" s="122">
        <v>10.340276718139648</v>
      </c>
      <c r="F127" s="122">
        <v>32.34994082360966</v>
      </c>
      <c r="G127" s="122" t="s">
        <v>56</v>
      </c>
      <c r="H127" s="122">
        <v>42.96727568455431</v>
      </c>
      <c r="I127" s="122">
        <v>76.88727385349962</v>
      </c>
      <c r="J127" s="122" t="s">
        <v>62</v>
      </c>
      <c r="K127" s="122">
        <v>1.2087983586092077</v>
      </c>
      <c r="L127" s="122">
        <v>2.073039768287981</v>
      </c>
      <c r="M127" s="122">
        <v>0.28616714401826104</v>
      </c>
      <c r="N127" s="122">
        <v>0.03993201488250304</v>
      </c>
      <c r="O127" s="122">
        <v>0.048547753464742424</v>
      </c>
      <c r="P127" s="122">
        <v>0.05946912656370983</v>
      </c>
      <c r="Q127" s="122">
        <v>0.0059093954874521615</v>
      </c>
      <c r="R127" s="122">
        <v>0.0006148018861907301</v>
      </c>
      <c r="S127" s="122">
        <v>0.0006370483186999758</v>
      </c>
      <c r="T127" s="122">
        <v>0.0008750923650019871</v>
      </c>
      <c r="U127" s="122">
        <v>0.00012924487431574238</v>
      </c>
      <c r="V127" s="122">
        <v>2.2824917927104807E-05</v>
      </c>
      <c r="W127" s="122">
        <v>3.9737971440398896E-05</v>
      </c>
      <c r="X127" s="122">
        <v>67.5</v>
      </c>
    </row>
    <row r="128" spans="1:24" s="122" customFormat="1" ht="12.75" hidden="1">
      <c r="A128" s="122">
        <v>2039</v>
      </c>
      <c r="B128" s="122">
        <v>145.36000061035156</v>
      </c>
      <c r="C128" s="122">
        <v>140.66000366210938</v>
      </c>
      <c r="D128" s="122">
        <v>9.230062484741211</v>
      </c>
      <c r="E128" s="122">
        <v>9.666504859924316</v>
      </c>
      <c r="F128" s="122">
        <v>23.719881137710136</v>
      </c>
      <c r="G128" s="122" t="s">
        <v>57</v>
      </c>
      <c r="H128" s="122">
        <v>-16.63752584926121</v>
      </c>
      <c r="I128" s="122">
        <v>61.222474761090346</v>
      </c>
      <c r="J128" s="122" t="s">
        <v>60</v>
      </c>
      <c r="K128" s="122">
        <v>-0.5665067376732934</v>
      </c>
      <c r="L128" s="122">
        <v>-0.011278621141120099</v>
      </c>
      <c r="M128" s="122">
        <v>0.1312306752388584</v>
      </c>
      <c r="N128" s="122">
        <v>-0.00041228236099776633</v>
      </c>
      <c r="O128" s="122">
        <v>-0.023212604062080054</v>
      </c>
      <c r="P128" s="122">
        <v>-0.001290363591794023</v>
      </c>
      <c r="Q128" s="122">
        <v>0.0025711434272361723</v>
      </c>
      <c r="R128" s="122">
        <v>-3.320920975697794E-05</v>
      </c>
      <c r="S128" s="122">
        <v>-0.0003416656757477501</v>
      </c>
      <c r="T128" s="122">
        <v>-9.189064764628193E-05</v>
      </c>
      <c r="U128" s="122">
        <v>4.686985023407388E-05</v>
      </c>
      <c r="V128" s="122">
        <v>-2.630098244526751E-06</v>
      </c>
      <c r="W128" s="122">
        <v>-2.2421390047420734E-05</v>
      </c>
      <c r="X128" s="122">
        <v>67.5</v>
      </c>
    </row>
    <row r="129" spans="1:24" s="122" customFormat="1" ht="12.75" hidden="1">
      <c r="A129" s="122">
        <v>2037</v>
      </c>
      <c r="B129" s="122">
        <v>110.5</v>
      </c>
      <c r="C129" s="122">
        <v>121.5999984741211</v>
      </c>
      <c r="D129" s="122">
        <v>9.632025718688965</v>
      </c>
      <c r="E129" s="122">
        <v>9.93017292022705</v>
      </c>
      <c r="F129" s="122">
        <v>23.5438615139259</v>
      </c>
      <c r="G129" s="122" t="s">
        <v>58</v>
      </c>
      <c r="H129" s="122">
        <v>15.146974061470743</v>
      </c>
      <c r="I129" s="122">
        <v>58.14697406147074</v>
      </c>
      <c r="J129" s="122" t="s">
        <v>61</v>
      </c>
      <c r="K129" s="122">
        <v>-1.0678312544344621</v>
      </c>
      <c r="L129" s="122">
        <v>-2.0730090867163704</v>
      </c>
      <c r="M129" s="122">
        <v>-0.2543032524210444</v>
      </c>
      <c r="N129" s="122">
        <v>-0.039929886499103076</v>
      </c>
      <c r="O129" s="122">
        <v>-0.04263870752181068</v>
      </c>
      <c r="P129" s="122">
        <v>-0.05945512573404846</v>
      </c>
      <c r="Q129" s="122">
        <v>-0.005320730824210167</v>
      </c>
      <c r="R129" s="122">
        <v>-0.000613904314735608</v>
      </c>
      <c r="S129" s="122">
        <v>-0.0005376756702458269</v>
      </c>
      <c r="T129" s="122">
        <v>-0.0008702544203621823</v>
      </c>
      <c r="U129" s="122">
        <v>-0.00012044689566745805</v>
      </c>
      <c r="V129" s="122">
        <v>-2.2672879429027267E-05</v>
      </c>
      <c r="W129" s="122">
        <v>-3.2808347147324885E-05</v>
      </c>
      <c r="X129" s="122">
        <v>67.5</v>
      </c>
    </row>
    <row r="130" s="122" customFormat="1" ht="12.75" hidden="1">
      <c r="A130" s="122" t="s">
        <v>124</v>
      </c>
    </row>
    <row r="131" spans="1:24" s="122" customFormat="1" ht="12.75" hidden="1">
      <c r="A131" s="122">
        <v>2040</v>
      </c>
      <c r="B131" s="122">
        <v>173.88</v>
      </c>
      <c r="C131" s="122">
        <v>181.98</v>
      </c>
      <c r="D131" s="122">
        <v>9.138405411915935</v>
      </c>
      <c r="E131" s="122">
        <v>9.585768822704448</v>
      </c>
      <c r="F131" s="122">
        <v>32.772856544545995</v>
      </c>
      <c r="G131" s="122" t="s">
        <v>59</v>
      </c>
      <c r="H131" s="122">
        <v>-20.84054247730755</v>
      </c>
      <c r="I131" s="122">
        <v>85.53945752269244</v>
      </c>
      <c r="J131" s="122" t="s">
        <v>73</v>
      </c>
      <c r="K131" s="122">
        <v>4.872212322997243</v>
      </c>
      <c r="M131" s="122" t="s">
        <v>68</v>
      </c>
      <c r="N131" s="122">
        <v>3.9884077945055356</v>
      </c>
      <c r="X131" s="122">
        <v>67.5</v>
      </c>
    </row>
    <row r="132" spans="1:24" s="122" customFormat="1" ht="12.75" hidden="1">
      <c r="A132" s="122">
        <v>2038</v>
      </c>
      <c r="B132" s="122">
        <v>90.41999816894531</v>
      </c>
      <c r="C132" s="122">
        <v>94.0199966430664</v>
      </c>
      <c r="D132" s="122">
        <v>9.943971633911133</v>
      </c>
      <c r="E132" s="122">
        <v>10.312358856201172</v>
      </c>
      <c r="F132" s="122">
        <v>28.159554113294405</v>
      </c>
      <c r="G132" s="122" t="s">
        <v>56</v>
      </c>
      <c r="H132" s="122">
        <v>44.38792805677514</v>
      </c>
      <c r="I132" s="122">
        <v>67.30792622572045</v>
      </c>
      <c r="J132" s="122" t="s">
        <v>62</v>
      </c>
      <c r="K132" s="122">
        <v>1.1658484891665046</v>
      </c>
      <c r="L132" s="122">
        <v>1.8502158191240523</v>
      </c>
      <c r="M132" s="122">
        <v>0.27599918964189923</v>
      </c>
      <c r="N132" s="122">
        <v>0.09214349752161703</v>
      </c>
      <c r="O132" s="122">
        <v>0.04682297417810124</v>
      </c>
      <c r="P132" s="122">
        <v>0.053077064356220414</v>
      </c>
      <c r="Q132" s="122">
        <v>0.005699484557057127</v>
      </c>
      <c r="R132" s="122">
        <v>0.0014184725680666211</v>
      </c>
      <c r="S132" s="122">
        <v>0.0006144104505468603</v>
      </c>
      <c r="T132" s="122">
        <v>0.0007810322727082543</v>
      </c>
      <c r="U132" s="122">
        <v>0.0001246500283944842</v>
      </c>
      <c r="V132" s="122">
        <v>5.26512695126558E-05</v>
      </c>
      <c r="W132" s="122">
        <v>3.8320150813578184E-05</v>
      </c>
      <c r="X132" s="122">
        <v>67.5</v>
      </c>
    </row>
    <row r="133" spans="1:24" s="122" customFormat="1" ht="12.75" hidden="1">
      <c r="A133" s="122">
        <v>2039</v>
      </c>
      <c r="B133" s="122">
        <v>126.9800033569336</v>
      </c>
      <c r="C133" s="122">
        <v>140.77999877929688</v>
      </c>
      <c r="D133" s="122">
        <v>9.495731353759766</v>
      </c>
      <c r="E133" s="122">
        <v>9.527304649353027</v>
      </c>
      <c r="F133" s="122">
        <v>17.871574713221968</v>
      </c>
      <c r="G133" s="122" t="s">
        <v>57</v>
      </c>
      <c r="H133" s="122">
        <v>-14.67750602129641</v>
      </c>
      <c r="I133" s="122">
        <v>44.802497335637185</v>
      </c>
      <c r="J133" s="122" t="s">
        <v>60</v>
      </c>
      <c r="K133" s="122">
        <v>-0.24148125884735427</v>
      </c>
      <c r="L133" s="122">
        <v>-0.010065610382192438</v>
      </c>
      <c r="M133" s="122">
        <v>0.054094776401497055</v>
      </c>
      <c r="N133" s="122">
        <v>-0.0009521651460905268</v>
      </c>
      <c r="O133" s="122">
        <v>-0.010191353114680723</v>
      </c>
      <c r="P133" s="122">
        <v>-0.0011516724846963463</v>
      </c>
      <c r="Q133" s="122">
        <v>0.0009699961609685898</v>
      </c>
      <c r="R133" s="122">
        <v>-7.659864759926671E-05</v>
      </c>
      <c r="S133" s="122">
        <v>-0.00017391841658567046</v>
      </c>
      <c r="T133" s="122">
        <v>-8.202071489744721E-05</v>
      </c>
      <c r="U133" s="122">
        <v>1.143979012882904E-05</v>
      </c>
      <c r="V133" s="122">
        <v>-6.050469644518556E-06</v>
      </c>
      <c r="W133" s="122">
        <v>-1.2071916924350551E-05</v>
      </c>
      <c r="X133" s="122">
        <v>67.5</v>
      </c>
    </row>
    <row r="134" spans="1:24" s="122" customFormat="1" ht="12.75" hidden="1">
      <c r="A134" s="122">
        <v>2037</v>
      </c>
      <c r="B134" s="122">
        <v>111.30000305175781</v>
      </c>
      <c r="C134" s="122">
        <v>126.69999694824219</v>
      </c>
      <c r="D134" s="122">
        <v>9.525437355041504</v>
      </c>
      <c r="E134" s="122">
        <v>9.74691104888916</v>
      </c>
      <c r="F134" s="122">
        <v>23.427695284340764</v>
      </c>
      <c r="G134" s="122" t="s">
        <v>58</v>
      </c>
      <c r="H134" s="122">
        <v>14.709485880452483</v>
      </c>
      <c r="I134" s="122">
        <v>58.509488932210296</v>
      </c>
      <c r="J134" s="122" t="s">
        <v>61</v>
      </c>
      <c r="K134" s="122">
        <v>-1.1405654305287876</v>
      </c>
      <c r="L134" s="122">
        <v>-1.850188439274368</v>
      </c>
      <c r="M134" s="122">
        <v>-0.2706460933563555</v>
      </c>
      <c r="N134" s="122">
        <v>-0.09213857778938643</v>
      </c>
      <c r="O134" s="122">
        <v>-0.045700407356773345</v>
      </c>
      <c r="P134" s="122">
        <v>-0.053064568321643364</v>
      </c>
      <c r="Q134" s="122">
        <v>-0.005616336142347507</v>
      </c>
      <c r="R134" s="122">
        <v>-0.0014164028641398174</v>
      </c>
      <c r="S134" s="122">
        <v>-0.0005892814150416836</v>
      </c>
      <c r="T134" s="122">
        <v>-0.0007767135980137934</v>
      </c>
      <c r="U134" s="122">
        <v>-0.00012412397343202505</v>
      </c>
      <c r="V134" s="122">
        <v>-5.2302466465503114E-05</v>
      </c>
      <c r="W134" s="122">
        <v>-3.6368981016065814E-05</v>
      </c>
      <c r="X134" s="122">
        <v>67.5</v>
      </c>
    </row>
    <row r="135" s="122" customFormat="1" ht="12.75" hidden="1">
      <c r="A135" s="122" t="s">
        <v>130</v>
      </c>
    </row>
    <row r="136" spans="1:24" s="122" customFormat="1" ht="12.75" hidden="1">
      <c r="A136" s="122">
        <v>2040</v>
      </c>
      <c r="B136" s="122">
        <v>155.72</v>
      </c>
      <c r="C136" s="122">
        <v>161.42</v>
      </c>
      <c r="D136" s="122">
        <v>9.113319410149218</v>
      </c>
      <c r="E136" s="122">
        <v>9.74242922659424</v>
      </c>
      <c r="F136" s="122">
        <v>29.099404671542896</v>
      </c>
      <c r="G136" s="122" t="s">
        <v>59</v>
      </c>
      <c r="H136" s="122">
        <v>-12.117426185253223</v>
      </c>
      <c r="I136" s="122">
        <v>76.10257381474678</v>
      </c>
      <c r="J136" s="122" t="s">
        <v>73</v>
      </c>
      <c r="K136" s="122">
        <v>2.5138697558273706</v>
      </c>
      <c r="M136" s="122" t="s">
        <v>68</v>
      </c>
      <c r="N136" s="122">
        <v>2.1478403244946094</v>
      </c>
      <c r="X136" s="122">
        <v>67.5</v>
      </c>
    </row>
    <row r="137" spans="1:24" s="122" customFormat="1" ht="12.75" hidden="1">
      <c r="A137" s="122">
        <v>2038</v>
      </c>
      <c r="B137" s="122">
        <v>97.27999877929688</v>
      </c>
      <c r="C137" s="122">
        <v>100.9800033569336</v>
      </c>
      <c r="D137" s="122">
        <v>10.204773902893066</v>
      </c>
      <c r="E137" s="122">
        <v>10.349746704101562</v>
      </c>
      <c r="F137" s="122">
        <v>25.896061345029086</v>
      </c>
      <c r="G137" s="122" t="s">
        <v>56</v>
      </c>
      <c r="H137" s="122">
        <v>30.553146785945287</v>
      </c>
      <c r="I137" s="122">
        <v>60.33314556524216</v>
      </c>
      <c r="J137" s="122" t="s">
        <v>62</v>
      </c>
      <c r="K137" s="122">
        <v>0.7067723182427553</v>
      </c>
      <c r="L137" s="122">
        <v>1.4073549639790985</v>
      </c>
      <c r="M137" s="122">
        <v>0.16731873198217279</v>
      </c>
      <c r="N137" s="122">
        <v>0.05701034822768747</v>
      </c>
      <c r="O137" s="122">
        <v>0.028385731352043364</v>
      </c>
      <c r="P137" s="122">
        <v>0.04037271595219139</v>
      </c>
      <c r="Q137" s="122">
        <v>0.003455185130470182</v>
      </c>
      <c r="R137" s="122">
        <v>0.0008776467501006837</v>
      </c>
      <c r="S137" s="122">
        <v>0.0003724788902335925</v>
      </c>
      <c r="T137" s="122">
        <v>0.0005940736194148832</v>
      </c>
      <c r="U137" s="122">
        <v>7.555337511615672E-05</v>
      </c>
      <c r="V137" s="122">
        <v>3.2582750251048544E-05</v>
      </c>
      <c r="W137" s="122">
        <v>2.3228653381366567E-05</v>
      </c>
      <c r="X137" s="122">
        <v>67.5</v>
      </c>
    </row>
    <row r="138" spans="1:24" s="122" customFormat="1" ht="12.75" hidden="1">
      <c r="A138" s="122">
        <v>2039</v>
      </c>
      <c r="B138" s="122">
        <v>141.13999938964844</v>
      </c>
      <c r="C138" s="122">
        <v>138.13999938964844</v>
      </c>
      <c r="D138" s="122">
        <v>9.092830657958984</v>
      </c>
      <c r="E138" s="122">
        <v>9.592921257019043</v>
      </c>
      <c r="F138" s="122">
        <v>21.785226099520948</v>
      </c>
      <c r="G138" s="122" t="s">
        <v>57</v>
      </c>
      <c r="H138" s="122">
        <v>-16.572473346078354</v>
      </c>
      <c r="I138" s="122">
        <v>57.06752604357008</v>
      </c>
      <c r="J138" s="122" t="s">
        <v>60</v>
      </c>
      <c r="K138" s="122">
        <v>0.16868242132440894</v>
      </c>
      <c r="L138" s="122">
        <v>-0.007656481168779067</v>
      </c>
      <c r="M138" s="122">
        <v>-0.04177750358229394</v>
      </c>
      <c r="N138" s="122">
        <v>-0.0005889007408810584</v>
      </c>
      <c r="O138" s="122">
        <v>0.006477214309071436</v>
      </c>
      <c r="P138" s="122">
        <v>-0.0008760811899773193</v>
      </c>
      <c r="Q138" s="122">
        <v>-0.0009502112756432806</v>
      </c>
      <c r="R138" s="122">
        <v>-4.7378366905022646E-05</v>
      </c>
      <c r="S138" s="122">
        <v>6.0276071252705345E-05</v>
      </c>
      <c r="T138" s="122">
        <v>-6.239588095683815E-05</v>
      </c>
      <c r="U138" s="122">
        <v>-2.6450870596545487E-05</v>
      </c>
      <c r="V138" s="122">
        <v>-3.739941111042297E-06</v>
      </c>
      <c r="W138" s="122">
        <v>2.984400696688245E-06</v>
      </c>
      <c r="X138" s="122">
        <v>67.5</v>
      </c>
    </row>
    <row r="139" spans="1:24" s="122" customFormat="1" ht="12.75" hidden="1">
      <c r="A139" s="122">
        <v>2037</v>
      </c>
      <c r="B139" s="122">
        <v>113.87999725341797</v>
      </c>
      <c r="C139" s="122">
        <v>128.0800018310547</v>
      </c>
      <c r="D139" s="122">
        <v>9.390018463134766</v>
      </c>
      <c r="E139" s="122">
        <v>9.529123306274414</v>
      </c>
      <c r="F139" s="122">
        <v>23.32739159812861</v>
      </c>
      <c r="G139" s="122" t="s">
        <v>58</v>
      </c>
      <c r="H139" s="122">
        <v>12.725584245761674</v>
      </c>
      <c r="I139" s="122">
        <v>59.10558149917964</v>
      </c>
      <c r="J139" s="122" t="s">
        <v>61</v>
      </c>
      <c r="K139" s="122">
        <v>-0.6863478349717242</v>
      </c>
      <c r="L139" s="122">
        <v>-1.4073341369172858</v>
      </c>
      <c r="M139" s="122">
        <v>-0.16201912932290924</v>
      </c>
      <c r="N139" s="122">
        <v>-0.057007306557664846</v>
      </c>
      <c r="O139" s="122">
        <v>-0.027636849299164653</v>
      </c>
      <c r="P139" s="122">
        <v>-0.04036320942522902</v>
      </c>
      <c r="Q139" s="122">
        <v>-0.003321957678457481</v>
      </c>
      <c r="R139" s="122">
        <v>-0.0008763669940793667</v>
      </c>
      <c r="S139" s="122">
        <v>-0.0003675694749349943</v>
      </c>
      <c r="T139" s="122">
        <v>-0.0005907877955106381</v>
      </c>
      <c r="U139" s="122">
        <v>-7.077191488244116E-05</v>
      </c>
      <c r="V139" s="122">
        <v>-3.236739801726638E-05</v>
      </c>
      <c r="W139" s="122">
        <v>-2.303613879089287E-05</v>
      </c>
      <c r="X139" s="122">
        <v>67.5</v>
      </c>
    </row>
    <row r="140" s="122" customFormat="1" ht="12.75" hidden="1">
      <c r="A140" s="122" t="s">
        <v>136</v>
      </c>
    </row>
    <row r="141" spans="1:24" s="122" customFormat="1" ht="12.75" hidden="1">
      <c r="A141" s="122">
        <v>2040</v>
      </c>
      <c r="B141" s="122">
        <v>175.48</v>
      </c>
      <c r="C141" s="122">
        <v>155.48</v>
      </c>
      <c r="D141" s="122">
        <v>9.055621914642435</v>
      </c>
      <c r="E141" s="122">
        <v>10.05314888513846</v>
      </c>
      <c r="F141" s="122">
        <v>33.16436288410713</v>
      </c>
      <c r="G141" s="122" t="s">
        <v>59</v>
      </c>
      <c r="H141" s="122">
        <v>-20.621508863168103</v>
      </c>
      <c r="I141" s="122">
        <v>87.35849113683189</v>
      </c>
      <c r="J141" s="122" t="s">
        <v>73</v>
      </c>
      <c r="K141" s="122">
        <v>2.5605069946231533</v>
      </c>
      <c r="M141" s="122" t="s">
        <v>68</v>
      </c>
      <c r="N141" s="122">
        <v>2.2579935684386427</v>
      </c>
      <c r="X141" s="122">
        <v>67.5</v>
      </c>
    </row>
    <row r="142" spans="1:24" s="122" customFormat="1" ht="12.75" hidden="1">
      <c r="A142" s="122">
        <v>2038</v>
      </c>
      <c r="B142" s="122">
        <v>101.94000244140625</v>
      </c>
      <c r="C142" s="122">
        <v>103.94000244140625</v>
      </c>
      <c r="D142" s="122">
        <v>9.996975898742676</v>
      </c>
      <c r="E142" s="122">
        <v>10.161834716796875</v>
      </c>
      <c r="F142" s="122">
        <v>25.775556466480776</v>
      </c>
      <c r="G142" s="122" t="s">
        <v>56</v>
      </c>
      <c r="H142" s="122">
        <v>26.872657758119026</v>
      </c>
      <c r="I142" s="122">
        <v>61.312660199525276</v>
      </c>
      <c r="J142" s="122" t="s">
        <v>62</v>
      </c>
      <c r="K142" s="122">
        <v>0.5889264884292822</v>
      </c>
      <c r="L142" s="122">
        <v>1.4804578965244397</v>
      </c>
      <c r="M142" s="122">
        <v>0.13942057634568233</v>
      </c>
      <c r="N142" s="122">
        <v>0.01034280424252102</v>
      </c>
      <c r="O142" s="122">
        <v>0.023652623243203948</v>
      </c>
      <c r="P142" s="122">
        <v>0.04246974957158699</v>
      </c>
      <c r="Q142" s="122">
        <v>0.0028790458250734534</v>
      </c>
      <c r="R142" s="122">
        <v>0.0001593010523648468</v>
      </c>
      <c r="S142" s="122">
        <v>0.00031039513910445526</v>
      </c>
      <c r="T142" s="122">
        <v>0.000624935068971546</v>
      </c>
      <c r="U142" s="122">
        <v>6.296094781787516E-05</v>
      </c>
      <c r="V142" s="122">
        <v>5.921404339324642E-06</v>
      </c>
      <c r="W142" s="122">
        <v>1.9365038335867025E-05</v>
      </c>
      <c r="X142" s="122">
        <v>67.5</v>
      </c>
    </row>
    <row r="143" spans="1:24" s="122" customFormat="1" ht="12.75" hidden="1">
      <c r="A143" s="122">
        <v>2039</v>
      </c>
      <c r="B143" s="122">
        <v>142.52000427246094</v>
      </c>
      <c r="C143" s="122">
        <v>144.02000427246094</v>
      </c>
      <c r="D143" s="122">
        <v>9.013879776000977</v>
      </c>
      <c r="E143" s="122">
        <v>9.326072692871094</v>
      </c>
      <c r="F143" s="122">
        <v>22.368194281579434</v>
      </c>
      <c r="G143" s="122" t="s">
        <v>57</v>
      </c>
      <c r="H143" s="122">
        <v>-15.908718945311477</v>
      </c>
      <c r="I143" s="122">
        <v>59.11128532714946</v>
      </c>
      <c r="J143" s="122" t="s">
        <v>60</v>
      </c>
      <c r="K143" s="122">
        <v>-0.18344161621605184</v>
      </c>
      <c r="L143" s="122">
        <v>-0.008054831634670061</v>
      </c>
      <c r="M143" s="122">
        <v>0.04191849632892844</v>
      </c>
      <c r="N143" s="122">
        <v>-0.000106423362777198</v>
      </c>
      <c r="O143" s="122">
        <v>-0.007608950905176858</v>
      </c>
      <c r="P143" s="122">
        <v>-0.0009215634362721334</v>
      </c>
      <c r="Q143" s="122">
        <v>0.0007932432512483728</v>
      </c>
      <c r="R143" s="122">
        <v>-8.599848818677421E-06</v>
      </c>
      <c r="S143" s="122">
        <v>-0.0001194747093952678</v>
      </c>
      <c r="T143" s="122">
        <v>-6.56279803825195E-05</v>
      </c>
      <c r="U143" s="122">
        <v>1.2526475317623472E-05</v>
      </c>
      <c r="V143" s="122">
        <v>-6.833151620514048E-07</v>
      </c>
      <c r="W143" s="122">
        <v>-8.050604627109541E-06</v>
      </c>
      <c r="X143" s="122">
        <v>67.5</v>
      </c>
    </row>
    <row r="144" spans="1:24" s="122" customFormat="1" ht="12.75" hidden="1">
      <c r="A144" s="122">
        <v>2037</v>
      </c>
      <c r="B144" s="122">
        <v>120.44000244140625</v>
      </c>
      <c r="C144" s="122">
        <v>128.5399932861328</v>
      </c>
      <c r="D144" s="122">
        <v>9.170018196105957</v>
      </c>
      <c r="E144" s="122">
        <v>9.668310165405273</v>
      </c>
      <c r="F144" s="122">
        <v>25.139862140988974</v>
      </c>
      <c r="G144" s="122" t="s">
        <v>58</v>
      </c>
      <c r="H144" s="122">
        <v>12.304088468471932</v>
      </c>
      <c r="I144" s="122">
        <v>65.24409090987818</v>
      </c>
      <c r="J144" s="122" t="s">
        <v>61</v>
      </c>
      <c r="K144" s="122">
        <v>-0.5596280748976843</v>
      </c>
      <c r="L144" s="122">
        <v>-1.480435984117147</v>
      </c>
      <c r="M144" s="122">
        <v>-0.13296968366542747</v>
      </c>
      <c r="N144" s="122">
        <v>-0.010342256700883323</v>
      </c>
      <c r="O144" s="122">
        <v>-0.022395322109930903</v>
      </c>
      <c r="P144" s="122">
        <v>-0.04245974975793239</v>
      </c>
      <c r="Q144" s="122">
        <v>-0.0027676108843588893</v>
      </c>
      <c r="R144" s="122">
        <v>-0.00015906875206917148</v>
      </c>
      <c r="S144" s="122">
        <v>-0.00028648025445847126</v>
      </c>
      <c r="T144" s="122">
        <v>-0.0006214795319408216</v>
      </c>
      <c r="U144" s="122">
        <v>-6.170225576299597E-05</v>
      </c>
      <c r="V144" s="122">
        <v>-5.881845776546964E-06</v>
      </c>
      <c r="W144" s="122">
        <v>-1.761228193300238E-05</v>
      </c>
      <c r="X144" s="122">
        <v>67.5</v>
      </c>
    </row>
    <row r="145" s="122" customFormat="1" ht="12.75" hidden="1">
      <c r="A145" s="122" t="s">
        <v>142</v>
      </c>
    </row>
    <row r="146" spans="1:24" s="122" customFormat="1" ht="12.75" hidden="1">
      <c r="A146" s="122">
        <v>2040</v>
      </c>
      <c r="B146" s="122">
        <v>167.8</v>
      </c>
      <c r="C146" s="122">
        <v>179.1</v>
      </c>
      <c r="D146" s="122">
        <v>9.565291877926976</v>
      </c>
      <c r="E146" s="122">
        <v>9.67233642859725</v>
      </c>
      <c r="F146" s="122">
        <v>33.98365455181891</v>
      </c>
      <c r="G146" s="122" t="s">
        <v>59</v>
      </c>
      <c r="H146" s="122">
        <v>-15.580428443403775</v>
      </c>
      <c r="I146" s="122">
        <v>84.71957155659624</v>
      </c>
      <c r="J146" s="122" t="s">
        <v>73</v>
      </c>
      <c r="K146" s="122">
        <v>4.874399376369978</v>
      </c>
      <c r="M146" s="122" t="s">
        <v>68</v>
      </c>
      <c r="N146" s="122">
        <v>3.745126105472785</v>
      </c>
      <c r="X146" s="122">
        <v>67.5</v>
      </c>
    </row>
    <row r="147" spans="1:24" s="122" customFormat="1" ht="12.75" hidden="1">
      <c r="A147" s="122">
        <v>2038</v>
      </c>
      <c r="B147" s="122">
        <v>85.18000030517578</v>
      </c>
      <c r="C147" s="122">
        <v>100.87999725341797</v>
      </c>
      <c r="D147" s="122">
        <v>9.804929733276367</v>
      </c>
      <c r="E147" s="122">
        <v>10.109817504882812</v>
      </c>
      <c r="F147" s="122">
        <v>26.436955808764843</v>
      </c>
      <c r="G147" s="122" t="s">
        <v>56</v>
      </c>
      <c r="H147" s="122">
        <v>46.39247717640097</v>
      </c>
      <c r="I147" s="122">
        <v>64.07247748157675</v>
      </c>
      <c r="J147" s="122" t="s">
        <v>62</v>
      </c>
      <c r="K147" s="122">
        <v>1.3818494841493671</v>
      </c>
      <c r="L147" s="122">
        <v>1.685453941644815</v>
      </c>
      <c r="M147" s="122">
        <v>0.3271343556244136</v>
      </c>
      <c r="N147" s="122">
        <v>0.10794547530830169</v>
      </c>
      <c r="O147" s="122">
        <v>0.055498062841873474</v>
      </c>
      <c r="P147" s="122">
        <v>0.048350607471651486</v>
      </c>
      <c r="Q147" s="122">
        <v>0.006755451874606885</v>
      </c>
      <c r="R147" s="122">
        <v>0.0016617121413519593</v>
      </c>
      <c r="S147" s="122">
        <v>0.0007282214663186197</v>
      </c>
      <c r="T147" s="122">
        <v>0.0007114838791848173</v>
      </c>
      <c r="U147" s="122">
        <v>0.00014774636431375473</v>
      </c>
      <c r="V147" s="122">
        <v>6.167765123552663E-05</v>
      </c>
      <c r="W147" s="122">
        <v>4.541412659534388E-05</v>
      </c>
      <c r="X147" s="122">
        <v>67.5</v>
      </c>
    </row>
    <row r="148" spans="1:24" s="122" customFormat="1" ht="12.75" hidden="1">
      <c r="A148" s="122">
        <v>2039</v>
      </c>
      <c r="B148" s="122">
        <v>135.52000427246094</v>
      </c>
      <c r="C148" s="122">
        <v>154.72000122070312</v>
      </c>
      <c r="D148" s="122">
        <v>8.776134490966797</v>
      </c>
      <c r="E148" s="122">
        <v>9.114288330078125</v>
      </c>
      <c r="F148" s="122">
        <v>20.017771801713558</v>
      </c>
      <c r="G148" s="122" t="s">
        <v>57</v>
      </c>
      <c r="H148" s="122">
        <v>-13.702968710651362</v>
      </c>
      <c r="I148" s="122">
        <v>54.31703556180957</v>
      </c>
      <c r="J148" s="122" t="s">
        <v>60</v>
      </c>
      <c r="K148" s="122">
        <v>-0.07757796914787898</v>
      </c>
      <c r="L148" s="122">
        <v>-0.009168869808284581</v>
      </c>
      <c r="M148" s="122">
        <v>0.014652136787435115</v>
      </c>
      <c r="N148" s="122">
        <v>-0.0011155316774157972</v>
      </c>
      <c r="O148" s="122">
        <v>-0.0037127148960443123</v>
      </c>
      <c r="P148" s="122">
        <v>-0.001049107781033684</v>
      </c>
      <c r="Q148" s="122">
        <v>0.0001253597322432326</v>
      </c>
      <c r="R148" s="122">
        <v>-8.97238248857135E-05</v>
      </c>
      <c r="S148" s="122">
        <v>-9.76776163641179E-05</v>
      </c>
      <c r="T148" s="122">
        <v>-7.472005182066717E-05</v>
      </c>
      <c r="U148" s="122">
        <v>-8.953218457620797E-06</v>
      </c>
      <c r="V148" s="122">
        <v>-7.084646435618616E-06</v>
      </c>
      <c r="W148" s="122">
        <v>-7.593705182614443E-06</v>
      </c>
      <c r="X148" s="122">
        <v>67.5</v>
      </c>
    </row>
    <row r="149" spans="1:24" s="122" customFormat="1" ht="12.75" hidden="1">
      <c r="A149" s="122">
        <v>2037</v>
      </c>
      <c r="B149" s="122">
        <v>136.22000122070312</v>
      </c>
      <c r="C149" s="122">
        <v>136.1199951171875</v>
      </c>
      <c r="D149" s="122">
        <v>8.816630363464355</v>
      </c>
      <c r="E149" s="122">
        <v>9.611481666564941</v>
      </c>
      <c r="F149" s="122">
        <v>29.3344650400891</v>
      </c>
      <c r="G149" s="122" t="s">
        <v>58</v>
      </c>
      <c r="H149" s="122">
        <v>10.514057062795601</v>
      </c>
      <c r="I149" s="122">
        <v>79.23405828349873</v>
      </c>
      <c r="J149" s="122" t="s">
        <v>61</v>
      </c>
      <c r="K149" s="122">
        <v>-1.3796701256266886</v>
      </c>
      <c r="L149" s="122">
        <v>-1.685429002133428</v>
      </c>
      <c r="M149" s="122">
        <v>-0.3268060610168707</v>
      </c>
      <c r="N149" s="122">
        <v>-0.1079397110826773</v>
      </c>
      <c r="O149" s="122">
        <v>-0.0553737368009531</v>
      </c>
      <c r="P149" s="122">
        <v>-0.048339224401530226</v>
      </c>
      <c r="Q149" s="122">
        <v>-0.006754288635205161</v>
      </c>
      <c r="R149" s="122">
        <v>-0.0016592880629849635</v>
      </c>
      <c r="S149" s="122">
        <v>-0.0007216408991102602</v>
      </c>
      <c r="T149" s="122">
        <v>-0.0007075494500003463</v>
      </c>
      <c r="U149" s="122">
        <v>-0.00014747483869183536</v>
      </c>
      <c r="V149" s="122">
        <v>-6.126940873562872E-05</v>
      </c>
      <c r="W149" s="122">
        <v>-4.4774753332848795E-05</v>
      </c>
      <c r="X149" s="122">
        <v>67.5</v>
      </c>
    </row>
    <row r="150" s="122" customFormat="1" ht="12.75" hidden="1">
      <c r="A150" s="122" t="s">
        <v>148</v>
      </c>
    </row>
    <row r="151" spans="1:24" s="122" customFormat="1" ht="12.75" hidden="1">
      <c r="A151" s="122">
        <v>2040</v>
      </c>
      <c r="B151" s="122">
        <v>189.64</v>
      </c>
      <c r="C151" s="122">
        <v>199.34</v>
      </c>
      <c r="D151" s="122">
        <v>9.121997773985159</v>
      </c>
      <c r="E151" s="122">
        <v>9.401419679450047</v>
      </c>
      <c r="F151" s="122">
        <v>38.891849773673414</v>
      </c>
      <c r="G151" s="122" t="s">
        <v>59</v>
      </c>
      <c r="H151" s="122">
        <v>-20.379761472054383</v>
      </c>
      <c r="I151" s="122">
        <v>101.7602385279456</v>
      </c>
      <c r="J151" s="122" t="s">
        <v>73</v>
      </c>
      <c r="K151" s="122">
        <v>5.666730354632139</v>
      </c>
      <c r="M151" s="122" t="s">
        <v>68</v>
      </c>
      <c r="N151" s="122">
        <v>4.176162483296881</v>
      </c>
      <c r="X151" s="122">
        <v>67.5</v>
      </c>
    </row>
    <row r="152" spans="1:24" s="122" customFormat="1" ht="12.75" hidden="1">
      <c r="A152" s="122">
        <v>2038</v>
      </c>
      <c r="B152" s="122">
        <v>105.68000030517578</v>
      </c>
      <c r="C152" s="122">
        <v>106.68000030517578</v>
      </c>
      <c r="D152" s="122">
        <v>9.616776466369629</v>
      </c>
      <c r="E152" s="122">
        <v>9.851880073547363</v>
      </c>
      <c r="F152" s="122">
        <v>33.916470467505604</v>
      </c>
      <c r="G152" s="122" t="s">
        <v>56</v>
      </c>
      <c r="H152" s="122">
        <v>45.700339760945255</v>
      </c>
      <c r="I152" s="122">
        <v>83.88034006612104</v>
      </c>
      <c r="J152" s="122" t="s">
        <v>62</v>
      </c>
      <c r="K152" s="122">
        <v>1.6103383944390355</v>
      </c>
      <c r="L152" s="122">
        <v>1.708622901751035</v>
      </c>
      <c r="M152" s="122">
        <v>0.3812260719087032</v>
      </c>
      <c r="N152" s="122">
        <v>0.046540303662719364</v>
      </c>
      <c r="O152" s="122">
        <v>0.06467470282864766</v>
      </c>
      <c r="P152" s="122">
        <v>0.04901523179538472</v>
      </c>
      <c r="Q152" s="122">
        <v>0.007872406624050877</v>
      </c>
      <c r="R152" s="122">
        <v>0.000716535376215526</v>
      </c>
      <c r="S152" s="122">
        <v>0.0008486216295778665</v>
      </c>
      <c r="T152" s="122">
        <v>0.0007212615497417169</v>
      </c>
      <c r="U152" s="122">
        <v>0.00017217163517117343</v>
      </c>
      <c r="V152" s="122">
        <v>2.6600168195122803E-05</v>
      </c>
      <c r="W152" s="122">
        <v>5.292542008859765E-05</v>
      </c>
      <c r="X152" s="122">
        <v>67.5</v>
      </c>
    </row>
    <row r="153" spans="1:24" s="122" customFormat="1" ht="12.75" hidden="1">
      <c r="A153" s="122">
        <v>2039</v>
      </c>
      <c r="B153" s="122">
        <v>145.4600067138672</v>
      </c>
      <c r="C153" s="122">
        <v>140.66000366210938</v>
      </c>
      <c r="D153" s="122">
        <v>9.204585075378418</v>
      </c>
      <c r="E153" s="122">
        <v>9.453081130981445</v>
      </c>
      <c r="F153" s="122">
        <v>23.416554768114242</v>
      </c>
      <c r="G153" s="122" t="s">
        <v>57</v>
      </c>
      <c r="H153" s="122">
        <v>-17.352890646741287</v>
      </c>
      <c r="I153" s="122">
        <v>60.6071160671259</v>
      </c>
      <c r="J153" s="122" t="s">
        <v>60</v>
      </c>
      <c r="K153" s="122">
        <v>-0.12266638572612339</v>
      </c>
      <c r="L153" s="122">
        <v>-0.009295511904153387</v>
      </c>
      <c r="M153" s="122">
        <v>0.024717271678193917</v>
      </c>
      <c r="N153" s="122">
        <v>-0.00048047554931410365</v>
      </c>
      <c r="O153" s="122">
        <v>-0.005621312948298956</v>
      </c>
      <c r="P153" s="122">
        <v>-0.0010635364532185978</v>
      </c>
      <c r="Q153" s="122">
        <v>0.0003040660951330528</v>
      </c>
      <c r="R153" s="122">
        <v>-3.867291024310205E-05</v>
      </c>
      <c r="S153" s="122">
        <v>-0.00013069548873269942</v>
      </c>
      <c r="T153" s="122">
        <v>-7.574404686296517E-05</v>
      </c>
      <c r="U153" s="122">
        <v>-6.979478363281543E-06</v>
      </c>
      <c r="V153" s="122">
        <v>-3.057302279913458E-06</v>
      </c>
      <c r="W153" s="122">
        <v>-9.895517633881001E-06</v>
      </c>
      <c r="X153" s="122">
        <v>67.5</v>
      </c>
    </row>
    <row r="154" spans="1:24" s="122" customFormat="1" ht="12.75" hidden="1">
      <c r="A154" s="122">
        <v>2037</v>
      </c>
      <c r="B154" s="122">
        <v>134.47999572753906</v>
      </c>
      <c r="C154" s="122">
        <v>140.5800018310547</v>
      </c>
      <c r="D154" s="122">
        <v>9.223626136779785</v>
      </c>
      <c r="E154" s="122">
        <v>9.911737442016602</v>
      </c>
      <c r="F154" s="122">
        <v>27.471134034491634</v>
      </c>
      <c r="G154" s="122" t="s">
        <v>58</v>
      </c>
      <c r="H154" s="122">
        <v>3.94176757418397</v>
      </c>
      <c r="I154" s="122">
        <v>70.92176330172303</v>
      </c>
      <c r="J154" s="122" t="s">
        <v>61</v>
      </c>
      <c r="K154" s="122">
        <v>-1.6056595848489743</v>
      </c>
      <c r="L154" s="122">
        <v>-1.7085976161304237</v>
      </c>
      <c r="M154" s="122">
        <v>-0.3804239403398873</v>
      </c>
      <c r="N154" s="122">
        <v>-0.04653782341563302</v>
      </c>
      <c r="O154" s="122">
        <v>-0.06442994666078168</v>
      </c>
      <c r="P154" s="122">
        <v>-0.04900369208710675</v>
      </c>
      <c r="Q154" s="122">
        <v>-0.007866532264231214</v>
      </c>
      <c r="R154" s="122">
        <v>-0.0007154909862336872</v>
      </c>
      <c r="S154" s="122">
        <v>-0.0008384970837232021</v>
      </c>
      <c r="T154" s="122">
        <v>-0.0007172733527049811</v>
      </c>
      <c r="U154" s="122">
        <v>-0.00017203011026937153</v>
      </c>
      <c r="V154" s="122">
        <v>-2.642388788157524E-05</v>
      </c>
      <c r="W154" s="122">
        <v>-5.1992103461122685E-05</v>
      </c>
      <c r="X154" s="122">
        <v>67.5</v>
      </c>
    </row>
    <row r="155" spans="1:14" s="122" customFormat="1" ht="12.75">
      <c r="A155" s="122" t="s">
        <v>154</v>
      </c>
      <c r="E155" s="123" t="s">
        <v>106</v>
      </c>
      <c r="F155" s="123">
        <f>MIN(F126:F154)</f>
        <v>17.871574713221968</v>
      </c>
      <c r="G155" s="123"/>
      <c r="H155" s="123"/>
      <c r="I155" s="124"/>
      <c r="J155" s="124" t="s">
        <v>158</v>
      </c>
      <c r="K155" s="123">
        <f>AVERAGE(K153,K148,K143,K138,K133,K128)</f>
        <v>-0.17049859104771548</v>
      </c>
      <c r="L155" s="123">
        <f>AVERAGE(L153,L148,L143,L138,L133,L128)</f>
        <v>-0.009253321006533272</v>
      </c>
      <c r="M155" s="124" t="s">
        <v>108</v>
      </c>
      <c r="N155" s="123" t="e">
        <f>Mittelwert(K151,K146,K141,K136,K131,K126)</f>
        <v>#NAME?</v>
      </c>
    </row>
    <row r="156" spans="5:14" s="122" customFormat="1" ht="12.75">
      <c r="E156" s="123" t="s">
        <v>107</v>
      </c>
      <c r="F156" s="123">
        <f>MAX(F126:F154)</f>
        <v>38.891849773673414</v>
      </c>
      <c r="G156" s="123"/>
      <c r="H156" s="123"/>
      <c r="I156" s="124"/>
      <c r="J156" s="124" t="s">
        <v>159</v>
      </c>
      <c r="K156" s="123">
        <f>AVERAGE(K154,K149,K144,K139,K134,K129)</f>
        <v>-1.0732837175513867</v>
      </c>
      <c r="L156" s="123">
        <f>AVERAGE(L154,L149,L144,L139,L134,L129)</f>
        <v>-1.7008323775481704</v>
      </c>
      <c r="M156" s="123"/>
      <c r="N156" s="123"/>
    </row>
    <row r="157" spans="5:14" s="122" customFormat="1" ht="12.75">
      <c r="E157" s="123"/>
      <c r="F157" s="123"/>
      <c r="G157" s="123"/>
      <c r="H157" s="123"/>
      <c r="I157" s="123"/>
      <c r="J157" s="124" t="s">
        <v>112</v>
      </c>
      <c r="K157" s="123">
        <f>ABS(K155/$G$33)</f>
        <v>0.10656161940482217</v>
      </c>
      <c r="L157" s="123">
        <f>ABS(L155/$H$33)</f>
        <v>0.025703669462592425</v>
      </c>
      <c r="M157" s="124" t="s">
        <v>111</v>
      </c>
      <c r="N157" s="123">
        <f>K157+L157+L158+K158</f>
        <v>1.805105818898309</v>
      </c>
    </row>
    <row r="158" spans="5:14" s="122" customFormat="1" ht="12.75">
      <c r="E158" s="123"/>
      <c r="F158" s="123"/>
      <c r="G158" s="123"/>
      <c r="H158" s="123"/>
      <c r="I158" s="123"/>
      <c r="J158" s="123"/>
      <c r="K158" s="123">
        <f>ABS(K156/$G$34)</f>
        <v>0.609820294063288</v>
      </c>
      <c r="L158" s="123">
        <f>ABS(L156/$H$34)</f>
        <v>1.0630202359676064</v>
      </c>
      <c r="M158" s="123"/>
      <c r="N158" s="123"/>
    </row>
    <row r="159" s="101" customFormat="1" ht="12.75"/>
    <row r="160" s="116" customFormat="1" ht="12.75">
      <c r="A160" s="116" t="s">
        <v>119</v>
      </c>
    </row>
    <row r="161" spans="1:24" s="116" customFormat="1" ht="12.75">
      <c r="A161" s="116">
        <v>2040</v>
      </c>
      <c r="B161" s="116">
        <v>192.98</v>
      </c>
      <c r="C161" s="116">
        <v>191.68</v>
      </c>
      <c r="D161" s="116">
        <v>9.023044979112095</v>
      </c>
      <c r="E161" s="116">
        <v>9.508149640186852</v>
      </c>
      <c r="F161" s="116">
        <v>38.8758607057306</v>
      </c>
      <c r="G161" s="116" t="s">
        <v>59</v>
      </c>
      <c r="H161" s="116">
        <v>-22.63169374223814</v>
      </c>
      <c r="I161" s="116">
        <v>102.84830625776185</v>
      </c>
      <c r="J161" s="116" t="s">
        <v>73</v>
      </c>
      <c r="K161" s="116">
        <v>6.278554140200352</v>
      </c>
      <c r="M161" s="116" t="s">
        <v>68</v>
      </c>
      <c r="N161" s="116">
        <v>3.7813037904859073</v>
      </c>
      <c r="X161" s="116">
        <v>67.5</v>
      </c>
    </row>
    <row r="162" spans="1:24" s="116" customFormat="1" ht="12.75">
      <c r="A162" s="116">
        <v>2038</v>
      </c>
      <c r="B162" s="116">
        <v>101.41999816894531</v>
      </c>
      <c r="C162" s="116">
        <v>105.41999816894531</v>
      </c>
      <c r="D162" s="116">
        <v>10.005073547363281</v>
      </c>
      <c r="E162" s="116">
        <v>10.340276718139648</v>
      </c>
      <c r="F162" s="116">
        <v>32.34994082360966</v>
      </c>
      <c r="G162" s="116" t="s">
        <v>56</v>
      </c>
      <c r="H162" s="116">
        <v>42.96727568455431</v>
      </c>
      <c r="I162" s="116">
        <v>76.88727385349962</v>
      </c>
      <c r="J162" s="116" t="s">
        <v>62</v>
      </c>
      <c r="K162" s="116">
        <v>2.179042982489284</v>
      </c>
      <c r="L162" s="116">
        <v>1.1197956008475385</v>
      </c>
      <c r="M162" s="116">
        <v>0.5158597481449065</v>
      </c>
      <c r="N162" s="116">
        <v>0.0382908379305558</v>
      </c>
      <c r="O162" s="116">
        <v>0.08751462239338977</v>
      </c>
      <c r="P162" s="116">
        <v>0.03212364129440106</v>
      </c>
      <c r="Q162" s="116">
        <v>0.010652609568489516</v>
      </c>
      <c r="R162" s="116">
        <v>0.00058952609260775</v>
      </c>
      <c r="S162" s="116">
        <v>0.0011482591838871267</v>
      </c>
      <c r="T162" s="116">
        <v>0.0004727338700224682</v>
      </c>
      <c r="U162" s="116">
        <v>0.0002329905220881157</v>
      </c>
      <c r="V162" s="116">
        <v>2.187204338008555E-05</v>
      </c>
      <c r="W162" s="116">
        <v>7.160846108825998E-05</v>
      </c>
      <c r="X162" s="116">
        <v>67.5</v>
      </c>
    </row>
    <row r="163" spans="1:24" s="116" customFormat="1" ht="12.75">
      <c r="A163" s="116">
        <v>2037</v>
      </c>
      <c r="B163" s="116">
        <v>110.5</v>
      </c>
      <c r="C163" s="116">
        <v>121.5999984741211</v>
      </c>
      <c r="D163" s="116">
        <v>9.632025718688965</v>
      </c>
      <c r="E163" s="116">
        <v>9.93017292022705</v>
      </c>
      <c r="F163" s="116">
        <v>16.965052045278536</v>
      </c>
      <c r="G163" s="116" t="s">
        <v>57</v>
      </c>
      <c r="H163" s="116">
        <v>-1.1009070816684243</v>
      </c>
      <c r="I163" s="116">
        <v>41.899092918331576</v>
      </c>
      <c r="J163" s="116" t="s">
        <v>60</v>
      </c>
      <c r="K163" s="116">
        <v>-0.8359535877174231</v>
      </c>
      <c r="L163" s="116">
        <v>-0.006091804753923306</v>
      </c>
      <c r="M163" s="116">
        <v>0.192473322195768</v>
      </c>
      <c r="N163" s="116">
        <v>-0.00039558335158860623</v>
      </c>
      <c r="O163" s="116">
        <v>-0.03444277670397275</v>
      </c>
      <c r="P163" s="116">
        <v>-0.0006968471890920263</v>
      </c>
      <c r="Q163" s="116">
        <v>0.003713819766907886</v>
      </c>
      <c r="R163" s="116">
        <v>-3.184050954313371E-05</v>
      </c>
      <c r="S163" s="116">
        <v>-0.0005221413877443688</v>
      </c>
      <c r="T163" s="116">
        <v>-4.962390805985933E-05</v>
      </c>
      <c r="U163" s="116">
        <v>6.367267355141681E-05</v>
      </c>
      <c r="V163" s="116">
        <v>-2.5241343141802315E-06</v>
      </c>
      <c r="W163" s="116">
        <v>-3.466639526989572E-05</v>
      </c>
      <c r="X163" s="116">
        <v>67.5</v>
      </c>
    </row>
    <row r="164" spans="1:24" s="116" customFormat="1" ht="12.75">
      <c r="A164" s="116">
        <v>2039</v>
      </c>
      <c r="B164" s="116">
        <v>145.36000061035156</v>
      </c>
      <c r="C164" s="116">
        <v>140.66000366210938</v>
      </c>
      <c r="D164" s="116">
        <v>9.230062484741211</v>
      </c>
      <c r="E164" s="116">
        <v>9.666504859924316</v>
      </c>
      <c r="F164" s="116">
        <v>26.509931681766496</v>
      </c>
      <c r="G164" s="116" t="s">
        <v>58</v>
      </c>
      <c r="H164" s="116">
        <v>-9.436233480890323</v>
      </c>
      <c r="I164" s="116">
        <v>68.42376712946124</v>
      </c>
      <c r="J164" s="116" t="s">
        <v>61</v>
      </c>
      <c r="K164" s="116">
        <v>-2.0123145675361402</v>
      </c>
      <c r="L164" s="116">
        <v>-1.1197790306986195</v>
      </c>
      <c r="M164" s="116">
        <v>-0.47860766813649197</v>
      </c>
      <c r="N164" s="116">
        <v>-0.03828879448658624</v>
      </c>
      <c r="O164" s="116">
        <v>-0.08045187546339656</v>
      </c>
      <c r="P164" s="116">
        <v>-0.03211608217087513</v>
      </c>
      <c r="Q164" s="116">
        <v>-0.009984269295126141</v>
      </c>
      <c r="R164" s="116">
        <v>-0.0005886656061104598</v>
      </c>
      <c r="S164" s="116">
        <v>-0.0010226766471302232</v>
      </c>
      <c r="T164" s="116">
        <v>-0.00047012209011626597</v>
      </c>
      <c r="U164" s="116">
        <v>-0.0002241213377296045</v>
      </c>
      <c r="V164" s="116">
        <v>-2.1725906829965055E-05</v>
      </c>
      <c r="W164" s="116">
        <v>-6.265790244191226E-05</v>
      </c>
      <c r="X164" s="116">
        <v>67.5</v>
      </c>
    </row>
    <row r="165" s="116" customFormat="1" ht="12.75">
      <c r="A165" s="116" t="s">
        <v>125</v>
      </c>
    </row>
    <row r="166" spans="1:24" s="116" customFormat="1" ht="12.75">
      <c r="A166" s="116">
        <v>2040</v>
      </c>
      <c r="B166" s="116">
        <v>173.88</v>
      </c>
      <c r="C166" s="116">
        <v>181.98</v>
      </c>
      <c r="D166" s="116">
        <v>9.138405411915935</v>
      </c>
      <c r="E166" s="116">
        <v>9.585768822704448</v>
      </c>
      <c r="F166" s="116">
        <v>35.15765487725071</v>
      </c>
      <c r="G166" s="116" t="s">
        <v>59</v>
      </c>
      <c r="H166" s="116">
        <v>-14.61605132246099</v>
      </c>
      <c r="I166" s="116">
        <v>91.763948677539</v>
      </c>
      <c r="J166" s="116" t="s">
        <v>73</v>
      </c>
      <c r="K166" s="116">
        <v>4.800215884430435</v>
      </c>
      <c r="M166" s="116" t="s">
        <v>68</v>
      </c>
      <c r="N166" s="116">
        <v>3.220276021863896</v>
      </c>
      <c r="X166" s="116">
        <v>67.5</v>
      </c>
    </row>
    <row r="167" spans="1:24" s="116" customFormat="1" ht="12.75">
      <c r="A167" s="116">
        <v>2038</v>
      </c>
      <c r="B167" s="116">
        <v>90.41999816894531</v>
      </c>
      <c r="C167" s="116">
        <v>94.0199966430664</v>
      </c>
      <c r="D167" s="116">
        <v>9.943971633911133</v>
      </c>
      <c r="E167" s="116">
        <v>10.312358856201172</v>
      </c>
      <c r="F167" s="116">
        <v>28.159554113294405</v>
      </c>
      <c r="G167" s="116" t="s">
        <v>56</v>
      </c>
      <c r="H167" s="116">
        <v>44.38792805677514</v>
      </c>
      <c r="I167" s="116">
        <v>67.30792622572045</v>
      </c>
      <c r="J167" s="116" t="s">
        <v>62</v>
      </c>
      <c r="K167" s="116">
        <v>1.706628558024618</v>
      </c>
      <c r="L167" s="116">
        <v>1.3076782115648136</v>
      </c>
      <c r="M167" s="116">
        <v>0.40402159941877985</v>
      </c>
      <c r="N167" s="116">
        <v>0.09056028326135243</v>
      </c>
      <c r="O167" s="116">
        <v>0.06854170232086541</v>
      </c>
      <c r="P167" s="116">
        <v>0.03751342255310301</v>
      </c>
      <c r="Q167" s="116">
        <v>0.008343180222344624</v>
      </c>
      <c r="R167" s="116">
        <v>0.0013940973474980438</v>
      </c>
      <c r="S167" s="116">
        <v>0.000899341411009543</v>
      </c>
      <c r="T167" s="116">
        <v>0.0005520274863812649</v>
      </c>
      <c r="U167" s="116">
        <v>0.0001824788578582472</v>
      </c>
      <c r="V167" s="116">
        <v>5.173937096410897E-05</v>
      </c>
      <c r="W167" s="116">
        <v>5.608449936767014E-05</v>
      </c>
      <c r="X167" s="116">
        <v>67.5</v>
      </c>
    </row>
    <row r="168" spans="1:24" s="116" customFormat="1" ht="12.75">
      <c r="A168" s="116">
        <v>2037</v>
      </c>
      <c r="B168" s="116">
        <v>111.30000305175781</v>
      </c>
      <c r="C168" s="116">
        <v>126.69999694824219</v>
      </c>
      <c r="D168" s="116">
        <v>9.525437355041504</v>
      </c>
      <c r="E168" s="116">
        <v>9.74691104888916</v>
      </c>
      <c r="F168" s="116">
        <v>14.64192626710727</v>
      </c>
      <c r="G168" s="116" t="s">
        <v>57</v>
      </c>
      <c r="H168" s="116">
        <v>-7.232529705620749</v>
      </c>
      <c r="I168" s="116">
        <v>36.56747334613707</v>
      </c>
      <c r="J168" s="116" t="s">
        <v>60</v>
      </c>
      <c r="K168" s="116">
        <v>-0.29052957358828535</v>
      </c>
      <c r="L168" s="116">
        <v>-0.007113528033466494</v>
      </c>
      <c r="M168" s="116">
        <v>0.06424958875625834</v>
      </c>
      <c r="N168" s="116">
        <v>-0.0009359051061742531</v>
      </c>
      <c r="O168" s="116">
        <v>-0.012395646248300743</v>
      </c>
      <c r="P168" s="116">
        <v>-0.0008138891700456032</v>
      </c>
      <c r="Q168" s="116">
        <v>0.0011101336341028296</v>
      </c>
      <c r="R168" s="116">
        <v>-7.52750564491608E-05</v>
      </c>
      <c r="S168" s="116">
        <v>-0.00022199300634251752</v>
      </c>
      <c r="T168" s="116">
        <v>-5.796685093990683E-05</v>
      </c>
      <c r="U168" s="116">
        <v>9.88252199129011E-06</v>
      </c>
      <c r="V168" s="116">
        <v>-5.946260939910982E-06</v>
      </c>
      <c r="W168" s="116">
        <v>-1.5648894941416414E-05</v>
      </c>
      <c r="X168" s="116">
        <v>67.5</v>
      </c>
    </row>
    <row r="169" spans="1:24" s="116" customFormat="1" ht="12.75">
      <c r="A169" s="116">
        <v>2039</v>
      </c>
      <c r="B169" s="116">
        <v>126.9800033569336</v>
      </c>
      <c r="C169" s="116">
        <v>140.77999877929688</v>
      </c>
      <c r="D169" s="116">
        <v>9.495731353759766</v>
      </c>
      <c r="E169" s="116">
        <v>9.527304649353027</v>
      </c>
      <c r="F169" s="116">
        <v>23.97965615821334</v>
      </c>
      <c r="G169" s="116" t="s">
        <v>58</v>
      </c>
      <c r="H169" s="116">
        <v>0.6349276649539775</v>
      </c>
      <c r="I169" s="116">
        <v>60.11493102188758</v>
      </c>
      <c r="J169" s="116" t="s">
        <v>61</v>
      </c>
      <c r="K169" s="116">
        <v>-1.6817174560358814</v>
      </c>
      <c r="L169" s="116">
        <v>-1.3076588632821124</v>
      </c>
      <c r="M169" s="116">
        <v>-0.398880236589331</v>
      </c>
      <c r="N169" s="116">
        <v>-0.09055544702561313</v>
      </c>
      <c r="O169" s="116">
        <v>-0.06741151912788433</v>
      </c>
      <c r="P169" s="116">
        <v>-0.03750459246634391</v>
      </c>
      <c r="Q169" s="116">
        <v>-0.008268993864851765</v>
      </c>
      <c r="R169" s="116">
        <v>-0.0013920636049324963</v>
      </c>
      <c r="S169" s="116">
        <v>-0.0008715125235426321</v>
      </c>
      <c r="T169" s="116">
        <v>-0.0005489755822552841</v>
      </c>
      <c r="U169" s="116">
        <v>-0.0001822110570858477</v>
      </c>
      <c r="V169" s="116">
        <v>-5.139654160151412E-05</v>
      </c>
      <c r="W169" s="116">
        <v>-5.385706227074314E-05</v>
      </c>
      <c r="X169" s="116">
        <v>67.5</v>
      </c>
    </row>
    <row r="170" s="116" customFormat="1" ht="12.75">
      <c r="A170" s="116" t="s">
        <v>131</v>
      </c>
    </row>
    <row r="171" spans="1:24" s="116" customFormat="1" ht="12.75">
      <c r="A171" s="116">
        <v>2040</v>
      </c>
      <c r="B171" s="116">
        <v>155.72</v>
      </c>
      <c r="C171" s="116">
        <v>161.42</v>
      </c>
      <c r="D171" s="116">
        <v>9.113319410149218</v>
      </c>
      <c r="E171" s="116">
        <v>9.74242922659424</v>
      </c>
      <c r="F171" s="116">
        <v>31.161601490591362</v>
      </c>
      <c r="G171" s="116" t="s">
        <v>59</v>
      </c>
      <c r="H171" s="116">
        <v>-6.724240743365257</v>
      </c>
      <c r="I171" s="116">
        <v>81.49575925663474</v>
      </c>
      <c r="J171" s="116" t="s">
        <v>73</v>
      </c>
      <c r="K171" s="116">
        <v>2.501257297140694</v>
      </c>
      <c r="M171" s="116" t="s">
        <v>68</v>
      </c>
      <c r="N171" s="116">
        <v>1.5178972542352283</v>
      </c>
      <c r="X171" s="116">
        <v>67.5</v>
      </c>
    </row>
    <row r="172" spans="1:24" s="116" customFormat="1" ht="12.75">
      <c r="A172" s="116">
        <v>2038</v>
      </c>
      <c r="B172" s="116">
        <v>97.27999877929688</v>
      </c>
      <c r="C172" s="116">
        <v>100.9800033569336</v>
      </c>
      <c r="D172" s="116">
        <v>10.204773902893066</v>
      </c>
      <c r="E172" s="116">
        <v>10.349746704101562</v>
      </c>
      <c r="F172" s="116">
        <v>25.896061345029086</v>
      </c>
      <c r="G172" s="116" t="s">
        <v>56</v>
      </c>
      <c r="H172" s="116">
        <v>30.553146785945287</v>
      </c>
      <c r="I172" s="116">
        <v>60.33314556524216</v>
      </c>
      <c r="J172" s="116" t="s">
        <v>62</v>
      </c>
      <c r="K172" s="116">
        <v>1.367799459393844</v>
      </c>
      <c r="L172" s="116">
        <v>0.7203307897804779</v>
      </c>
      <c r="M172" s="116">
        <v>0.3238081688390018</v>
      </c>
      <c r="N172" s="116">
        <v>0.05624007417477233</v>
      </c>
      <c r="O172" s="116">
        <v>0.054933640334340096</v>
      </c>
      <c r="P172" s="116">
        <v>0.020664217124455767</v>
      </c>
      <c r="Q172" s="116">
        <v>0.006686737422573665</v>
      </c>
      <c r="R172" s="116">
        <v>0.0008657787520920932</v>
      </c>
      <c r="S172" s="116">
        <v>0.0007207744661724346</v>
      </c>
      <c r="T172" s="116">
        <v>0.00030408682752648</v>
      </c>
      <c r="U172" s="116">
        <v>0.00014625163261171862</v>
      </c>
      <c r="V172" s="116">
        <v>3.213088031856252E-05</v>
      </c>
      <c r="W172" s="116">
        <v>4.4947352438966434E-05</v>
      </c>
      <c r="X172" s="116">
        <v>67.5</v>
      </c>
    </row>
    <row r="173" spans="1:24" s="116" customFormat="1" ht="12.75">
      <c r="A173" s="116">
        <v>2037</v>
      </c>
      <c r="B173" s="116">
        <v>113.87999725341797</v>
      </c>
      <c r="C173" s="116">
        <v>128.0800018310547</v>
      </c>
      <c r="D173" s="116">
        <v>9.390018463134766</v>
      </c>
      <c r="E173" s="116">
        <v>9.529123306274414</v>
      </c>
      <c r="F173" s="116">
        <v>16.529768137851008</v>
      </c>
      <c r="G173" s="116" t="s">
        <v>57</v>
      </c>
      <c r="H173" s="116">
        <v>-4.497836801639309</v>
      </c>
      <c r="I173" s="116">
        <v>41.88216045177866</v>
      </c>
      <c r="J173" s="116" t="s">
        <v>60</v>
      </c>
      <c r="K173" s="116">
        <v>-0.09094181574521577</v>
      </c>
      <c r="L173" s="116">
        <v>-0.003918235837629424</v>
      </c>
      <c r="M173" s="116">
        <v>0.01785574858013468</v>
      </c>
      <c r="N173" s="116">
        <v>-0.0005811586792127034</v>
      </c>
      <c r="O173" s="116">
        <v>-0.004243174827347289</v>
      </c>
      <c r="P173" s="116">
        <v>-0.0004483109118243523</v>
      </c>
      <c r="Q173" s="116">
        <v>0.00019338489664516505</v>
      </c>
      <c r="R173" s="116">
        <v>-4.6737990379832956E-05</v>
      </c>
      <c r="S173" s="116">
        <v>-0.00010407116160559612</v>
      </c>
      <c r="T173" s="116">
        <v>-3.193193079622224E-05</v>
      </c>
      <c r="U173" s="116">
        <v>-7.36484956114787E-06</v>
      </c>
      <c r="V173" s="116">
        <v>-3.6914597650635243E-06</v>
      </c>
      <c r="W173" s="116">
        <v>-7.968581817161771E-06</v>
      </c>
      <c r="X173" s="116">
        <v>67.5</v>
      </c>
    </row>
    <row r="174" spans="1:24" s="116" customFormat="1" ht="12.75">
      <c r="A174" s="116">
        <v>2039</v>
      </c>
      <c r="B174" s="116">
        <v>141.13999938964844</v>
      </c>
      <c r="C174" s="116">
        <v>138.13999938964844</v>
      </c>
      <c r="D174" s="116">
        <v>9.092830657958984</v>
      </c>
      <c r="E174" s="116">
        <v>9.592921257019043</v>
      </c>
      <c r="F174" s="116">
        <v>26.226132438921812</v>
      </c>
      <c r="G174" s="116" t="s">
        <v>58</v>
      </c>
      <c r="H174" s="116">
        <v>-4.939289599301134</v>
      </c>
      <c r="I174" s="116">
        <v>68.7007097903473</v>
      </c>
      <c r="J174" s="116" t="s">
        <v>61</v>
      </c>
      <c r="K174" s="116">
        <v>-1.3647728555576768</v>
      </c>
      <c r="L174" s="116">
        <v>-0.7203201330892313</v>
      </c>
      <c r="M174" s="116">
        <v>-0.32331548439490265</v>
      </c>
      <c r="N174" s="116">
        <v>-0.05623707138332747</v>
      </c>
      <c r="O174" s="116">
        <v>-0.05476951987891809</v>
      </c>
      <c r="P174" s="116">
        <v>-0.020659353491650947</v>
      </c>
      <c r="Q174" s="116">
        <v>-0.0066839404276367274</v>
      </c>
      <c r="R174" s="116">
        <v>-0.0008645162854622212</v>
      </c>
      <c r="S174" s="116">
        <v>-0.0007132215815636961</v>
      </c>
      <c r="T174" s="116">
        <v>-0.0003024056058851166</v>
      </c>
      <c r="U174" s="116">
        <v>-0.00014606607762425463</v>
      </c>
      <c r="V174" s="116">
        <v>-3.19181232977239E-05</v>
      </c>
      <c r="W174" s="116">
        <v>-4.423535006186636E-05</v>
      </c>
      <c r="X174" s="116">
        <v>67.5</v>
      </c>
    </row>
    <row r="175" s="116" customFormat="1" ht="12.75">
      <c r="A175" s="116" t="s">
        <v>137</v>
      </c>
    </row>
    <row r="176" spans="1:24" s="116" customFormat="1" ht="12.75">
      <c r="A176" s="116">
        <v>2040</v>
      </c>
      <c r="B176" s="116">
        <v>175.48</v>
      </c>
      <c r="C176" s="116">
        <v>155.48</v>
      </c>
      <c r="D176" s="116">
        <v>9.055621914642435</v>
      </c>
      <c r="E176" s="116">
        <v>10.05314888513846</v>
      </c>
      <c r="F176" s="116">
        <v>35.559728370439444</v>
      </c>
      <c r="G176" s="116" t="s">
        <v>59</v>
      </c>
      <c r="H176" s="116">
        <v>-14.311859094273785</v>
      </c>
      <c r="I176" s="116">
        <v>93.6681409057262</v>
      </c>
      <c r="J176" s="116" t="s">
        <v>73</v>
      </c>
      <c r="K176" s="116">
        <v>2.3508074289518395</v>
      </c>
      <c r="M176" s="116" t="s">
        <v>68</v>
      </c>
      <c r="N176" s="116">
        <v>1.5100496686472253</v>
      </c>
      <c r="X176" s="116">
        <v>67.5</v>
      </c>
    </row>
    <row r="177" spans="1:24" s="116" customFormat="1" ht="12.75">
      <c r="A177" s="116">
        <v>2038</v>
      </c>
      <c r="B177" s="116">
        <v>101.94000244140625</v>
      </c>
      <c r="C177" s="116">
        <v>103.94000244140625</v>
      </c>
      <c r="D177" s="116">
        <v>9.996975898742676</v>
      </c>
      <c r="E177" s="116">
        <v>10.161834716796875</v>
      </c>
      <c r="F177" s="116">
        <v>25.775556466480776</v>
      </c>
      <c r="G177" s="116" t="s">
        <v>56</v>
      </c>
      <c r="H177" s="116">
        <v>26.872657758119026</v>
      </c>
      <c r="I177" s="116">
        <v>61.312660199525276</v>
      </c>
      <c r="J177" s="116" t="s">
        <v>62</v>
      </c>
      <c r="K177" s="116">
        <v>1.2521000859635418</v>
      </c>
      <c r="L177" s="116">
        <v>0.8318592075079915</v>
      </c>
      <c r="M177" s="116">
        <v>0.296418105049603</v>
      </c>
      <c r="N177" s="116">
        <v>0.007941448402386423</v>
      </c>
      <c r="O177" s="116">
        <v>0.050286903573492685</v>
      </c>
      <c r="P177" s="116">
        <v>0.023863556777030646</v>
      </c>
      <c r="Q177" s="116">
        <v>0.006121084700636467</v>
      </c>
      <c r="R177" s="116">
        <v>0.00012232967338039595</v>
      </c>
      <c r="S177" s="116">
        <v>0.0006598133635558251</v>
      </c>
      <c r="T177" s="116">
        <v>0.0003511643555489551</v>
      </c>
      <c r="U177" s="116">
        <v>0.00013387561922066057</v>
      </c>
      <c r="V177" s="116">
        <v>4.539672568998686E-06</v>
      </c>
      <c r="W177" s="116">
        <v>4.114961185364325E-05</v>
      </c>
      <c r="X177" s="116">
        <v>67.5</v>
      </c>
    </row>
    <row r="178" spans="1:24" s="116" customFormat="1" ht="12.75">
      <c r="A178" s="116">
        <v>2037</v>
      </c>
      <c r="B178" s="116">
        <v>120.44000244140625</v>
      </c>
      <c r="C178" s="116">
        <v>128.5399932861328</v>
      </c>
      <c r="D178" s="116">
        <v>9.170018196105957</v>
      </c>
      <c r="E178" s="116">
        <v>9.668310165405273</v>
      </c>
      <c r="F178" s="116">
        <v>18.109379873816696</v>
      </c>
      <c r="G178" s="116" t="s">
        <v>57</v>
      </c>
      <c r="H178" s="116">
        <v>-5.941732515239707</v>
      </c>
      <c r="I178" s="116">
        <v>46.99826992616654</v>
      </c>
      <c r="J178" s="116" t="s">
        <v>60</v>
      </c>
      <c r="K178" s="116">
        <v>-0.3266371411016314</v>
      </c>
      <c r="L178" s="116">
        <v>-0.004525664201803885</v>
      </c>
      <c r="M178" s="116">
        <v>0.07406946294653799</v>
      </c>
      <c r="N178" s="116">
        <v>-8.175822165489818E-05</v>
      </c>
      <c r="O178" s="116">
        <v>-0.013640930059005643</v>
      </c>
      <c r="P178" s="116">
        <v>-0.0005177339872513799</v>
      </c>
      <c r="Q178" s="116">
        <v>0.0013734568556197455</v>
      </c>
      <c r="R178" s="116">
        <v>-6.598565493352555E-06</v>
      </c>
      <c r="S178" s="116">
        <v>-0.0002214551596244145</v>
      </c>
      <c r="T178" s="116">
        <v>-3.686999243112986E-05</v>
      </c>
      <c r="U178" s="116">
        <v>1.961644816111544E-05</v>
      </c>
      <c r="V178" s="116">
        <v>-5.26438420982744E-07</v>
      </c>
      <c r="W178" s="116">
        <v>-1.5095530284063993E-05</v>
      </c>
      <c r="X178" s="116">
        <v>67.5</v>
      </c>
    </row>
    <row r="179" spans="1:24" s="116" customFormat="1" ht="12.75">
      <c r="A179" s="116">
        <v>2039</v>
      </c>
      <c r="B179" s="116">
        <v>142.52000427246094</v>
      </c>
      <c r="C179" s="116">
        <v>144.02000427246094</v>
      </c>
      <c r="D179" s="116">
        <v>9.013879776000977</v>
      </c>
      <c r="E179" s="116">
        <v>9.326072692871094</v>
      </c>
      <c r="F179" s="116">
        <v>26.652427335075632</v>
      </c>
      <c r="G179" s="116" t="s">
        <v>58</v>
      </c>
      <c r="H179" s="116">
        <v>-4.586994927482678</v>
      </c>
      <c r="I179" s="116">
        <v>70.43300934497826</v>
      </c>
      <c r="J179" s="116" t="s">
        <v>61</v>
      </c>
      <c r="K179" s="116">
        <v>-1.2087443084965743</v>
      </c>
      <c r="L179" s="116">
        <v>-0.8318468966578862</v>
      </c>
      <c r="M179" s="116">
        <v>-0.287014647117545</v>
      </c>
      <c r="N179" s="116">
        <v>-0.007941027535587425</v>
      </c>
      <c r="O179" s="116">
        <v>-0.04840142248049191</v>
      </c>
      <c r="P179" s="116">
        <v>-0.02385793984335215</v>
      </c>
      <c r="Q179" s="116">
        <v>-0.005965005798665828</v>
      </c>
      <c r="R179" s="116">
        <v>-0.00012215157765163858</v>
      </c>
      <c r="S179" s="116">
        <v>-0.0006215394492729939</v>
      </c>
      <c r="T179" s="116">
        <v>-0.00034922343602089676</v>
      </c>
      <c r="U179" s="116">
        <v>-0.00013243064744709805</v>
      </c>
      <c r="V179" s="116">
        <v>-4.509045311663249E-06</v>
      </c>
      <c r="W179" s="116">
        <v>-3.8280746089234E-05</v>
      </c>
      <c r="X179" s="116">
        <v>67.5</v>
      </c>
    </row>
    <row r="180" s="116" customFormat="1" ht="12.75">
      <c r="A180" s="116" t="s">
        <v>143</v>
      </c>
    </row>
    <row r="181" spans="1:24" s="116" customFormat="1" ht="12.75">
      <c r="A181" s="116">
        <v>2040</v>
      </c>
      <c r="B181" s="116">
        <v>167.8</v>
      </c>
      <c r="C181" s="116">
        <v>179.1</v>
      </c>
      <c r="D181" s="116">
        <v>9.565291877926976</v>
      </c>
      <c r="E181" s="116">
        <v>9.67233642859725</v>
      </c>
      <c r="F181" s="116">
        <v>36.71229899084622</v>
      </c>
      <c r="G181" s="116" t="s">
        <v>59</v>
      </c>
      <c r="H181" s="116">
        <v>-8.778052687959587</v>
      </c>
      <c r="I181" s="116">
        <v>91.52194731204042</v>
      </c>
      <c r="J181" s="116" t="s">
        <v>73</v>
      </c>
      <c r="K181" s="116">
        <v>4.971510293684315</v>
      </c>
      <c r="M181" s="116" t="s">
        <v>68</v>
      </c>
      <c r="N181" s="116">
        <v>3.4454375491525906</v>
      </c>
      <c r="X181" s="116">
        <v>67.5</v>
      </c>
    </row>
    <row r="182" spans="1:24" s="116" customFormat="1" ht="12.75">
      <c r="A182" s="116">
        <v>2038</v>
      </c>
      <c r="B182" s="116">
        <v>85.18000030517578</v>
      </c>
      <c r="C182" s="116">
        <v>100.87999725341797</v>
      </c>
      <c r="D182" s="116">
        <v>9.804929733276367</v>
      </c>
      <c r="E182" s="116">
        <v>10.109817504882812</v>
      </c>
      <c r="F182" s="116">
        <v>26.436955808764843</v>
      </c>
      <c r="G182" s="116" t="s">
        <v>56</v>
      </c>
      <c r="H182" s="116">
        <v>46.39247717640097</v>
      </c>
      <c r="I182" s="116">
        <v>64.07247748157675</v>
      </c>
      <c r="J182" s="116" t="s">
        <v>62</v>
      </c>
      <c r="K182" s="116">
        <v>1.6663043314617316</v>
      </c>
      <c r="L182" s="116">
        <v>1.4220017041903417</v>
      </c>
      <c r="M182" s="116">
        <v>0.39447490307105226</v>
      </c>
      <c r="N182" s="116">
        <v>0.10501454824275283</v>
      </c>
      <c r="O182" s="116">
        <v>0.06692238139040155</v>
      </c>
      <c r="P182" s="116">
        <v>0.04079302867444378</v>
      </c>
      <c r="Q182" s="116">
        <v>0.008146040706075811</v>
      </c>
      <c r="R182" s="116">
        <v>0.001616601974025024</v>
      </c>
      <c r="S182" s="116">
        <v>0.0008780960307820519</v>
      </c>
      <c r="T182" s="116">
        <v>0.00060027216911905</v>
      </c>
      <c r="U182" s="116">
        <v>0.0001781623002322227</v>
      </c>
      <c r="V182" s="116">
        <v>6.000334010033997E-05</v>
      </c>
      <c r="W182" s="116">
        <v>5.4757276203784444E-05</v>
      </c>
      <c r="X182" s="116">
        <v>67.5</v>
      </c>
    </row>
    <row r="183" spans="1:24" s="116" customFormat="1" ht="12.75">
      <c r="A183" s="116">
        <v>2037</v>
      </c>
      <c r="B183" s="116">
        <v>136.22000122070312</v>
      </c>
      <c r="C183" s="116">
        <v>136.1199951171875</v>
      </c>
      <c r="D183" s="116">
        <v>8.816630363464355</v>
      </c>
      <c r="E183" s="116">
        <v>9.611481666564941</v>
      </c>
      <c r="F183" s="116">
        <v>20.205357570578283</v>
      </c>
      <c r="G183" s="116" t="s">
        <v>57</v>
      </c>
      <c r="H183" s="116">
        <v>-14.144181371994904</v>
      </c>
      <c r="I183" s="116">
        <v>54.575819848708214</v>
      </c>
      <c r="J183" s="116" t="s">
        <v>60</v>
      </c>
      <c r="K183" s="116">
        <v>0.1999593741664856</v>
      </c>
      <c r="L183" s="116">
        <v>-0.007735325710069122</v>
      </c>
      <c r="M183" s="116">
        <v>-0.05178560561060265</v>
      </c>
      <c r="N183" s="116">
        <v>-0.00108515252231248</v>
      </c>
      <c r="O183" s="116">
        <v>0.00731400262630893</v>
      </c>
      <c r="P183" s="116">
        <v>-0.0008851281912120801</v>
      </c>
      <c r="Q183" s="116">
        <v>-0.0012809201104751658</v>
      </c>
      <c r="R183" s="116">
        <v>-8.726933265167377E-05</v>
      </c>
      <c r="S183" s="116">
        <v>3.678910802712077E-05</v>
      </c>
      <c r="T183" s="116">
        <v>-6.30459984260879E-05</v>
      </c>
      <c r="U183" s="116">
        <v>-4.1855602498663656E-05</v>
      </c>
      <c r="V183" s="116">
        <v>-6.888407118077364E-06</v>
      </c>
      <c r="W183" s="116">
        <v>4.647642270478378E-07</v>
      </c>
      <c r="X183" s="116">
        <v>67.5</v>
      </c>
    </row>
    <row r="184" spans="1:24" s="116" customFormat="1" ht="12.75">
      <c r="A184" s="116">
        <v>2039</v>
      </c>
      <c r="B184" s="116">
        <v>135.52000427246094</v>
      </c>
      <c r="C184" s="116">
        <v>154.72000122070312</v>
      </c>
      <c r="D184" s="116">
        <v>8.776134490966797</v>
      </c>
      <c r="E184" s="116">
        <v>9.114288330078125</v>
      </c>
      <c r="F184" s="116">
        <v>26.321898855931675</v>
      </c>
      <c r="G184" s="116" t="s">
        <v>58</v>
      </c>
      <c r="H184" s="116">
        <v>3.4029058483152426</v>
      </c>
      <c r="I184" s="116">
        <v>71.42291012077618</v>
      </c>
      <c r="J184" s="116" t="s">
        <v>61</v>
      </c>
      <c r="K184" s="116">
        <v>-1.654263090844705</v>
      </c>
      <c r="L184" s="116">
        <v>-1.4219806649376057</v>
      </c>
      <c r="M184" s="116">
        <v>-0.3910609929467003</v>
      </c>
      <c r="N184" s="116">
        <v>-0.10500894146039556</v>
      </c>
      <c r="O184" s="116">
        <v>-0.06652150401595494</v>
      </c>
      <c r="P184" s="116">
        <v>-0.04078342477672901</v>
      </c>
      <c r="Q184" s="116">
        <v>-0.008044701539250812</v>
      </c>
      <c r="R184" s="116">
        <v>-0.0016142447168877882</v>
      </c>
      <c r="S184" s="116">
        <v>-0.0008773250257491593</v>
      </c>
      <c r="T184" s="116">
        <v>-0.0005969521581344246</v>
      </c>
      <c r="U184" s="116">
        <v>-0.00017317596185241913</v>
      </c>
      <c r="V184" s="116">
        <v>-5.960663277331381E-05</v>
      </c>
      <c r="W184" s="116">
        <v>-5.475530377480153E-05</v>
      </c>
      <c r="X184" s="116">
        <v>67.5</v>
      </c>
    </row>
    <row r="185" s="116" customFormat="1" ht="12.75">
      <c r="A185" s="116" t="s">
        <v>149</v>
      </c>
    </row>
    <row r="186" spans="1:24" s="116" customFormat="1" ht="12.75">
      <c r="A186" s="116">
        <v>2040</v>
      </c>
      <c r="B186" s="116">
        <v>189.64</v>
      </c>
      <c r="C186" s="116">
        <v>199.34</v>
      </c>
      <c r="D186" s="116">
        <v>9.121997773985159</v>
      </c>
      <c r="E186" s="116">
        <v>9.401419679450047</v>
      </c>
      <c r="F186" s="116">
        <v>38.02448576661444</v>
      </c>
      <c r="G186" s="116" t="s">
        <v>59</v>
      </c>
      <c r="H186" s="116">
        <v>-22.649213009137682</v>
      </c>
      <c r="I186" s="116">
        <v>99.4907869908623</v>
      </c>
      <c r="J186" s="116" t="s">
        <v>73</v>
      </c>
      <c r="K186" s="116">
        <v>5.892334478374601</v>
      </c>
      <c r="M186" s="116" t="s">
        <v>68</v>
      </c>
      <c r="N186" s="116">
        <v>4.113017263822572</v>
      </c>
      <c r="X186" s="116">
        <v>67.5</v>
      </c>
    </row>
    <row r="187" spans="1:24" s="116" customFormat="1" ht="12.75">
      <c r="A187" s="116">
        <v>2038</v>
      </c>
      <c r="B187" s="116">
        <v>105.68000030517578</v>
      </c>
      <c r="C187" s="116">
        <v>106.68000030517578</v>
      </c>
      <c r="D187" s="116">
        <v>9.616776466369629</v>
      </c>
      <c r="E187" s="116">
        <v>9.851880073547363</v>
      </c>
      <c r="F187" s="116">
        <v>33.916470467505604</v>
      </c>
      <c r="G187" s="116" t="s">
        <v>56</v>
      </c>
      <c r="H187" s="116">
        <v>45.700339760945255</v>
      </c>
      <c r="I187" s="116">
        <v>83.88034006612104</v>
      </c>
      <c r="J187" s="116" t="s">
        <v>62</v>
      </c>
      <c r="K187" s="116">
        <v>1.7902338050119306</v>
      </c>
      <c r="L187" s="116">
        <v>1.5806732009406785</v>
      </c>
      <c r="M187" s="116">
        <v>0.4238141128661028</v>
      </c>
      <c r="N187" s="116">
        <v>0.0441260962037025</v>
      </c>
      <c r="O187" s="116">
        <v>0.07189950731695455</v>
      </c>
      <c r="P187" s="116">
        <v>0.045344760387906864</v>
      </c>
      <c r="Q187" s="116">
        <v>0.008751855914156965</v>
      </c>
      <c r="R187" s="116">
        <v>0.0006793674268961888</v>
      </c>
      <c r="S187" s="116">
        <v>0.000943409052514271</v>
      </c>
      <c r="T187" s="116">
        <v>0.0006672618856077692</v>
      </c>
      <c r="U187" s="116">
        <v>0.0001914121464257906</v>
      </c>
      <c r="V187" s="116">
        <v>2.5215981349452077E-05</v>
      </c>
      <c r="W187" s="116">
        <v>5.8836859464813775E-05</v>
      </c>
      <c r="X187" s="116">
        <v>67.5</v>
      </c>
    </row>
    <row r="188" spans="1:24" s="116" customFormat="1" ht="12.75">
      <c r="A188" s="116">
        <v>2037</v>
      </c>
      <c r="B188" s="116">
        <v>134.47999572753906</v>
      </c>
      <c r="C188" s="116">
        <v>140.5800018310547</v>
      </c>
      <c r="D188" s="116">
        <v>9.223626136779785</v>
      </c>
      <c r="E188" s="116">
        <v>9.911737442016602</v>
      </c>
      <c r="F188" s="116">
        <v>21.249378433935618</v>
      </c>
      <c r="G188" s="116" t="s">
        <v>57</v>
      </c>
      <c r="H188" s="116">
        <v>-12.12083389941293</v>
      </c>
      <c r="I188" s="116">
        <v>54.85916182812613</v>
      </c>
      <c r="J188" s="116" t="s">
        <v>60</v>
      </c>
      <c r="K188" s="116">
        <v>-0.41172377662108034</v>
      </c>
      <c r="L188" s="116">
        <v>-0.008599373632636397</v>
      </c>
      <c r="M188" s="116">
        <v>0.09277576675921834</v>
      </c>
      <c r="N188" s="116">
        <v>-0.0004556457404598023</v>
      </c>
      <c r="O188" s="116">
        <v>-0.017288873775118927</v>
      </c>
      <c r="P188" s="116">
        <v>-0.0009838337358008922</v>
      </c>
      <c r="Q188" s="116">
        <v>0.0016910422293613314</v>
      </c>
      <c r="R188" s="116">
        <v>-3.667692933753283E-05</v>
      </c>
      <c r="S188" s="116">
        <v>-0.0002881663854829109</v>
      </c>
      <c r="T188" s="116">
        <v>-7.006531468339761E-05</v>
      </c>
      <c r="U188" s="116">
        <v>2.2006508187196347E-05</v>
      </c>
      <c r="V188" s="116">
        <v>-2.902361893077756E-06</v>
      </c>
      <c r="W188" s="116">
        <v>-1.9831581657885157E-05</v>
      </c>
      <c r="X188" s="116">
        <v>67.5</v>
      </c>
    </row>
    <row r="189" spans="1:24" s="116" customFormat="1" ht="12.75">
      <c r="A189" s="116">
        <v>2039</v>
      </c>
      <c r="B189" s="116">
        <v>145.4600067138672</v>
      </c>
      <c r="C189" s="116">
        <v>140.66000366210938</v>
      </c>
      <c r="D189" s="116">
        <v>9.204585075378418</v>
      </c>
      <c r="E189" s="116">
        <v>9.453081130981445</v>
      </c>
      <c r="F189" s="116">
        <v>30.260747967452282</v>
      </c>
      <c r="G189" s="116" t="s">
        <v>58</v>
      </c>
      <c r="H189" s="116">
        <v>0.3613638935101591</v>
      </c>
      <c r="I189" s="116">
        <v>78.32137060737735</v>
      </c>
      <c r="J189" s="116" t="s">
        <v>61</v>
      </c>
      <c r="K189" s="116">
        <v>-1.7422458518740604</v>
      </c>
      <c r="L189" s="116">
        <v>-1.5806498090801697</v>
      </c>
      <c r="M189" s="116">
        <v>-0.41353483452633205</v>
      </c>
      <c r="N189" s="116">
        <v>-0.04412374364373006</v>
      </c>
      <c r="O189" s="116">
        <v>-0.06978992761143119</v>
      </c>
      <c r="P189" s="116">
        <v>-0.04533408613633882</v>
      </c>
      <c r="Q189" s="116">
        <v>-0.008586929493170472</v>
      </c>
      <c r="R189" s="116">
        <v>-0.0006783766679227095</v>
      </c>
      <c r="S189" s="116">
        <v>-0.0008983210866074496</v>
      </c>
      <c r="T189" s="116">
        <v>-0.0006635731125227666</v>
      </c>
      <c r="U189" s="116">
        <v>-0.0001901429025673458</v>
      </c>
      <c r="V189" s="116">
        <v>-2.504839337876833E-05</v>
      </c>
      <c r="W189" s="116">
        <v>-5.539390219716318E-05</v>
      </c>
      <c r="X189" s="116">
        <v>67.5</v>
      </c>
    </row>
    <row r="190" spans="1:14" s="116" customFormat="1" ht="12.75">
      <c r="A190" s="116" t="s">
        <v>155</v>
      </c>
      <c r="E190" s="117" t="s">
        <v>106</v>
      </c>
      <c r="F190" s="117">
        <f>MIN(F161:F189)</f>
        <v>14.64192626710727</v>
      </c>
      <c r="G190" s="117"/>
      <c r="H190" s="117"/>
      <c r="I190" s="118"/>
      <c r="J190" s="118" t="s">
        <v>158</v>
      </c>
      <c r="K190" s="117">
        <f>AVERAGE(K188,K183,K178,K173,K168,K163)</f>
        <v>-0.2926377534345251</v>
      </c>
      <c r="L190" s="117">
        <f>AVERAGE(L188,L183,L178,L173,L168,L163)</f>
        <v>-0.006330655361588104</v>
      </c>
      <c r="M190" s="118" t="s">
        <v>108</v>
      </c>
      <c r="N190" s="117" t="e">
        <f>Mittelwert(K186,K181,K176,K171,K166,K161)</f>
        <v>#NAME?</v>
      </c>
    </row>
    <row r="191" spans="5:14" s="116" customFormat="1" ht="12.75">
      <c r="E191" s="117" t="s">
        <v>107</v>
      </c>
      <c r="F191" s="117">
        <f>MAX(F161:F189)</f>
        <v>38.8758607057306</v>
      </c>
      <c r="G191" s="117"/>
      <c r="H191" s="117"/>
      <c r="I191" s="118"/>
      <c r="J191" s="118" t="s">
        <v>159</v>
      </c>
      <c r="K191" s="117">
        <f>AVERAGE(K189,K184,K179,K174,K169,K164)</f>
        <v>-1.6106763550575065</v>
      </c>
      <c r="L191" s="117">
        <f>AVERAGE(L189,L184,L179,L174,L169,L164)</f>
        <v>-1.1637058996242706</v>
      </c>
      <c r="M191" s="117"/>
      <c r="N191" s="117"/>
    </row>
    <row r="192" spans="5:14" s="116" customFormat="1" ht="12.75">
      <c r="E192" s="117"/>
      <c r="F192" s="117"/>
      <c r="G192" s="117"/>
      <c r="H192" s="117"/>
      <c r="I192" s="117"/>
      <c r="J192" s="118" t="s">
        <v>112</v>
      </c>
      <c r="K192" s="117">
        <f>ABS(K190/$G$33)</f>
        <v>0.18289859589657817</v>
      </c>
      <c r="L192" s="117">
        <f>ABS(L190/$H$33)</f>
        <v>0.01758515378218918</v>
      </c>
      <c r="M192" s="118" t="s">
        <v>111</v>
      </c>
      <c r="N192" s="117">
        <f>K192+L192+L193+K193</f>
        <v>1.8429569568629742</v>
      </c>
    </row>
    <row r="193" spans="5:14" s="116" customFormat="1" ht="12.75">
      <c r="E193" s="117"/>
      <c r="F193" s="117"/>
      <c r="G193" s="117"/>
      <c r="H193" s="117"/>
      <c r="I193" s="117"/>
      <c r="J193" s="117"/>
      <c r="K193" s="117">
        <f>ABS(K191/$G$34)</f>
        <v>0.9151570199190378</v>
      </c>
      <c r="L193" s="117">
        <f>ABS(L191/$H$34)</f>
        <v>0.7273161872651691</v>
      </c>
      <c r="M193" s="117"/>
      <c r="N193" s="117"/>
    </row>
    <row r="194" s="101" customFormat="1" ht="12.75"/>
    <row r="195" s="122" customFormat="1" ht="12.75" hidden="1">
      <c r="A195" s="122" t="s">
        <v>120</v>
      </c>
    </row>
    <row r="196" spans="1:24" s="122" customFormat="1" ht="12.75" hidden="1">
      <c r="A196" s="122">
        <v>2040</v>
      </c>
      <c r="B196" s="122">
        <v>192.98</v>
      </c>
      <c r="C196" s="122">
        <v>191.68</v>
      </c>
      <c r="D196" s="122">
        <v>9.023044979112095</v>
      </c>
      <c r="E196" s="122">
        <v>9.508149640186852</v>
      </c>
      <c r="F196" s="122">
        <v>33.039249951103294</v>
      </c>
      <c r="G196" s="122" t="s">
        <v>59</v>
      </c>
      <c r="H196" s="122">
        <v>-38.07278030603399</v>
      </c>
      <c r="I196" s="122">
        <v>87.407219693966</v>
      </c>
      <c r="J196" s="122" t="s">
        <v>73</v>
      </c>
      <c r="K196" s="122">
        <v>6.2975440702272545</v>
      </c>
      <c r="M196" s="122" t="s">
        <v>68</v>
      </c>
      <c r="N196" s="122">
        <v>5.091491487960111</v>
      </c>
      <c r="X196" s="122">
        <v>67.5</v>
      </c>
    </row>
    <row r="197" spans="1:24" s="122" customFormat="1" ht="12.75" hidden="1">
      <c r="A197" s="122">
        <v>2037</v>
      </c>
      <c r="B197" s="122">
        <v>110.5</v>
      </c>
      <c r="C197" s="122">
        <v>121.5999984741211</v>
      </c>
      <c r="D197" s="122">
        <v>9.632025718688965</v>
      </c>
      <c r="E197" s="122">
        <v>9.93017292022705</v>
      </c>
      <c r="F197" s="122">
        <v>33.569108268007135</v>
      </c>
      <c r="G197" s="122" t="s">
        <v>56</v>
      </c>
      <c r="H197" s="122">
        <v>39.90662373170878</v>
      </c>
      <c r="I197" s="122">
        <v>82.90662373170878</v>
      </c>
      <c r="J197" s="122" t="s">
        <v>62</v>
      </c>
      <c r="K197" s="122">
        <v>1.3715961907027088</v>
      </c>
      <c r="L197" s="122">
        <v>2.0742097430543875</v>
      </c>
      <c r="M197" s="122">
        <v>0.3247073120734943</v>
      </c>
      <c r="N197" s="122">
        <v>0.043189889609427504</v>
      </c>
      <c r="O197" s="122">
        <v>0.05508553873575639</v>
      </c>
      <c r="P197" s="122">
        <v>0.05950264468657516</v>
      </c>
      <c r="Q197" s="122">
        <v>0.006705216151851861</v>
      </c>
      <c r="R197" s="122">
        <v>0.0006649261218488316</v>
      </c>
      <c r="S197" s="122">
        <v>0.0007227990005430354</v>
      </c>
      <c r="T197" s="122">
        <v>0.0008755988010569696</v>
      </c>
      <c r="U197" s="122">
        <v>0.00014666478168649664</v>
      </c>
      <c r="V197" s="122">
        <v>2.4679944638732002E-05</v>
      </c>
      <c r="W197" s="122">
        <v>4.5084919175456774E-05</v>
      </c>
      <c r="X197" s="122">
        <v>67.5</v>
      </c>
    </row>
    <row r="198" spans="1:24" s="122" customFormat="1" ht="12.75" hidden="1">
      <c r="A198" s="122">
        <v>2039</v>
      </c>
      <c r="B198" s="122">
        <v>145.36000061035156</v>
      </c>
      <c r="C198" s="122">
        <v>140.66000366210938</v>
      </c>
      <c r="D198" s="122">
        <v>9.230062484741211</v>
      </c>
      <c r="E198" s="122">
        <v>9.666504859924316</v>
      </c>
      <c r="F198" s="122">
        <v>26.509931681766496</v>
      </c>
      <c r="G198" s="122" t="s">
        <v>57</v>
      </c>
      <c r="H198" s="122">
        <v>-9.436233480890323</v>
      </c>
      <c r="I198" s="122">
        <v>68.42376712946124</v>
      </c>
      <c r="J198" s="122" t="s">
        <v>60</v>
      </c>
      <c r="K198" s="122">
        <v>-1.1045923330878171</v>
      </c>
      <c r="L198" s="122">
        <v>-0.011285135936690959</v>
      </c>
      <c r="M198" s="122">
        <v>0.25929226242281167</v>
      </c>
      <c r="N198" s="122">
        <v>-0.00044623515687654394</v>
      </c>
      <c r="O198" s="122">
        <v>-0.04471145076969069</v>
      </c>
      <c r="P198" s="122">
        <v>-0.0012910244947563953</v>
      </c>
      <c r="Q198" s="122">
        <v>0.005246585728932334</v>
      </c>
      <c r="R198" s="122">
        <v>-3.594699963385388E-05</v>
      </c>
      <c r="S198" s="122">
        <v>-0.0006138100656032841</v>
      </c>
      <c r="T198" s="122">
        <v>-9.193152695653541E-05</v>
      </c>
      <c r="U198" s="122">
        <v>0.00010718430111923897</v>
      </c>
      <c r="V198" s="122">
        <v>-2.850618461401159E-06</v>
      </c>
      <c r="W198" s="122">
        <v>-3.905663113051898E-05</v>
      </c>
      <c r="X198" s="122">
        <v>67.5</v>
      </c>
    </row>
    <row r="199" spans="1:24" s="122" customFormat="1" ht="12.75" hidden="1">
      <c r="A199" s="122">
        <v>2038</v>
      </c>
      <c r="B199" s="122">
        <v>101.41999816894531</v>
      </c>
      <c r="C199" s="122">
        <v>105.41999816894531</v>
      </c>
      <c r="D199" s="122">
        <v>10.005073547363281</v>
      </c>
      <c r="E199" s="122">
        <v>10.340276718139648</v>
      </c>
      <c r="F199" s="122">
        <v>22.120417510558454</v>
      </c>
      <c r="G199" s="122" t="s">
        <v>58</v>
      </c>
      <c r="H199" s="122">
        <v>18.65439781408513</v>
      </c>
      <c r="I199" s="122">
        <v>52.57439598303044</v>
      </c>
      <c r="J199" s="122" t="s">
        <v>61</v>
      </c>
      <c r="K199" s="122">
        <v>-0.8131124694861065</v>
      </c>
      <c r="L199" s="122">
        <v>-2.0741790433539338</v>
      </c>
      <c r="M199" s="122">
        <v>-0.19545424314057083</v>
      </c>
      <c r="N199" s="122">
        <v>-0.04318758431145809</v>
      </c>
      <c r="O199" s="122">
        <v>-0.03217612077112533</v>
      </c>
      <c r="P199" s="122">
        <v>-0.05948863740623708</v>
      </c>
      <c r="Q199" s="122">
        <v>-0.004175315776323827</v>
      </c>
      <c r="R199" s="122">
        <v>-0.0006639537338807961</v>
      </c>
      <c r="S199" s="122">
        <v>-0.0003816747287286689</v>
      </c>
      <c r="T199" s="122">
        <v>-0.0008707593552548502</v>
      </c>
      <c r="U199" s="122">
        <v>-0.00010011035800918919</v>
      </c>
      <c r="V199" s="122">
        <v>-2.4514763750817492E-05</v>
      </c>
      <c r="W199" s="122">
        <v>-2.252175618800731E-05</v>
      </c>
      <c r="X199" s="122">
        <v>67.5</v>
      </c>
    </row>
    <row r="200" s="122" customFormat="1" ht="12.75" hidden="1">
      <c r="A200" s="122" t="s">
        <v>126</v>
      </c>
    </row>
    <row r="201" spans="1:24" s="122" customFormat="1" ht="12.75" hidden="1">
      <c r="A201" s="122">
        <v>2040</v>
      </c>
      <c r="B201" s="122">
        <v>173.88</v>
      </c>
      <c r="C201" s="122">
        <v>181.98</v>
      </c>
      <c r="D201" s="122">
        <v>9.138405411915935</v>
      </c>
      <c r="E201" s="122">
        <v>9.585768822704448</v>
      </c>
      <c r="F201" s="122">
        <v>27.038202964232752</v>
      </c>
      <c r="G201" s="122" t="s">
        <v>59</v>
      </c>
      <c r="H201" s="122">
        <v>-35.80839111979019</v>
      </c>
      <c r="I201" s="122">
        <v>70.57160888020981</v>
      </c>
      <c r="J201" s="122" t="s">
        <v>73</v>
      </c>
      <c r="K201" s="122">
        <v>5.725060065759509</v>
      </c>
      <c r="M201" s="122" t="s">
        <v>68</v>
      </c>
      <c r="N201" s="122">
        <v>4.433934748498065</v>
      </c>
      <c r="X201" s="122">
        <v>67.5</v>
      </c>
    </row>
    <row r="202" spans="1:24" s="122" customFormat="1" ht="12.75" hidden="1">
      <c r="A202" s="122">
        <v>2037</v>
      </c>
      <c r="B202" s="122">
        <v>111.30000305175781</v>
      </c>
      <c r="C202" s="122">
        <v>126.69999694824219</v>
      </c>
      <c r="D202" s="122">
        <v>9.525437355041504</v>
      </c>
      <c r="E202" s="122">
        <v>9.74691104888916</v>
      </c>
      <c r="F202" s="122">
        <v>31.741358850880587</v>
      </c>
      <c r="G202" s="122" t="s">
        <v>56</v>
      </c>
      <c r="H202" s="122">
        <v>35.47244188311629</v>
      </c>
      <c r="I202" s="122">
        <v>79.2724449348741</v>
      </c>
      <c r="J202" s="122" t="s">
        <v>62</v>
      </c>
      <c r="K202" s="122">
        <v>1.468349935543193</v>
      </c>
      <c r="L202" s="122">
        <v>1.8527617179112177</v>
      </c>
      <c r="M202" s="122">
        <v>0.34761227871477984</v>
      </c>
      <c r="N202" s="122">
        <v>0.09534580061583874</v>
      </c>
      <c r="O202" s="122">
        <v>0.05897109217002831</v>
      </c>
      <c r="P202" s="122">
        <v>0.05314998102163637</v>
      </c>
      <c r="Q202" s="122">
        <v>0.007178195237863873</v>
      </c>
      <c r="R202" s="122">
        <v>0.0014677076860184022</v>
      </c>
      <c r="S202" s="122">
        <v>0.0007737304248195922</v>
      </c>
      <c r="T202" s="122">
        <v>0.0007821317372205862</v>
      </c>
      <c r="U202" s="122">
        <v>0.0001570126099589333</v>
      </c>
      <c r="V202" s="122">
        <v>5.446787701065344E-05</v>
      </c>
      <c r="W202" s="122">
        <v>4.825495574634602E-05</v>
      </c>
      <c r="X202" s="122">
        <v>67.5</v>
      </c>
    </row>
    <row r="203" spans="1:24" s="122" customFormat="1" ht="12.75" hidden="1">
      <c r="A203" s="122">
        <v>2039</v>
      </c>
      <c r="B203" s="122">
        <v>126.9800033569336</v>
      </c>
      <c r="C203" s="122">
        <v>140.77999877929688</v>
      </c>
      <c r="D203" s="122">
        <v>9.495731353759766</v>
      </c>
      <c r="E203" s="122">
        <v>9.527304649353027</v>
      </c>
      <c r="F203" s="122">
        <v>23.97965615821334</v>
      </c>
      <c r="G203" s="122" t="s">
        <v>57</v>
      </c>
      <c r="H203" s="122">
        <v>0.6349276649539775</v>
      </c>
      <c r="I203" s="122">
        <v>60.11493102188758</v>
      </c>
      <c r="J203" s="122" t="s">
        <v>60</v>
      </c>
      <c r="K203" s="122">
        <v>-1.4033766001422816</v>
      </c>
      <c r="L203" s="122">
        <v>-0.010079879516431712</v>
      </c>
      <c r="M203" s="122">
        <v>0.3310465604992359</v>
      </c>
      <c r="N203" s="122">
        <v>-0.0009858739066619408</v>
      </c>
      <c r="O203" s="122">
        <v>-0.05654539934805578</v>
      </c>
      <c r="P203" s="122">
        <v>-0.0011531225077453103</v>
      </c>
      <c r="Q203" s="122">
        <v>0.006776266495565171</v>
      </c>
      <c r="R203" s="122">
        <v>-7.932688174472094E-05</v>
      </c>
      <c r="S203" s="122">
        <v>-0.000755022434592562</v>
      </c>
      <c r="T203" s="122">
        <v>-8.210995530662436E-05</v>
      </c>
      <c r="U203" s="122">
        <v>0.00014365714355561385</v>
      </c>
      <c r="V203" s="122">
        <v>-6.275255626289512E-06</v>
      </c>
      <c r="W203" s="122">
        <v>-4.741232258789473E-05</v>
      </c>
      <c r="X203" s="122">
        <v>67.5</v>
      </c>
    </row>
    <row r="204" spans="1:24" s="122" customFormat="1" ht="12.75" hidden="1">
      <c r="A204" s="122">
        <v>2038</v>
      </c>
      <c r="B204" s="122">
        <v>90.41999816894531</v>
      </c>
      <c r="C204" s="122">
        <v>94.0199966430664</v>
      </c>
      <c r="D204" s="122">
        <v>9.943971633911133</v>
      </c>
      <c r="E204" s="122">
        <v>10.312358856201172</v>
      </c>
      <c r="F204" s="122">
        <v>19.671640424009542</v>
      </c>
      <c r="G204" s="122" t="s">
        <v>58</v>
      </c>
      <c r="H204" s="122">
        <v>24.09982739615601</v>
      </c>
      <c r="I204" s="122">
        <v>47.01982556510132</v>
      </c>
      <c r="J204" s="122" t="s">
        <v>61</v>
      </c>
      <c r="K204" s="122">
        <v>-0.4319556127460204</v>
      </c>
      <c r="L204" s="122">
        <v>-1.8527342981081396</v>
      </c>
      <c r="M204" s="122">
        <v>-0.10603051963895829</v>
      </c>
      <c r="N204" s="122">
        <v>-0.09534070352014105</v>
      </c>
      <c r="O204" s="122">
        <v>-0.016739400356490266</v>
      </c>
      <c r="P204" s="122">
        <v>-0.05313747068766481</v>
      </c>
      <c r="Q204" s="122">
        <v>-0.0023682692528453142</v>
      </c>
      <c r="R204" s="122">
        <v>-0.0014655623826470682</v>
      </c>
      <c r="S204" s="122">
        <v>-0.0001691150305366943</v>
      </c>
      <c r="T204" s="122">
        <v>-0.0007778097515506193</v>
      </c>
      <c r="U204" s="122">
        <v>-6.336864202078085E-05</v>
      </c>
      <c r="V204" s="122">
        <v>-5.410518268033471E-05</v>
      </c>
      <c r="W204" s="122">
        <v>-8.978442008679452E-06</v>
      </c>
      <c r="X204" s="122">
        <v>67.5</v>
      </c>
    </row>
    <row r="205" s="122" customFormat="1" ht="12.75" hidden="1">
      <c r="A205" s="122" t="s">
        <v>132</v>
      </c>
    </row>
    <row r="206" spans="1:24" s="122" customFormat="1" ht="12.75" hidden="1">
      <c r="A206" s="122">
        <v>2040</v>
      </c>
      <c r="B206" s="122">
        <v>155.72</v>
      </c>
      <c r="C206" s="122">
        <v>161.42</v>
      </c>
      <c r="D206" s="122">
        <v>9.113319410149218</v>
      </c>
      <c r="E206" s="122">
        <v>9.74242922659424</v>
      </c>
      <c r="F206" s="122">
        <v>24.772002376767638</v>
      </c>
      <c r="G206" s="122" t="s">
        <v>59</v>
      </c>
      <c r="H206" s="122">
        <v>-23.434717940238713</v>
      </c>
      <c r="I206" s="122">
        <v>64.78528205976129</v>
      </c>
      <c r="J206" s="122" t="s">
        <v>73</v>
      </c>
      <c r="K206" s="122">
        <v>2.5933147222378223</v>
      </c>
      <c r="M206" s="122" t="s">
        <v>68</v>
      </c>
      <c r="N206" s="122">
        <v>2.194865813086811</v>
      </c>
      <c r="X206" s="122">
        <v>67.5</v>
      </c>
    </row>
    <row r="207" spans="1:24" s="122" customFormat="1" ht="12.75" hidden="1">
      <c r="A207" s="122">
        <v>2037</v>
      </c>
      <c r="B207" s="122">
        <v>113.87999725341797</v>
      </c>
      <c r="C207" s="122">
        <v>128.0800018310547</v>
      </c>
      <c r="D207" s="122">
        <v>9.390018463134766</v>
      </c>
      <c r="E207" s="122">
        <v>9.529123306274414</v>
      </c>
      <c r="F207" s="122">
        <v>28.16867238429618</v>
      </c>
      <c r="G207" s="122" t="s">
        <v>56</v>
      </c>
      <c r="H207" s="122">
        <v>24.992138560826874</v>
      </c>
      <c r="I207" s="122">
        <v>71.37213581424484</v>
      </c>
      <c r="J207" s="122" t="s">
        <v>62</v>
      </c>
      <c r="K207" s="122">
        <v>0.7497522142487634</v>
      </c>
      <c r="L207" s="122">
        <v>1.4119042095289416</v>
      </c>
      <c r="M207" s="122">
        <v>0.17749381878342751</v>
      </c>
      <c r="N207" s="122">
        <v>0.060388639443527924</v>
      </c>
      <c r="O207" s="122">
        <v>0.030111076329008342</v>
      </c>
      <c r="P207" s="122">
        <v>0.04050314085572171</v>
      </c>
      <c r="Q207" s="122">
        <v>0.0036652475827685656</v>
      </c>
      <c r="R207" s="122">
        <v>0.0009296084136518461</v>
      </c>
      <c r="S207" s="122">
        <v>0.0003950870943530478</v>
      </c>
      <c r="T207" s="122">
        <v>0.0005960138692293179</v>
      </c>
      <c r="U207" s="122">
        <v>8.017834785933501E-05</v>
      </c>
      <c r="V207" s="122">
        <v>3.450283267995989E-05</v>
      </c>
      <c r="W207" s="122">
        <v>2.4643794431368963E-05</v>
      </c>
      <c r="X207" s="122">
        <v>67.5</v>
      </c>
    </row>
    <row r="208" spans="1:24" s="122" customFormat="1" ht="12.75" hidden="1">
      <c r="A208" s="122">
        <v>2039</v>
      </c>
      <c r="B208" s="122">
        <v>141.13999938964844</v>
      </c>
      <c r="C208" s="122">
        <v>138.13999938964844</v>
      </c>
      <c r="D208" s="122">
        <v>9.092830657958984</v>
      </c>
      <c r="E208" s="122">
        <v>9.592921257019043</v>
      </c>
      <c r="F208" s="122">
        <v>26.226132438921812</v>
      </c>
      <c r="G208" s="122" t="s">
        <v>57</v>
      </c>
      <c r="H208" s="122">
        <v>-4.939289599301134</v>
      </c>
      <c r="I208" s="122">
        <v>68.7007097903473</v>
      </c>
      <c r="J208" s="122" t="s">
        <v>60</v>
      </c>
      <c r="K208" s="122">
        <v>-0.7122881146265384</v>
      </c>
      <c r="L208" s="122">
        <v>-0.007681510250488172</v>
      </c>
      <c r="M208" s="122">
        <v>0.16798383376180748</v>
      </c>
      <c r="N208" s="122">
        <v>-0.0006242705684876159</v>
      </c>
      <c r="O208" s="122">
        <v>-0.028706087392987176</v>
      </c>
      <c r="P208" s="122">
        <v>-0.000878805655334094</v>
      </c>
      <c r="Q208" s="122">
        <v>0.0034365904971349888</v>
      </c>
      <c r="R208" s="122">
        <v>-5.023555345893101E-05</v>
      </c>
      <c r="S208" s="122">
        <v>-0.00038383256708585404</v>
      </c>
      <c r="T208" s="122">
        <v>-6.257955851045786E-05</v>
      </c>
      <c r="U208" s="122">
        <v>7.273831093935613E-05</v>
      </c>
      <c r="V208" s="122">
        <v>-3.9727102644209E-06</v>
      </c>
      <c r="W208" s="122">
        <v>-2.4122328800398963E-05</v>
      </c>
      <c r="X208" s="122">
        <v>67.5</v>
      </c>
    </row>
    <row r="209" spans="1:24" s="122" customFormat="1" ht="12.75" hidden="1">
      <c r="A209" s="122">
        <v>2038</v>
      </c>
      <c r="B209" s="122">
        <v>97.27999877929688</v>
      </c>
      <c r="C209" s="122">
        <v>100.9800033569336</v>
      </c>
      <c r="D209" s="122">
        <v>10.204773902893066</v>
      </c>
      <c r="E209" s="122">
        <v>10.349746704101562</v>
      </c>
      <c r="F209" s="122">
        <v>20.86650203145564</v>
      </c>
      <c r="G209" s="122" t="s">
        <v>58</v>
      </c>
      <c r="H209" s="122">
        <v>18.835182028609886</v>
      </c>
      <c r="I209" s="122">
        <v>48.61518080790676</v>
      </c>
      <c r="J209" s="122" t="s">
        <v>61</v>
      </c>
      <c r="K209" s="122">
        <v>-0.23403851078977325</v>
      </c>
      <c r="L209" s="122">
        <v>-1.411883313622559</v>
      </c>
      <c r="M209" s="122">
        <v>-0.057319170449419726</v>
      </c>
      <c r="N209" s="122">
        <v>-0.06038541264326788</v>
      </c>
      <c r="O209" s="122">
        <v>-0.009090515072180958</v>
      </c>
      <c r="P209" s="122">
        <v>-0.04049360591252137</v>
      </c>
      <c r="Q209" s="122">
        <v>-0.0012743176990030014</v>
      </c>
      <c r="R209" s="122">
        <v>-0.0009282500697015739</v>
      </c>
      <c r="S209" s="122">
        <v>-9.362890882957825E-05</v>
      </c>
      <c r="T209" s="122">
        <v>-0.0005927194371457196</v>
      </c>
      <c r="U209" s="122">
        <v>-3.3729891596951144E-05</v>
      </c>
      <c r="V209" s="122">
        <v>-3.427335752587239E-05</v>
      </c>
      <c r="W209" s="122">
        <v>-5.042802516559082E-06</v>
      </c>
      <c r="X209" s="122">
        <v>67.5</v>
      </c>
    </row>
    <row r="210" s="122" customFormat="1" ht="12.75" hidden="1">
      <c r="A210" s="122" t="s">
        <v>138</v>
      </c>
    </row>
    <row r="211" spans="1:24" s="122" customFormat="1" ht="12.75" hidden="1">
      <c r="A211" s="122">
        <v>2040</v>
      </c>
      <c r="B211" s="122">
        <v>175.48</v>
      </c>
      <c r="C211" s="122">
        <v>155.48</v>
      </c>
      <c r="D211" s="122">
        <v>9.055621914642435</v>
      </c>
      <c r="E211" s="122">
        <v>10.05314888513846</v>
      </c>
      <c r="F211" s="122">
        <v>29.03249106092461</v>
      </c>
      <c r="G211" s="122" t="s">
        <v>59</v>
      </c>
      <c r="H211" s="122">
        <v>-31.505302690457043</v>
      </c>
      <c r="I211" s="122">
        <v>76.47469730954295</v>
      </c>
      <c r="J211" s="122" t="s">
        <v>73</v>
      </c>
      <c r="K211" s="122">
        <v>3.3407297127798574</v>
      </c>
      <c r="M211" s="122" t="s">
        <v>68</v>
      </c>
      <c r="N211" s="122">
        <v>2.6651744114782585</v>
      </c>
      <c r="X211" s="122">
        <v>67.5</v>
      </c>
    </row>
    <row r="212" spans="1:24" s="122" customFormat="1" ht="12.75" hidden="1">
      <c r="A212" s="122">
        <v>2037</v>
      </c>
      <c r="B212" s="122">
        <v>120.44000244140625</v>
      </c>
      <c r="C212" s="122">
        <v>128.5399932861328</v>
      </c>
      <c r="D212" s="122">
        <v>9.170018196105957</v>
      </c>
      <c r="E212" s="122">
        <v>9.668310165405273</v>
      </c>
      <c r="F212" s="122">
        <v>28.3770077396854</v>
      </c>
      <c r="G212" s="122" t="s">
        <v>56</v>
      </c>
      <c r="H212" s="122">
        <v>20.705273031274515</v>
      </c>
      <c r="I212" s="122">
        <v>73.64527547268077</v>
      </c>
      <c r="J212" s="122" t="s">
        <v>62</v>
      </c>
      <c r="K212" s="122">
        <v>1.0372547732256672</v>
      </c>
      <c r="L212" s="122">
        <v>1.483494228849733</v>
      </c>
      <c r="M212" s="122">
        <v>0.24555580594419602</v>
      </c>
      <c r="N212" s="122">
        <v>0.014372535292952167</v>
      </c>
      <c r="O212" s="122">
        <v>0.04165757492510794</v>
      </c>
      <c r="P212" s="122">
        <v>0.0425567698184639</v>
      </c>
      <c r="Q212" s="122">
        <v>0.005070695395529112</v>
      </c>
      <c r="R212" s="122">
        <v>0.00022128850415090875</v>
      </c>
      <c r="S212" s="122">
        <v>0.0005465667078800254</v>
      </c>
      <c r="T212" s="122">
        <v>0.000626235347738837</v>
      </c>
      <c r="U212" s="122">
        <v>0.0001109254679899931</v>
      </c>
      <c r="V212" s="122">
        <v>8.214034630539328E-06</v>
      </c>
      <c r="W212" s="122">
        <v>3.4089399003838174E-05</v>
      </c>
      <c r="X212" s="122">
        <v>67.5</v>
      </c>
    </row>
    <row r="213" spans="1:24" s="122" customFormat="1" ht="12.75" hidden="1">
      <c r="A213" s="122">
        <v>2039</v>
      </c>
      <c r="B213" s="122">
        <v>142.52000427246094</v>
      </c>
      <c r="C213" s="122">
        <v>144.02000427246094</v>
      </c>
      <c r="D213" s="122">
        <v>9.013879776000977</v>
      </c>
      <c r="E213" s="122">
        <v>9.326072692871094</v>
      </c>
      <c r="F213" s="122">
        <v>26.652427335075632</v>
      </c>
      <c r="G213" s="122" t="s">
        <v>57</v>
      </c>
      <c r="H213" s="122">
        <v>-4.586994927482678</v>
      </c>
      <c r="I213" s="122">
        <v>70.43300934497826</v>
      </c>
      <c r="J213" s="122" t="s">
        <v>60</v>
      </c>
      <c r="K213" s="122">
        <v>-1.0355715824485425</v>
      </c>
      <c r="L213" s="122">
        <v>-0.008071633610460049</v>
      </c>
      <c r="M213" s="122">
        <v>0.24498249193718688</v>
      </c>
      <c r="N213" s="122">
        <v>-0.00014852747634675904</v>
      </c>
      <c r="O213" s="122">
        <v>-0.0416131328319858</v>
      </c>
      <c r="P213" s="122">
        <v>-0.0009233529288029923</v>
      </c>
      <c r="Q213" s="122">
        <v>0.005048025075328469</v>
      </c>
      <c r="R213" s="122">
        <v>-1.1998058695046354E-05</v>
      </c>
      <c r="S213" s="122">
        <v>-0.0005464432122939426</v>
      </c>
      <c r="T213" s="122">
        <v>-6.574528638778952E-05</v>
      </c>
      <c r="U213" s="122">
        <v>0.00010925532914048154</v>
      </c>
      <c r="V213" s="122">
        <v>-9.584518399889808E-07</v>
      </c>
      <c r="W213" s="122">
        <v>-3.403909861912473E-05</v>
      </c>
      <c r="X213" s="122">
        <v>67.5</v>
      </c>
    </row>
    <row r="214" spans="1:24" s="122" customFormat="1" ht="12.75" hidden="1">
      <c r="A214" s="122">
        <v>2038</v>
      </c>
      <c r="B214" s="122">
        <v>101.94000244140625</v>
      </c>
      <c r="C214" s="122">
        <v>103.94000244140625</v>
      </c>
      <c r="D214" s="122">
        <v>9.996975898742676</v>
      </c>
      <c r="E214" s="122">
        <v>10.161834716796875</v>
      </c>
      <c r="F214" s="122">
        <v>22.493140746976064</v>
      </c>
      <c r="G214" s="122" t="s">
        <v>58</v>
      </c>
      <c r="H214" s="122">
        <v>19.064731674921234</v>
      </c>
      <c r="I214" s="122">
        <v>53.504734116327484</v>
      </c>
      <c r="J214" s="122" t="s">
        <v>61</v>
      </c>
      <c r="K214" s="122">
        <v>-0.05906743776779153</v>
      </c>
      <c r="L214" s="122">
        <v>-1.4834722699670941</v>
      </c>
      <c r="M214" s="122">
        <v>-0.016769987392655138</v>
      </c>
      <c r="N214" s="122">
        <v>-0.014371767822224435</v>
      </c>
      <c r="O214" s="122">
        <v>-0.0019237267343589462</v>
      </c>
      <c r="P214" s="122">
        <v>-0.0425467516592112</v>
      </c>
      <c r="Q214" s="122">
        <v>-0.0004789515978626029</v>
      </c>
      <c r="R214" s="122">
        <v>-0.00022096300291428198</v>
      </c>
      <c r="S214" s="122">
        <v>1.161817114205953E-05</v>
      </c>
      <c r="T214" s="122">
        <v>-0.0006227746527238963</v>
      </c>
      <c r="U214" s="122">
        <v>-1.917635270858436E-05</v>
      </c>
      <c r="V214" s="122">
        <v>-8.157924673721932E-06</v>
      </c>
      <c r="W214" s="122">
        <v>1.8511860091260257E-06</v>
      </c>
      <c r="X214" s="122">
        <v>67.5</v>
      </c>
    </row>
    <row r="215" s="122" customFormat="1" ht="12.75" hidden="1">
      <c r="A215" s="122" t="s">
        <v>144</v>
      </c>
    </row>
    <row r="216" spans="1:24" s="122" customFormat="1" ht="12.75" hidden="1">
      <c r="A216" s="122">
        <v>2040</v>
      </c>
      <c r="B216" s="122">
        <v>167.8</v>
      </c>
      <c r="C216" s="122">
        <v>179.1</v>
      </c>
      <c r="D216" s="122">
        <v>9.565291877926976</v>
      </c>
      <c r="E216" s="122">
        <v>9.67233642859725</v>
      </c>
      <c r="F216" s="122">
        <v>27.591280193426222</v>
      </c>
      <c r="G216" s="122" t="s">
        <v>59</v>
      </c>
      <c r="H216" s="122">
        <v>-31.516301851209874</v>
      </c>
      <c r="I216" s="122">
        <v>68.78369814879014</v>
      </c>
      <c r="J216" s="122" t="s">
        <v>73</v>
      </c>
      <c r="K216" s="122">
        <v>4.8625289865979315</v>
      </c>
      <c r="M216" s="122" t="s">
        <v>68</v>
      </c>
      <c r="N216" s="122">
        <v>3.748444031192815</v>
      </c>
      <c r="X216" s="122">
        <v>67.5</v>
      </c>
    </row>
    <row r="217" spans="1:24" s="122" customFormat="1" ht="12.75" hidden="1">
      <c r="A217" s="122">
        <v>2037</v>
      </c>
      <c r="B217" s="122">
        <v>136.22000122070312</v>
      </c>
      <c r="C217" s="122">
        <v>136.1199951171875</v>
      </c>
      <c r="D217" s="122">
        <v>8.816630363464355</v>
      </c>
      <c r="E217" s="122">
        <v>9.611481666564941</v>
      </c>
      <c r="F217" s="122">
        <v>34.894436138752965</v>
      </c>
      <c r="G217" s="122" t="s">
        <v>56</v>
      </c>
      <c r="H217" s="122">
        <v>25.531855188108324</v>
      </c>
      <c r="I217" s="122">
        <v>94.25185640881145</v>
      </c>
      <c r="J217" s="122" t="s">
        <v>62</v>
      </c>
      <c r="K217" s="122">
        <v>1.3716843178439126</v>
      </c>
      <c r="L217" s="122">
        <v>1.6900306501041276</v>
      </c>
      <c r="M217" s="122">
        <v>0.32472737579536687</v>
      </c>
      <c r="N217" s="122">
        <v>0.11800456679024479</v>
      </c>
      <c r="O217" s="122">
        <v>0.055088814035434454</v>
      </c>
      <c r="P217" s="122">
        <v>0.04848167626650091</v>
      </c>
      <c r="Q217" s="122">
        <v>0.006705582000284226</v>
      </c>
      <c r="R217" s="122">
        <v>0.0018164467495143807</v>
      </c>
      <c r="S217" s="122">
        <v>0.0007227462569052462</v>
      </c>
      <c r="T217" s="122">
        <v>0.0007134324727295618</v>
      </c>
      <c r="U217" s="122">
        <v>0.00014668078182397839</v>
      </c>
      <c r="V217" s="122">
        <v>6.741152311509045E-05</v>
      </c>
      <c r="W217" s="122">
        <v>4.507244020815782E-05</v>
      </c>
      <c r="X217" s="122">
        <v>67.5</v>
      </c>
    </row>
    <row r="218" spans="1:24" s="122" customFormat="1" ht="12.75" hidden="1">
      <c r="A218" s="122">
        <v>2039</v>
      </c>
      <c r="B218" s="122">
        <v>135.52000427246094</v>
      </c>
      <c r="C218" s="122">
        <v>154.72000122070312</v>
      </c>
      <c r="D218" s="122">
        <v>8.776134490966797</v>
      </c>
      <c r="E218" s="122">
        <v>9.114288330078125</v>
      </c>
      <c r="F218" s="122">
        <v>26.321898855931675</v>
      </c>
      <c r="G218" s="122" t="s">
        <v>57</v>
      </c>
      <c r="H218" s="122">
        <v>3.4029058483152426</v>
      </c>
      <c r="I218" s="122">
        <v>71.42291012077618</v>
      </c>
      <c r="J218" s="122" t="s">
        <v>60</v>
      </c>
      <c r="K218" s="122">
        <v>-1.341970492795046</v>
      </c>
      <c r="L218" s="122">
        <v>-0.009194463046237967</v>
      </c>
      <c r="M218" s="122">
        <v>0.318436816265569</v>
      </c>
      <c r="N218" s="122">
        <v>-0.0012203587192543366</v>
      </c>
      <c r="O218" s="122">
        <v>-0.05376930056909719</v>
      </c>
      <c r="P218" s="122">
        <v>-0.001051859110140589</v>
      </c>
      <c r="Q218" s="122">
        <v>0.006607900291356805</v>
      </c>
      <c r="R218" s="122">
        <v>-9.817302987742947E-05</v>
      </c>
      <c r="S218" s="122">
        <v>-0.0006932283697137449</v>
      </c>
      <c r="T218" s="122">
        <v>-7.489867151125452E-05</v>
      </c>
      <c r="U218" s="122">
        <v>0.00014606548947016052</v>
      </c>
      <c r="V218" s="122">
        <v>-7.760563395183356E-06</v>
      </c>
      <c r="W218" s="122">
        <v>-4.2784887286476045E-05</v>
      </c>
      <c r="X218" s="122">
        <v>67.5</v>
      </c>
    </row>
    <row r="219" spans="1:24" s="122" customFormat="1" ht="12.75" hidden="1">
      <c r="A219" s="122">
        <v>2038</v>
      </c>
      <c r="B219" s="122">
        <v>85.18000030517578</v>
      </c>
      <c r="C219" s="122">
        <v>100.87999725341797</v>
      </c>
      <c r="D219" s="122">
        <v>9.804929733276367</v>
      </c>
      <c r="E219" s="122">
        <v>10.109817504882812</v>
      </c>
      <c r="F219" s="122">
        <v>20.819814237784364</v>
      </c>
      <c r="G219" s="122" t="s">
        <v>58</v>
      </c>
      <c r="H219" s="122">
        <v>32.778800192527</v>
      </c>
      <c r="I219" s="122">
        <v>50.45880049770278</v>
      </c>
      <c r="J219" s="122" t="s">
        <v>61</v>
      </c>
      <c r="K219" s="122">
        <v>0.28395961735137853</v>
      </c>
      <c r="L219" s="122">
        <v>-1.6900056390854652</v>
      </c>
      <c r="M219" s="122">
        <v>0.06360709581165953</v>
      </c>
      <c r="N219" s="122">
        <v>-0.117998256376735</v>
      </c>
      <c r="O219" s="122">
        <v>0.011984980105981181</v>
      </c>
      <c r="P219" s="122">
        <v>-0.04847026434859018</v>
      </c>
      <c r="Q219" s="122">
        <v>0.0011403875227406033</v>
      </c>
      <c r="R219" s="122">
        <v>-0.0018137918430806894</v>
      </c>
      <c r="S219" s="122">
        <v>0.0002044421172228647</v>
      </c>
      <c r="T219" s="122">
        <v>-0.0007094900155399413</v>
      </c>
      <c r="U219" s="122">
        <v>1.3421048481246733E-05</v>
      </c>
      <c r="V219" s="122">
        <v>-6.696332656376708E-05</v>
      </c>
      <c r="W219" s="122">
        <v>1.4176681071446252E-05</v>
      </c>
      <c r="X219" s="122">
        <v>67.5</v>
      </c>
    </row>
    <row r="220" s="122" customFormat="1" ht="12.75" hidden="1">
      <c r="A220" s="122" t="s">
        <v>150</v>
      </c>
    </row>
    <row r="221" spans="1:24" s="122" customFormat="1" ht="12.75" hidden="1">
      <c r="A221" s="122">
        <v>2040</v>
      </c>
      <c r="B221" s="122">
        <v>189.64</v>
      </c>
      <c r="C221" s="122">
        <v>199.34</v>
      </c>
      <c r="D221" s="122">
        <v>9.121997773985159</v>
      </c>
      <c r="E221" s="122">
        <v>9.401419679450047</v>
      </c>
      <c r="F221" s="122">
        <v>32.0669795371833</v>
      </c>
      <c r="G221" s="122" t="s">
        <v>59</v>
      </c>
      <c r="H221" s="122">
        <v>-38.23698418655819</v>
      </c>
      <c r="I221" s="122">
        <v>83.9030158134418</v>
      </c>
      <c r="J221" s="122" t="s">
        <v>73</v>
      </c>
      <c r="K221" s="122">
        <v>5.717583446164312</v>
      </c>
      <c r="M221" s="122" t="s">
        <v>68</v>
      </c>
      <c r="N221" s="122">
        <v>4.223120200951305</v>
      </c>
      <c r="X221" s="122">
        <v>67.5</v>
      </c>
    </row>
    <row r="222" spans="1:24" s="122" customFormat="1" ht="12.75" hidden="1">
      <c r="A222" s="122">
        <v>2037</v>
      </c>
      <c r="B222" s="122">
        <v>134.47999572753906</v>
      </c>
      <c r="C222" s="122">
        <v>140.5800018310547</v>
      </c>
      <c r="D222" s="122">
        <v>9.223626136779785</v>
      </c>
      <c r="E222" s="122">
        <v>9.911737442016602</v>
      </c>
      <c r="F222" s="122">
        <v>38.82109602780434</v>
      </c>
      <c r="G222" s="122" t="s">
        <v>56</v>
      </c>
      <c r="H222" s="122">
        <v>33.24377297966167</v>
      </c>
      <c r="I222" s="122">
        <v>100.22376870720073</v>
      </c>
      <c r="J222" s="122" t="s">
        <v>62</v>
      </c>
      <c r="K222" s="122">
        <v>1.6111095666310242</v>
      </c>
      <c r="L222" s="122">
        <v>1.7226198069272638</v>
      </c>
      <c r="M222" s="122">
        <v>0.3814087537856478</v>
      </c>
      <c r="N222" s="122">
        <v>0.048220483822244094</v>
      </c>
      <c r="O222" s="122">
        <v>0.06470464864301378</v>
      </c>
      <c r="P222" s="122">
        <v>0.04941660278742661</v>
      </c>
      <c r="Q222" s="122">
        <v>0.007876084089910192</v>
      </c>
      <c r="R222" s="122">
        <v>0.0007423248995597232</v>
      </c>
      <c r="S222" s="122">
        <v>0.0008489652983203358</v>
      </c>
      <c r="T222" s="122">
        <v>0.0007271968639684711</v>
      </c>
      <c r="U222" s="122">
        <v>0.00017227415554614003</v>
      </c>
      <c r="V222" s="122">
        <v>2.754546656327875E-05</v>
      </c>
      <c r="W222" s="122">
        <v>5.294714970041484E-05</v>
      </c>
      <c r="X222" s="122">
        <v>67.5</v>
      </c>
    </row>
    <row r="223" spans="1:24" s="122" customFormat="1" ht="12.75" hidden="1">
      <c r="A223" s="122">
        <v>2039</v>
      </c>
      <c r="B223" s="122">
        <v>145.4600067138672</v>
      </c>
      <c r="C223" s="122">
        <v>140.66000366210938</v>
      </c>
      <c r="D223" s="122">
        <v>9.204585075378418</v>
      </c>
      <c r="E223" s="122">
        <v>9.453081130981445</v>
      </c>
      <c r="F223" s="122">
        <v>30.260747967452282</v>
      </c>
      <c r="G223" s="122" t="s">
        <v>57</v>
      </c>
      <c r="H223" s="122">
        <v>0.3613638935101591</v>
      </c>
      <c r="I223" s="122">
        <v>78.32137060737735</v>
      </c>
      <c r="J223" s="122" t="s">
        <v>60</v>
      </c>
      <c r="K223" s="122">
        <v>-1.4869962804110333</v>
      </c>
      <c r="L223" s="122">
        <v>-0.009372232995686508</v>
      </c>
      <c r="M223" s="122">
        <v>0.35033477406499175</v>
      </c>
      <c r="N223" s="122">
        <v>-0.000498569399028609</v>
      </c>
      <c r="O223" s="122">
        <v>-0.05998503314184652</v>
      </c>
      <c r="P223" s="122">
        <v>-0.0010721012969033667</v>
      </c>
      <c r="Q223" s="122">
        <v>0.007150166477614666</v>
      </c>
      <c r="R223" s="122">
        <v>-4.0149772186528876E-05</v>
      </c>
      <c r="S223" s="122">
        <v>-0.0008067131715003719</v>
      </c>
      <c r="T223" s="122">
        <v>-7.633697084817191E-05</v>
      </c>
      <c r="U223" s="122">
        <v>0.00015018987064523376</v>
      </c>
      <c r="V223" s="122">
        <v>-3.18483655005161E-06</v>
      </c>
      <c r="W223" s="122">
        <v>-5.0831599132217466E-05</v>
      </c>
      <c r="X223" s="122">
        <v>67.5</v>
      </c>
    </row>
    <row r="224" spans="1:24" s="122" customFormat="1" ht="12.75" hidden="1">
      <c r="A224" s="122">
        <v>2038</v>
      </c>
      <c r="B224" s="122">
        <v>105.68000030517578</v>
      </c>
      <c r="C224" s="122">
        <v>106.68000030517578</v>
      </c>
      <c r="D224" s="122">
        <v>9.616776466369629</v>
      </c>
      <c r="E224" s="122">
        <v>9.851880073547363</v>
      </c>
      <c r="F224" s="122">
        <v>22.300040062160004</v>
      </c>
      <c r="G224" s="122" t="s">
        <v>58</v>
      </c>
      <c r="H224" s="122">
        <v>16.97122616734911</v>
      </c>
      <c r="I224" s="122">
        <v>55.15122647252489</v>
      </c>
      <c r="J224" s="122" t="s">
        <v>61</v>
      </c>
      <c r="K224" s="122">
        <v>-0.6200936201363134</v>
      </c>
      <c r="L224" s="122">
        <v>-1.7225943110514437</v>
      </c>
      <c r="M224" s="122">
        <v>-0.15079185503584774</v>
      </c>
      <c r="N224" s="122">
        <v>-0.04821790630674103</v>
      </c>
      <c r="O224" s="122">
        <v>-0.024258758315038317</v>
      </c>
      <c r="P224" s="122">
        <v>-0.04940497171195908</v>
      </c>
      <c r="Q224" s="122">
        <v>-0.0033026988863249303</v>
      </c>
      <c r="R224" s="122">
        <v>-0.0007412383235503431</v>
      </c>
      <c r="S224" s="122">
        <v>-0.0002644918461502138</v>
      </c>
      <c r="T224" s="122">
        <v>-0.0007231790551774191</v>
      </c>
      <c r="U224" s="122">
        <v>-8.43883133182765E-05</v>
      </c>
      <c r="V224" s="122">
        <v>-2.736072996720232E-05</v>
      </c>
      <c r="W224" s="122">
        <v>-1.4817192414883728E-05</v>
      </c>
      <c r="X224" s="122">
        <v>67.5</v>
      </c>
    </row>
    <row r="225" spans="1:14" s="122" customFormat="1" ht="12.75">
      <c r="A225" s="122" t="s">
        <v>156</v>
      </c>
      <c r="E225" s="123" t="s">
        <v>106</v>
      </c>
      <c r="F225" s="123">
        <f>MIN(F196:F224)</f>
        <v>19.671640424009542</v>
      </c>
      <c r="G225" s="123"/>
      <c r="H225" s="123"/>
      <c r="I225" s="124"/>
      <c r="J225" s="124" t="s">
        <v>158</v>
      </c>
      <c r="K225" s="123">
        <f>AVERAGE(K223,K218,K213,K208,K203,K198)</f>
        <v>-1.1807992339185431</v>
      </c>
      <c r="L225" s="123">
        <f>AVERAGE(L223,L218,L213,L208,L203,L198)</f>
        <v>-0.009280809225999227</v>
      </c>
      <c r="M225" s="124" t="s">
        <v>108</v>
      </c>
      <c r="N225" s="123" t="e">
        <f>Mittelwert(K221,K216,K211,K206,K201,K196)</f>
        <v>#NAME?</v>
      </c>
    </row>
    <row r="226" spans="5:14" s="122" customFormat="1" ht="12.75">
      <c r="E226" s="123" t="s">
        <v>107</v>
      </c>
      <c r="F226" s="123">
        <f>MAX(F196:F224)</f>
        <v>38.82109602780434</v>
      </c>
      <c r="G226" s="123"/>
      <c r="H226" s="123"/>
      <c r="I226" s="124"/>
      <c r="J226" s="124" t="s">
        <v>159</v>
      </c>
      <c r="K226" s="123">
        <f>AVERAGE(K224,K219,K214,K209,K204,K199)</f>
        <v>-0.31238467226243777</v>
      </c>
      <c r="L226" s="123">
        <f>AVERAGE(L224,L219,L214,L209,L204,L199)</f>
        <v>-1.7058114791981058</v>
      </c>
      <c r="M226" s="123"/>
      <c r="N226" s="123"/>
    </row>
    <row r="227" spans="5:14" s="122" customFormat="1" ht="12.75">
      <c r="E227" s="123"/>
      <c r="F227" s="123"/>
      <c r="G227" s="123"/>
      <c r="H227" s="123"/>
      <c r="I227" s="123"/>
      <c r="J227" s="124" t="s">
        <v>112</v>
      </c>
      <c r="K227" s="123">
        <f>ABS(K225/$G$33)</f>
        <v>0.7379995211990894</v>
      </c>
      <c r="L227" s="123">
        <f>ABS(L225/$H$33)</f>
        <v>0.02578002562777563</v>
      </c>
      <c r="M227" s="124" t="s">
        <v>111</v>
      </c>
      <c r="N227" s="123">
        <f>K227+L227+L228+K228</f>
        <v>2.007403012383884</v>
      </c>
    </row>
    <row r="228" spans="5:14" s="122" customFormat="1" ht="12.75">
      <c r="E228" s="123"/>
      <c r="F228" s="123"/>
      <c r="G228" s="123"/>
      <c r="H228" s="123"/>
      <c r="I228" s="123"/>
      <c r="J228" s="123"/>
      <c r="K228" s="123">
        <f>ABS(K226/$G$34)</f>
        <v>0.17749129105820327</v>
      </c>
      <c r="L228" s="123">
        <f>ABS(L226/$H$34)</f>
        <v>1.0661321744988161</v>
      </c>
      <c r="M228" s="123"/>
      <c r="N228" s="123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2040</v>
      </c>
      <c r="B231" s="101">
        <v>192.98</v>
      </c>
      <c r="C231" s="101">
        <v>191.68</v>
      </c>
      <c r="D231" s="101">
        <v>9.023044979112095</v>
      </c>
      <c r="E231" s="101">
        <v>9.508149640186852</v>
      </c>
      <c r="F231" s="101">
        <v>38.8758607057306</v>
      </c>
      <c r="G231" s="101" t="s">
        <v>59</v>
      </c>
      <c r="H231" s="101">
        <v>-22.63169374223814</v>
      </c>
      <c r="I231" s="101">
        <v>102.84830625776185</v>
      </c>
      <c r="J231" s="101" t="s">
        <v>73</v>
      </c>
      <c r="K231" s="101">
        <v>7.156679143812747</v>
      </c>
      <c r="M231" s="101" t="s">
        <v>68</v>
      </c>
      <c r="N231" s="101">
        <v>3.9119804375495963</v>
      </c>
      <c r="X231" s="101">
        <v>67.5</v>
      </c>
    </row>
    <row r="232" spans="1:24" s="101" customFormat="1" ht="12.75" hidden="1">
      <c r="A232" s="101">
        <v>2037</v>
      </c>
      <c r="B232" s="101">
        <v>110.5</v>
      </c>
      <c r="C232" s="101">
        <v>121.5999984741211</v>
      </c>
      <c r="D232" s="101">
        <v>9.632025718688965</v>
      </c>
      <c r="E232" s="101">
        <v>9.93017292022705</v>
      </c>
      <c r="F232" s="101">
        <v>33.569108268007135</v>
      </c>
      <c r="G232" s="101" t="s">
        <v>56</v>
      </c>
      <c r="H232" s="101">
        <v>39.90662373170878</v>
      </c>
      <c r="I232" s="101">
        <v>82.90662373170878</v>
      </c>
      <c r="J232" s="101" t="s">
        <v>62</v>
      </c>
      <c r="K232" s="101">
        <v>2.5091760569730015</v>
      </c>
      <c r="L232" s="101">
        <v>0.7038806670190334</v>
      </c>
      <c r="M232" s="101">
        <v>0.5940145813052943</v>
      </c>
      <c r="N232" s="101">
        <v>0.04120176462689133</v>
      </c>
      <c r="O232" s="101">
        <v>0.10077321356585463</v>
      </c>
      <c r="P232" s="101">
        <v>0.02019235354847421</v>
      </c>
      <c r="Q232" s="101">
        <v>0.012266516036606893</v>
      </c>
      <c r="R232" s="101">
        <v>0.0006343089014348362</v>
      </c>
      <c r="S232" s="101">
        <v>0.0013221889626052923</v>
      </c>
      <c r="T232" s="101">
        <v>0.0002971847351642757</v>
      </c>
      <c r="U232" s="101">
        <v>0.0002682904039836147</v>
      </c>
      <c r="V232" s="101">
        <v>2.3524929942995046E-05</v>
      </c>
      <c r="W232" s="101">
        <v>8.245044866567262E-05</v>
      </c>
      <c r="X232" s="101">
        <v>67.5</v>
      </c>
    </row>
    <row r="233" spans="1:24" s="101" customFormat="1" ht="12.75" hidden="1">
      <c r="A233" s="101">
        <v>2038</v>
      </c>
      <c r="B233" s="101">
        <v>101.41999816894531</v>
      </c>
      <c r="C233" s="101">
        <v>105.41999816894531</v>
      </c>
      <c r="D233" s="101">
        <v>10.005073547363281</v>
      </c>
      <c r="E233" s="101">
        <v>10.340276718139648</v>
      </c>
      <c r="F233" s="101">
        <v>18.439563917371178</v>
      </c>
      <c r="G233" s="101" t="s">
        <v>57</v>
      </c>
      <c r="H233" s="101">
        <v>9.905980010876014</v>
      </c>
      <c r="I233" s="101">
        <v>43.82597817982133</v>
      </c>
      <c r="J233" s="101" t="s">
        <v>60</v>
      </c>
      <c r="K233" s="101">
        <v>-1.2599181439199827</v>
      </c>
      <c r="L233" s="101">
        <v>-0.003828821624365046</v>
      </c>
      <c r="M233" s="101">
        <v>0.2924106925438663</v>
      </c>
      <c r="N233" s="101">
        <v>-0.00042597439239719267</v>
      </c>
      <c r="O233" s="101">
        <v>-0.051537303833567666</v>
      </c>
      <c r="P233" s="101">
        <v>-0.0004378541582285356</v>
      </c>
      <c r="Q233" s="101">
        <v>0.0057559755998919425</v>
      </c>
      <c r="R233" s="101">
        <v>-3.427715529403386E-05</v>
      </c>
      <c r="S233" s="101">
        <v>-0.000751337710694579</v>
      </c>
      <c r="T233" s="101">
        <v>-3.1176234409051984E-05</v>
      </c>
      <c r="U233" s="101">
        <v>0.0001067143046737809</v>
      </c>
      <c r="V233" s="101">
        <v>-2.719703929268073E-06</v>
      </c>
      <c r="W233" s="101">
        <v>-4.908102428286481E-05</v>
      </c>
      <c r="X233" s="101">
        <v>67.5</v>
      </c>
    </row>
    <row r="234" spans="1:24" s="101" customFormat="1" ht="12.75" hidden="1">
      <c r="A234" s="101">
        <v>2039</v>
      </c>
      <c r="B234" s="101">
        <v>145.36000061035156</v>
      </c>
      <c r="C234" s="101">
        <v>140.66000366210938</v>
      </c>
      <c r="D234" s="101">
        <v>9.230062484741211</v>
      </c>
      <c r="E234" s="101">
        <v>9.666504859924316</v>
      </c>
      <c r="F234" s="101">
        <v>23.719881137710136</v>
      </c>
      <c r="G234" s="101" t="s">
        <v>58</v>
      </c>
      <c r="H234" s="101">
        <v>-16.63752584926121</v>
      </c>
      <c r="I234" s="101">
        <v>61.222474761090346</v>
      </c>
      <c r="J234" s="101" t="s">
        <v>61</v>
      </c>
      <c r="K234" s="101">
        <v>-2.1699241358876598</v>
      </c>
      <c r="L234" s="101">
        <v>-0.7038702533337576</v>
      </c>
      <c r="M234" s="101">
        <v>-0.5170583232956613</v>
      </c>
      <c r="N234" s="101">
        <v>-0.04119956254848801</v>
      </c>
      <c r="O234" s="101">
        <v>-0.0865976147821398</v>
      </c>
      <c r="P234" s="101">
        <v>-0.020187605741214112</v>
      </c>
      <c r="Q234" s="101">
        <v>-0.010832181708676359</v>
      </c>
      <c r="R234" s="101">
        <v>-0.0006333820798415577</v>
      </c>
      <c r="S234" s="101">
        <v>-0.0010879684266206849</v>
      </c>
      <c r="T234" s="101">
        <v>-0.00029554493604650465</v>
      </c>
      <c r="U234" s="101">
        <v>-0.00024615401286122196</v>
      </c>
      <c r="V234" s="101">
        <v>-2.3367189376558507E-05</v>
      </c>
      <c r="W234" s="101">
        <v>-6.625050596422303E-05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2040</v>
      </c>
      <c r="B236" s="101">
        <v>173.88</v>
      </c>
      <c r="C236" s="101">
        <v>181.98</v>
      </c>
      <c r="D236" s="101">
        <v>9.138405411915935</v>
      </c>
      <c r="E236" s="101">
        <v>9.585768822704448</v>
      </c>
      <c r="F236" s="101">
        <v>35.15765487725071</v>
      </c>
      <c r="G236" s="101" t="s">
        <v>59</v>
      </c>
      <c r="H236" s="101">
        <v>-14.61605132246099</v>
      </c>
      <c r="I236" s="101">
        <v>91.763948677539</v>
      </c>
      <c r="J236" s="101" t="s">
        <v>73</v>
      </c>
      <c r="K236" s="101">
        <v>5.697747248234865</v>
      </c>
      <c r="M236" s="101" t="s">
        <v>68</v>
      </c>
      <c r="N236" s="101">
        <v>3.006745383844587</v>
      </c>
      <c r="X236" s="101">
        <v>67.5</v>
      </c>
    </row>
    <row r="237" spans="1:24" s="101" customFormat="1" ht="12.75" hidden="1">
      <c r="A237" s="101">
        <v>2037</v>
      </c>
      <c r="B237" s="101">
        <v>111.30000305175781</v>
      </c>
      <c r="C237" s="101">
        <v>126.69999694824219</v>
      </c>
      <c r="D237" s="101">
        <v>9.525437355041504</v>
      </c>
      <c r="E237" s="101">
        <v>9.74691104888916</v>
      </c>
      <c r="F237" s="101">
        <v>31.741358850880587</v>
      </c>
      <c r="G237" s="101" t="s">
        <v>56</v>
      </c>
      <c r="H237" s="101">
        <v>35.47244188311629</v>
      </c>
      <c r="I237" s="101">
        <v>79.2724449348741</v>
      </c>
      <c r="J237" s="101" t="s">
        <v>62</v>
      </c>
      <c r="K237" s="101">
        <v>2.294613689543301</v>
      </c>
      <c r="L237" s="101">
        <v>0.3463823965102441</v>
      </c>
      <c r="M237" s="101">
        <v>0.5432198761300924</v>
      </c>
      <c r="N237" s="101">
        <v>0.09330471525432503</v>
      </c>
      <c r="O237" s="101">
        <v>0.09215586854050808</v>
      </c>
      <c r="P237" s="101">
        <v>0.009936861537312058</v>
      </c>
      <c r="Q237" s="101">
        <v>0.0112176375239166</v>
      </c>
      <c r="R237" s="101">
        <v>0.0014362809151716757</v>
      </c>
      <c r="S237" s="101">
        <v>0.0012091049421894316</v>
      </c>
      <c r="T237" s="101">
        <v>0.00014628182112369733</v>
      </c>
      <c r="U237" s="101">
        <v>0.00024535085333889046</v>
      </c>
      <c r="V237" s="101">
        <v>5.3284560907461686E-05</v>
      </c>
      <c r="W237" s="101">
        <v>7.539304846950144E-05</v>
      </c>
      <c r="X237" s="101">
        <v>67.5</v>
      </c>
    </row>
    <row r="238" spans="1:24" s="101" customFormat="1" ht="12.75" hidden="1">
      <c r="A238" s="101">
        <v>2038</v>
      </c>
      <c r="B238" s="101">
        <v>90.41999816894531</v>
      </c>
      <c r="C238" s="101">
        <v>94.0199966430664</v>
      </c>
      <c r="D238" s="101">
        <v>9.943971633911133</v>
      </c>
      <c r="E238" s="101">
        <v>10.312358856201172</v>
      </c>
      <c r="F238" s="101">
        <v>16.993219062420497</v>
      </c>
      <c r="G238" s="101" t="s">
        <v>57</v>
      </c>
      <c r="H238" s="101">
        <v>17.697773347930948</v>
      </c>
      <c r="I238" s="101">
        <v>40.61777151687626</v>
      </c>
      <c r="J238" s="101" t="s">
        <v>60</v>
      </c>
      <c r="K238" s="101">
        <v>-1.250351779044003</v>
      </c>
      <c r="L238" s="101">
        <v>-0.0018832213292546323</v>
      </c>
      <c r="M238" s="101">
        <v>0.29080798059136415</v>
      </c>
      <c r="N238" s="101">
        <v>-0.000964964576330222</v>
      </c>
      <c r="O238" s="101">
        <v>-0.05104670590485964</v>
      </c>
      <c r="P238" s="101">
        <v>-0.00021529550172113028</v>
      </c>
      <c r="Q238" s="101">
        <v>0.005754461729523005</v>
      </c>
      <c r="R238" s="101">
        <v>-7.759618348550189E-05</v>
      </c>
      <c r="S238" s="101">
        <v>-0.0007361523484909288</v>
      </c>
      <c r="T238" s="101">
        <v>-1.5329588015208623E-05</v>
      </c>
      <c r="U238" s="101">
        <v>0.00010875433183251964</v>
      </c>
      <c r="V238" s="101">
        <v>-6.136725691087095E-06</v>
      </c>
      <c r="W238" s="101">
        <v>-4.786334825706745E-05</v>
      </c>
      <c r="X238" s="101">
        <v>67.5</v>
      </c>
    </row>
    <row r="239" spans="1:24" s="101" customFormat="1" ht="12.75" hidden="1">
      <c r="A239" s="101">
        <v>2039</v>
      </c>
      <c r="B239" s="101">
        <v>126.9800033569336</v>
      </c>
      <c r="C239" s="101">
        <v>140.77999877929688</v>
      </c>
      <c r="D239" s="101">
        <v>9.495731353759766</v>
      </c>
      <c r="E239" s="101">
        <v>9.527304649353027</v>
      </c>
      <c r="F239" s="101">
        <v>17.871574713221968</v>
      </c>
      <c r="G239" s="101" t="s">
        <v>58</v>
      </c>
      <c r="H239" s="101">
        <v>-14.67750602129641</v>
      </c>
      <c r="I239" s="101">
        <v>44.802497335637185</v>
      </c>
      <c r="J239" s="101" t="s">
        <v>61</v>
      </c>
      <c r="K239" s="101">
        <v>-1.92402505515937</v>
      </c>
      <c r="L239" s="101">
        <v>-0.3463772770976829</v>
      </c>
      <c r="M239" s="101">
        <v>-0.4588230075390354</v>
      </c>
      <c r="N239" s="101">
        <v>-0.09329972525177714</v>
      </c>
      <c r="O239" s="101">
        <v>-0.07672638348520133</v>
      </c>
      <c r="P239" s="101">
        <v>-0.009934528929881396</v>
      </c>
      <c r="Q239" s="101">
        <v>-0.009629203592272668</v>
      </c>
      <c r="R239" s="101">
        <v>-0.0014341832866111885</v>
      </c>
      <c r="S239" s="101">
        <v>-0.0009591738533958268</v>
      </c>
      <c r="T239" s="101">
        <v>-0.00014547637238585982</v>
      </c>
      <c r="U239" s="101">
        <v>-0.0002199307539699347</v>
      </c>
      <c r="V239" s="101">
        <v>-5.293000121758307E-05</v>
      </c>
      <c r="W239" s="101">
        <v>-5.825128025328947E-05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2040</v>
      </c>
      <c r="B241" s="101">
        <v>155.72</v>
      </c>
      <c r="C241" s="101">
        <v>161.42</v>
      </c>
      <c r="D241" s="101">
        <v>9.113319410149218</v>
      </c>
      <c r="E241" s="101">
        <v>9.74242922659424</v>
      </c>
      <c r="F241" s="101">
        <v>31.161601490591362</v>
      </c>
      <c r="G241" s="101" t="s">
        <v>59</v>
      </c>
      <c r="H241" s="101">
        <v>-6.724240743365257</v>
      </c>
      <c r="I241" s="101">
        <v>81.49575925663474</v>
      </c>
      <c r="J241" s="101" t="s">
        <v>73</v>
      </c>
      <c r="K241" s="101">
        <v>3.3681358294688253</v>
      </c>
      <c r="M241" s="101" t="s">
        <v>68</v>
      </c>
      <c r="N241" s="101">
        <v>1.7455792245982646</v>
      </c>
      <c r="X241" s="101">
        <v>67.5</v>
      </c>
    </row>
    <row r="242" spans="1:24" s="101" customFormat="1" ht="12.75" hidden="1">
      <c r="A242" s="101">
        <v>2037</v>
      </c>
      <c r="B242" s="101">
        <v>113.87999725341797</v>
      </c>
      <c r="C242" s="101">
        <v>128.0800018310547</v>
      </c>
      <c r="D242" s="101">
        <v>9.390018463134766</v>
      </c>
      <c r="E242" s="101">
        <v>9.529123306274414</v>
      </c>
      <c r="F242" s="101">
        <v>28.16867238429618</v>
      </c>
      <c r="G242" s="101" t="s">
        <v>56</v>
      </c>
      <c r="H242" s="101">
        <v>24.992138560826874</v>
      </c>
      <c r="I242" s="101">
        <v>71.37213581424484</v>
      </c>
      <c r="J242" s="101" t="s">
        <v>62</v>
      </c>
      <c r="K242" s="101">
        <v>1.7833516693912022</v>
      </c>
      <c r="L242" s="101">
        <v>0.02581161642025588</v>
      </c>
      <c r="M242" s="101">
        <v>0.4221851495345667</v>
      </c>
      <c r="N242" s="101">
        <v>0.06064608487338674</v>
      </c>
      <c r="O242" s="101">
        <v>0.07162271358067815</v>
      </c>
      <c r="P242" s="101">
        <v>0.0007406485739608275</v>
      </c>
      <c r="Q242" s="101">
        <v>0.008718243392968015</v>
      </c>
      <c r="R242" s="101">
        <v>0.0009335573683163022</v>
      </c>
      <c r="S242" s="101">
        <v>0.0009396999742008574</v>
      </c>
      <c r="T242" s="101">
        <v>1.0944084471085976E-05</v>
      </c>
      <c r="U242" s="101">
        <v>0.00019068731542565105</v>
      </c>
      <c r="V242" s="101">
        <v>3.4631234184039166E-05</v>
      </c>
      <c r="W242" s="101">
        <v>5.859383939383988E-05</v>
      </c>
      <c r="X242" s="101">
        <v>67.5</v>
      </c>
    </row>
    <row r="243" spans="1:24" s="101" customFormat="1" ht="12.75" hidden="1">
      <c r="A243" s="101">
        <v>2038</v>
      </c>
      <c r="B243" s="101">
        <v>97.27999877929688</v>
      </c>
      <c r="C243" s="101">
        <v>100.9800033569336</v>
      </c>
      <c r="D243" s="101">
        <v>10.204773902893066</v>
      </c>
      <c r="E243" s="101">
        <v>10.349746704101562</v>
      </c>
      <c r="F243" s="101">
        <v>18.715576813395234</v>
      </c>
      <c r="G243" s="101" t="s">
        <v>57</v>
      </c>
      <c r="H243" s="101">
        <v>13.823914772475618</v>
      </c>
      <c r="I243" s="101">
        <v>43.60391355177249</v>
      </c>
      <c r="J243" s="101" t="s">
        <v>60</v>
      </c>
      <c r="K243" s="101">
        <v>-0.7965384445102035</v>
      </c>
      <c r="L243" s="101">
        <v>-0.00013938930915713</v>
      </c>
      <c r="M243" s="101">
        <v>0.18426448551800997</v>
      </c>
      <c r="N243" s="101">
        <v>-0.000627208537697351</v>
      </c>
      <c r="O243" s="101">
        <v>-0.03267964567314594</v>
      </c>
      <c r="P243" s="101">
        <v>-1.5831560441402984E-05</v>
      </c>
      <c r="Q243" s="101">
        <v>0.0035978990298280557</v>
      </c>
      <c r="R243" s="101">
        <v>-5.042914863013284E-05</v>
      </c>
      <c r="S243" s="101">
        <v>-0.00048421914928340067</v>
      </c>
      <c r="T243" s="101">
        <v>-1.1270034477366513E-06</v>
      </c>
      <c r="U243" s="101">
        <v>6.466168905477267E-05</v>
      </c>
      <c r="V243" s="101">
        <v>-3.988170521197069E-06</v>
      </c>
      <c r="W243" s="101">
        <v>-3.184329262070176E-05</v>
      </c>
      <c r="X243" s="101">
        <v>67.5</v>
      </c>
    </row>
    <row r="244" spans="1:24" s="101" customFormat="1" ht="12.75" hidden="1">
      <c r="A244" s="101">
        <v>2039</v>
      </c>
      <c r="B244" s="101">
        <v>141.13999938964844</v>
      </c>
      <c r="C244" s="101">
        <v>138.13999938964844</v>
      </c>
      <c r="D244" s="101">
        <v>9.092830657958984</v>
      </c>
      <c r="E244" s="101">
        <v>9.592921257019043</v>
      </c>
      <c r="F244" s="101">
        <v>21.785226099520948</v>
      </c>
      <c r="G244" s="101" t="s">
        <v>58</v>
      </c>
      <c r="H244" s="101">
        <v>-16.572473346078354</v>
      </c>
      <c r="I244" s="101">
        <v>57.06752604357008</v>
      </c>
      <c r="J244" s="101" t="s">
        <v>61</v>
      </c>
      <c r="K244" s="101">
        <v>-1.595578165787453</v>
      </c>
      <c r="L244" s="101">
        <v>-0.025811240048608974</v>
      </c>
      <c r="M244" s="101">
        <v>-0.37985115488083954</v>
      </c>
      <c r="N244" s="101">
        <v>-0.06064284145651709</v>
      </c>
      <c r="O244" s="101">
        <v>-0.06373267497396835</v>
      </c>
      <c r="P244" s="101">
        <v>-0.0007404793527197079</v>
      </c>
      <c r="Q244" s="101">
        <v>-0.007941214669695863</v>
      </c>
      <c r="R244" s="101">
        <v>-0.0009321943257208229</v>
      </c>
      <c r="S244" s="101">
        <v>-0.0008053371076638352</v>
      </c>
      <c r="T244" s="101">
        <v>-1.0885901347112002E-05</v>
      </c>
      <c r="U244" s="101">
        <v>-0.0001793892924140837</v>
      </c>
      <c r="V244" s="101">
        <v>-3.4400826690700585E-05</v>
      </c>
      <c r="W244" s="101">
        <v>-4.9185798051708624E-05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2040</v>
      </c>
      <c r="B246" s="101">
        <v>175.48</v>
      </c>
      <c r="C246" s="101">
        <v>155.48</v>
      </c>
      <c r="D246" s="101">
        <v>9.055621914642435</v>
      </c>
      <c r="E246" s="101">
        <v>10.05314888513846</v>
      </c>
      <c r="F246" s="101">
        <v>35.559728370439444</v>
      </c>
      <c r="G246" s="101" t="s">
        <v>59</v>
      </c>
      <c r="H246" s="101">
        <v>-14.311859094273785</v>
      </c>
      <c r="I246" s="101">
        <v>93.6681409057262</v>
      </c>
      <c r="J246" s="101" t="s">
        <v>73</v>
      </c>
      <c r="K246" s="101">
        <v>3.237277880436593</v>
      </c>
      <c r="M246" s="101" t="s">
        <v>68</v>
      </c>
      <c r="N246" s="101">
        <v>1.6803685241037138</v>
      </c>
      <c r="X246" s="101">
        <v>67.5</v>
      </c>
    </row>
    <row r="247" spans="1:24" s="101" customFormat="1" ht="12.75" hidden="1">
      <c r="A247" s="101">
        <v>2037</v>
      </c>
      <c r="B247" s="101">
        <v>120.44000244140625</v>
      </c>
      <c r="C247" s="101">
        <v>128.5399932861328</v>
      </c>
      <c r="D247" s="101">
        <v>9.170018196105957</v>
      </c>
      <c r="E247" s="101">
        <v>9.668310165405273</v>
      </c>
      <c r="F247" s="101">
        <v>28.3770077396854</v>
      </c>
      <c r="G247" s="101" t="s">
        <v>56</v>
      </c>
      <c r="H247" s="101">
        <v>20.705273031274515</v>
      </c>
      <c r="I247" s="101">
        <v>73.64527547268077</v>
      </c>
      <c r="J247" s="101" t="s">
        <v>62</v>
      </c>
      <c r="K247" s="101">
        <v>1.7449023523706269</v>
      </c>
      <c r="L247" s="101">
        <v>0.12970694743373257</v>
      </c>
      <c r="M247" s="101">
        <v>0.41308283907008025</v>
      </c>
      <c r="N247" s="101">
        <v>0.011567868261994192</v>
      </c>
      <c r="O247" s="101">
        <v>0.07007847397064602</v>
      </c>
      <c r="P247" s="101">
        <v>0.0037210142880258154</v>
      </c>
      <c r="Q247" s="101">
        <v>0.008530223264970284</v>
      </c>
      <c r="R247" s="101">
        <v>0.00017810629604342117</v>
      </c>
      <c r="S247" s="101">
        <v>0.0009194408339547982</v>
      </c>
      <c r="T247" s="101">
        <v>5.479915099612844E-05</v>
      </c>
      <c r="U247" s="101">
        <v>0.0001865690567102274</v>
      </c>
      <c r="V247" s="101">
        <v>6.594641942886478E-06</v>
      </c>
      <c r="W247" s="101">
        <v>5.733287606770797E-05</v>
      </c>
      <c r="X247" s="101">
        <v>67.5</v>
      </c>
    </row>
    <row r="248" spans="1:24" s="101" customFormat="1" ht="12.75" hidden="1">
      <c r="A248" s="101">
        <v>2038</v>
      </c>
      <c r="B248" s="101">
        <v>101.94000244140625</v>
      </c>
      <c r="C248" s="101">
        <v>103.94000244140625</v>
      </c>
      <c r="D248" s="101">
        <v>9.996975898742676</v>
      </c>
      <c r="E248" s="101">
        <v>10.161834716796875</v>
      </c>
      <c r="F248" s="101">
        <v>19.723032916136003</v>
      </c>
      <c r="G248" s="101" t="s">
        <v>57</v>
      </c>
      <c r="H248" s="101">
        <v>12.475439204389758</v>
      </c>
      <c r="I248" s="101">
        <v>46.91544164579601</v>
      </c>
      <c r="J248" s="101" t="s">
        <v>60</v>
      </c>
      <c r="K248" s="101">
        <v>-1.0357664702305753</v>
      </c>
      <c r="L248" s="101">
        <v>-0.0007053074653322538</v>
      </c>
      <c r="M248" s="101">
        <v>0.2414094869069717</v>
      </c>
      <c r="N248" s="101">
        <v>-0.00011975614728645251</v>
      </c>
      <c r="O248" s="101">
        <v>-0.04220397593127281</v>
      </c>
      <c r="P248" s="101">
        <v>-8.05046529882383E-05</v>
      </c>
      <c r="Q248" s="101">
        <v>0.004801720598375373</v>
      </c>
      <c r="R248" s="101">
        <v>-9.642347240045521E-06</v>
      </c>
      <c r="S248" s="101">
        <v>-0.0006020020922236376</v>
      </c>
      <c r="T248" s="101">
        <v>-5.726621484633352E-06</v>
      </c>
      <c r="U248" s="101">
        <v>9.245874221076353E-05</v>
      </c>
      <c r="V248" s="101">
        <v>-7.720443477509263E-07</v>
      </c>
      <c r="W248" s="101">
        <v>-3.895628268404885E-05</v>
      </c>
      <c r="X248" s="101">
        <v>67.5</v>
      </c>
    </row>
    <row r="249" spans="1:24" s="101" customFormat="1" ht="12.75" hidden="1">
      <c r="A249" s="101">
        <v>2039</v>
      </c>
      <c r="B249" s="101">
        <v>142.52000427246094</v>
      </c>
      <c r="C249" s="101">
        <v>144.02000427246094</v>
      </c>
      <c r="D249" s="101">
        <v>9.013879776000977</v>
      </c>
      <c r="E249" s="101">
        <v>9.326072692871094</v>
      </c>
      <c r="F249" s="101">
        <v>22.368194281579434</v>
      </c>
      <c r="G249" s="101" t="s">
        <v>58</v>
      </c>
      <c r="H249" s="101">
        <v>-15.908718945311477</v>
      </c>
      <c r="I249" s="101">
        <v>59.11128532714946</v>
      </c>
      <c r="J249" s="101" t="s">
        <v>61</v>
      </c>
      <c r="K249" s="101">
        <v>-1.4042336124928223</v>
      </c>
      <c r="L249" s="101">
        <v>-0.1297050297943623</v>
      </c>
      <c r="M249" s="101">
        <v>-0.3351997785880988</v>
      </c>
      <c r="N249" s="101">
        <v>-0.011567248358708291</v>
      </c>
      <c r="O249" s="101">
        <v>-0.05594476677623259</v>
      </c>
      <c r="P249" s="101">
        <v>-0.003720143321505169</v>
      </c>
      <c r="Q249" s="101">
        <v>-0.007050403410116184</v>
      </c>
      <c r="R249" s="101">
        <v>-0.00017784509504062567</v>
      </c>
      <c r="S249" s="101">
        <v>-0.0006949567814633207</v>
      </c>
      <c r="T249" s="101">
        <v>-5.449910784836959E-05</v>
      </c>
      <c r="U249" s="101">
        <v>-0.00016204750510436013</v>
      </c>
      <c r="V249" s="101">
        <v>-6.549293845903037E-06</v>
      </c>
      <c r="W249" s="101">
        <v>-4.206502962836989E-05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2040</v>
      </c>
      <c r="B251" s="101">
        <v>167.8</v>
      </c>
      <c r="C251" s="101">
        <v>179.1</v>
      </c>
      <c r="D251" s="101">
        <v>9.565291877926976</v>
      </c>
      <c r="E251" s="101">
        <v>9.67233642859725</v>
      </c>
      <c r="F251" s="101">
        <v>36.71229899084622</v>
      </c>
      <c r="G251" s="101" t="s">
        <v>59</v>
      </c>
      <c r="H251" s="101">
        <v>-8.778052687959587</v>
      </c>
      <c r="I251" s="101">
        <v>91.52194731204042</v>
      </c>
      <c r="J251" s="101" t="s">
        <v>73</v>
      </c>
      <c r="K251" s="101">
        <v>4.212550650070774</v>
      </c>
      <c r="M251" s="101" t="s">
        <v>68</v>
      </c>
      <c r="N251" s="101">
        <v>2.195343000264806</v>
      </c>
      <c r="X251" s="101">
        <v>67.5</v>
      </c>
    </row>
    <row r="252" spans="1:24" s="101" customFormat="1" ht="12.75" hidden="1">
      <c r="A252" s="101">
        <v>2037</v>
      </c>
      <c r="B252" s="101">
        <v>136.22000122070312</v>
      </c>
      <c r="C252" s="101">
        <v>136.1199951171875</v>
      </c>
      <c r="D252" s="101">
        <v>8.816630363464355</v>
      </c>
      <c r="E252" s="101">
        <v>9.611481666564941</v>
      </c>
      <c r="F252" s="101">
        <v>34.894436138752965</v>
      </c>
      <c r="G252" s="101" t="s">
        <v>56</v>
      </c>
      <c r="H252" s="101">
        <v>25.531855188108324</v>
      </c>
      <c r="I252" s="101">
        <v>94.25185640881145</v>
      </c>
      <c r="J252" s="101" t="s">
        <v>62</v>
      </c>
      <c r="K252" s="101">
        <v>1.9911035458133284</v>
      </c>
      <c r="L252" s="101">
        <v>0.08578874308946634</v>
      </c>
      <c r="M252" s="101">
        <v>0.47136795273057286</v>
      </c>
      <c r="N252" s="101">
        <v>0.10959225204185077</v>
      </c>
      <c r="O252" s="101">
        <v>0.07996622730610554</v>
      </c>
      <c r="P252" s="101">
        <v>0.002460807908486973</v>
      </c>
      <c r="Q252" s="101">
        <v>0.009733884312167452</v>
      </c>
      <c r="R252" s="101">
        <v>0.0016869465324066454</v>
      </c>
      <c r="S252" s="101">
        <v>0.0010491458131806485</v>
      </c>
      <c r="T252" s="101">
        <v>3.614557905672958E-05</v>
      </c>
      <c r="U252" s="101">
        <v>0.00021289401027024227</v>
      </c>
      <c r="V252" s="101">
        <v>6.258386443702246E-05</v>
      </c>
      <c r="W252" s="101">
        <v>6.541329422519902E-05</v>
      </c>
      <c r="X252" s="101">
        <v>67.5</v>
      </c>
    </row>
    <row r="253" spans="1:24" s="101" customFormat="1" ht="12.75" hidden="1">
      <c r="A253" s="101">
        <v>2038</v>
      </c>
      <c r="B253" s="101">
        <v>85.18000030517578</v>
      </c>
      <c r="C253" s="101">
        <v>100.87999725341797</v>
      </c>
      <c r="D253" s="101">
        <v>9.804929733276367</v>
      </c>
      <c r="E253" s="101">
        <v>10.109817504882812</v>
      </c>
      <c r="F253" s="101">
        <v>17.607682787097737</v>
      </c>
      <c r="G253" s="101" t="s">
        <v>57</v>
      </c>
      <c r="H253" s="101">
        <v>24.993894035754217</v>
      </c>
      <c r="I253" s="101">
        <v>42.67389434093</v>
      </c>
      <c r="J253" s="101" t="s">
        <v>60</v>
      </c>
      <c r="K253" s="101">
        <v>-1.304800718653922</v>
      </c>
      <c r="L253" s="101">
        <v>0.00046821960145927667</v>
      </c>
      <c r="M253" s="101">
        <v>0.30482748796716846</v>
      </c>
      <c r="N253" s="101">
        <v>-0.0011336489909134458</v>
      </c>
      <c r="O253" s="101">
        <v>-0.05305150527890036</v>
      </c>
      <c r="P253" s="101">
        <v>5.373401395388744E-05</v>
      </c>
      <c r="Q253" s="101">
        <v>0.006097674545746411</v>
      </c>
      <c r="R253" s="101">
        <v>-9.114575684487602E-05</v>
      </c>
      <c r="S253" s="101">
        <v>-0.0007474157375523745</v>
      </c>
      <c r="T253" s="101">
        <v>3.829702215847577E-06</v>
      </c>
      <c r="U253" s="101">
        <v>0.00011976666582135209</v>
      </c>
      <c r="V253" s="101">
        <v>-7.205083425508431E-06</v>
      </c>
      <c r="W253" s="101">
        <v>-4.8099059370905376E-05</v>
      </c>
      <c r="X253" s="101">
        <v>67.5</v>
      </c>
    </row>
    <row r="254" spans="1:24" s="101" customFormat="1" ht="12.75" hidden="1">
      <c r="A254" s="101">
        <v>2039</v>
      </c>
      <c r="B254" s="101">
        <v>135.52000427246094</v>
      </c>
      <c r="C254" s="101">
        <v>154.72000122070312</v>
      </c>
      <c r="D254" s="101">
        <v>8.776134490966797</v>
      </c>
      <c r="E254" s="101">
        <v>9.114288330078125</v>
      </c>
      <c r="F254" s="101">
        <v>20.017771801713558</v>
      </c>
      <c r="G254" s="101" t="s">
        <v>58</v>
      </c>
      <c r="H254" s="101">
        <v>-13.702968710651362</v>
      </c>
      <c r="I254" s="101">
        <v>54.31703556180957</v>
      </c>
      <c r="J254" s="101" t="s">
        <v>61</v>
      </c>
      <c r="K254" s="101">
        <v>-1.5039908293439217</v>
      </c>
      <c r="L254" s="101">
        <v>0.08578746535057011</v>
      </c>
      <c r="M254" s="101">
        <v>-0.35953852288876825</v>
      </c>
      <c r="N254" s="101">
        <v>-0.10958638851413047</v>
      </c>
      <c r="O254" s="101">
        <v>-0.05983423181770237</v>
      </c>
      <c r="P254" s="101">
        <v>0.002460221172621769</v>
      </c>
      <c r="Q254" s="101">
        <v>-0.007587283370009054</v>
      </c>
      <c r="R254" s="101">
        <v>-0.0016844824291775739</v>
      </c>
      <c r="S254" s="101">
        <v>-0.000736258550085175</v>
      </c>
      <c r="T254" s="101">
        <v>3.594212384214684E-05</v>
      </c>
      <c r="U254" s="101">
        <v>-0.00017601081036965483</v>
      </c>
      <c r="V254" s="101">
        <v>-6.216773166766718E-05</v>
      </c>
      <c r="W254" s="101">
        <v>-4.433260142408266E-05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2040</v>
      </c>
      <c r="B256" s="101">
        <v>189.64</v>
      </c>
      <c r="C256" s="101">
        <v>199.34</v>
      </c>
      <c r="D256" s="101">
        <v>9.121997773985159</v>
      </c>
      <c r="E256" s="101">
        <v>9.401419679450047</v>
      </c>
      <c r="F256" s="101">
        <v>38.02448576661444</v>
      </c>
      <c r="G256" s="101" t="s">
        <v>59</v>
      </c>
      <c r="H256" s="101">
        <v>-22.649213009137682</v>
      </c>
      <c r="I256" s="101">
        <v>99.4907869908623</v>
      </c>
      <c r="J256" s="101" t="s">
        <v>73</v>
      </c>
      <c r="K256" s="101">
        <v>6.7823782264585315</v>
      </c>
      <c r="M256" s="101" t="s">
        <v>68</v>
      </c>
      <c r="N256" s="101">
        <v>3.5748118735783043</v>
      </c>
      <c r="X256" s="101">
        <v>67.5</v>
      </c>
    </row>
    <row r="257" spans="1:24" s="101" customFormat="1" ht="12.75" hidden="1">
      <c r="A257" s="101">
        <v>2037</v>
      </c>
      <c r="B257" s="101">
        <v>134.47999572753906</v>
      </c>
      <c r="C257" s="101">
        <v>140.5800018310547</v>
      </c>
      <c r="D257" s="101">
        <v>9.223626136779785</v>
      </c>
      <c r="E257" s="101">
        <v>9.911737442016602</v>
      </c>
      <c r="F257" s="101">
        <v>38.82109602780434</v>
      </c>
      <c r="G257" s="101" t="s">
        <v>56</v>
      </c>
      <c r="H257" s="101">
        <v>33.24377297966167</v>
      </c>
      <c r="I257" s="101">
        <v>100.22376870720073</v>
      </c>
      <c r="J257" s="101" t="s">
        <v>62</v>
      </c>
      <c r="K257" s="101">
        <v>2.502321937458249</v>
      </c>
      <c r="L257" s="101">
        <v>0.3967832559046931</v>
      </c>
      <c r="M257" s="101">
        <v>0.5923920836167053</v>
      </c>
      <c r="N257" s="101">
        <v>0.0449052165749555</v>
      </c>
      <c r="O257" s="101">
        <v>0.10049776980436181</v>
      </c>
      <c r="P257" s="101">
        <v>0.01138265946271682</v>
      </c>
      <c r="Q257" s="101">
        <v>0.012232996440854758</v>
      </c>
      <c r="R257" s="101">
        <v>0.0006912815038030813</v>
      </c>
      <c r="S257" s="101">
        <v>0.0013185510100358479</v>
      </c>
      <c r="T257" s="101">
        <v>0.0001675613609066404</v>
      </c>
      <c r="U257" s="101">
        <v>0.00026755398971555633</v>
      </c>
      <c r="V257" s="101">
        <v>2.5633634492680987E-05</v>
      </c>
      <c r="W257" s="101">
        <v>8.221970890527913E-05</v>
      </c>
      <c r="X257" s="101">
        <v>67.5</v>
      </c>
    </row>
    <row r="258" spans="1:24" s="101" customFormat="1" ht="12.75" hidden="1">
      <c r="A258" s="101">
        <v>2038</v>
      </c>
      <c r="B258" s="101">
        <v>105.68000030517578</v>
      </c>
      <c r="C258" s="101">
        <v>106.68000030517578</v>
      </c>
      <c r="D258" s="101">
        <v>9.616776466369629</v>
      </c>
      <c r="E258" s="101">
        <v>9.851880073547363</v>
      </c>
      <c r="F258" s="101">
        <v>22.81688807333005</v>
      </c>
      <c r="G258" s="101" t="s">
        <v>57</v>
      </c>
      <c r="H258" s="101">
        <v>18.249466100392183</v>
      </c>
      <c r="I258" s="101">
        <v>56.429466405567965</v>
      </c>
      <c r="J258" s="101" t="s">
        <v>60</v>
      </c>
      <c r="K258" s="101">
        <v>-1.5806077520252217</v>
      </c>
      <c r="L258" s="101">
        <v>-0.002158016222446634</v>
      </c>
      <c r="M258" s="101">
        <v>0.3689436169444012</v>
      </c>
      <c r="N258" s="101">
        <v>-0.0004645500706569902</v>
      </c>
      <c r="O258" s="101">
        <v>-0.06431644523273818</v>
      </c>
      <c r="P258" s="101">
        <v>-0.0002466407950662475</v>
      </c>
      <c r="Q258" s="101">
        <v>0.0073648714788840455</v>
      </c>
      <c r="R258" s="101">
        <v>-3.7374393146502175E-05</v>
      </c>
      <c r="S258" s="101">
        <v>-0.0009102985018116832</v>
      </c>
      <c r="T258" s="101">
        <v>-1.755546394992623E-05</v>
      </c>
      <c r="U258" s="101">
        <v>0.0001436294911670142</v>
      </c>
      <c r="V258" s="101">
        <v>-2.9661663261901277E-06</v>
      </c>
      <c r="W258" s="101">
        <v>-5.870622367850589E-05</v>
      </c>
      <c r="X258" s="101">
        <v>67.5</v>
      </c>
    </row>
    <row r="259" spans="1:24" s="101" customFormat="1" ht="12.75" hidden="1">
      <c r="A259" s="101">
        <v>2039</v>
      </c>
      <c r="B259" s="101">
        <v>145.4600067138672</v>
      </c>
      <c r="C259" s="101">
        <v>140.66000366210938</v>
      </c>
      <c r="D259" s="101">
        <v>9.204585075378418</v>
      </c>
      <c r="E259" s="101">
        <v>9.453081130981445</v>
      </c>
      <c r="F259" s="101">
        <v>23.416554768114242</v>
      </c>
      <c r="G259" s="101" t="s">
        <v>58</v>
      </c>
      <c r="H259" s="101">
        <v>-17.352890646741287</v>
      </c>
      <c r="I259" s="101">
        <v>60.6071160671259</v>
      </c>
      <c r="J259" s="101" t="s">
        <v>61</v>
      </c>
      <c r="K259" s="101">
        <v>-1.9399211872966853</v>
      </c>
      <c r="L259" s="101">
        <v>-0.3967773873752294</v>
      </c>
      <c r="M259" s="101">
        <v>-0.46347490573678796</v>
      </c>
      <c r="N259" s="101">
        <v>-0.044902813596427456</v>
      </c>
      <c r="O259" s="101">
        <v>-0.07722173663078737</v>
      </c>
      <c r="P259" s="101">
        <v>-0.01137998702821694</v>
      </c>
      <c r="Q259" s="101">
        <v>-0.009767541657013065</v>
      </c>
      <c r="R259" s="101">
        <v>-0.00069027043413229</v>
      </c>
      <c r="S259" s="101">
        <v>-0.0009539042948147154</v>
      </c>
      <c r="T259" s="101">
        <v>-0.00016663917712947407</v>
      </c>
      <c r="U259" s="101">
        <v>-0.00022573370745153812</v>
      </c>
      <c r="V259" s="101">
        <v>-2.5461442901566678E-05</v>
      </c>
      <c r="W259" s="101">
        <v>-5.7564397277119737E-05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16.993219062420497</v>
      </c>
      <c r="G260" s="102"/>
      <c r="H260" s="102"/>
      <c r="I260" s="115"/>
      <c r="J260" s="115" t="s">
        <v>158</v>
      </c>
      <c r="K260" s="102">
        <f>AVERAGE(K258,K253,K248,K243,K238,K233)</f>
        <v>-1.2046638847306512</v>
      </c>
      <c r="L260" s="102">
        <f>AVERAGE(L258,L253,L248,L243,L238,L233)</f>
        <v>-0.001374422724849403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38.8758607057306</v>
      </c>
      <c r="G261" s="102"/>
      <c r="H261" s="102"/>
      <c r="I261" s="115"/>
      <c r="J261" s="115" t="s">
        <v>159</v>
      </c>
      <c r="K261" s="102">
        <f>AVERAGE(K259,K254,K249,K244,K239,K234)</f>
        <v>-1.756278830994652</v>
      </c>
      <c r="L261" s="102">
        <f>AVERAGE(L259,L254,L249,L244,L239,L234)</f>
        <v>-0.2527922870498452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0.7529149279566569</v>
      </c>
      <c r="L262" s="102">
        <f>ABS(L260/$H$33)</f>
        <v>0.003817840902359453</v>
      </c>
      <c r="M262" s="115" t="s">
        <v>111</v>
      </c>
      <c r="N262" s="102">
        <f>K262+L262+L263+K263</f>
        <v>1.9126136476939493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0.9978856994287796</v>
      </c>
      <c r="L263" s="102">
        <f>ABS(L261/$H$34)</f>
        <v>0.15799517940615324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2004-10-07T06:02:00Z</cp:lastPrinted>
  <dcterms:created xsi:type="dcterms:W3CDTF">2003-07-09T12:58:06Z</dcterms:created>
  <dcterms:modified xsi:type="dcterms:W3CDTF">2005-01-26T14:25:41Z</dcterms:modified>
  <cp:category/>
  <cp:version/>
  <cp:contentType/>
  <cp:contentStatus/>
</cp:coreProperties>
</file>