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3840" windowHeight="454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<sst xmlns="http://schemas.openxmlformats.org/spreadsheetml/2006/main" count="712" uniqueCount="167">
  <si>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</si>
  <si>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</si>
  <si>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</si>
  <si>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</si>
  <si>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</si>
  <si>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</si>
  <si>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</si>
  <si>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</si>
  <si>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</si>
  <si>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</si>
  <si>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</si>
  <si>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</si>
  <si>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</si>
  <si>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</si>
  <si>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</si>
  <si>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</si>
  <si>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</si>
  <si>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</si>
  <si>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</si>
  <si>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</si>
  <si>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</si>
  <si>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</si>
  <si>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</si>
  <si>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</si>
  <si>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</si>
  <si>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</si>
  <si>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</si>
  <si>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</si>
  <si>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</si>
  <si>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</si>
  <si>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</si>
  <si>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</si>
  <si>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</si>
  <si>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</si>
  <si>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</si>
  <si>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</si>
  <si>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</si>
  <si>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</si>
  <si>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</si>
  <si>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</si>
  <si>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</si>
  <si>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</si>
  <si>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</si>
  <si>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</si>
  <si>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</si>
  <si>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</si>
  <si>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</si>
  <si>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</si>
  <si>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</si>
  <si>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</si>
  <si>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</si>
  <si>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</si>
  <si>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</si>
  <si>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</si>
  <si>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</si>
  <si>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</si>
  <si>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</si>
  <si>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</si>
  <si>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</si>
  <si>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</si>
  <si>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</si>
  <si>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</si>
  <si>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</si>
  <si>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</si>
  <si>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</si>
  <si>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</si>
  <si>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</si>
  <si>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</si>
  <si>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</si>
  <si>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</si>
  <si>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</si>
  <si>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</si>
  <si>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</si>
  <si>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</si>
  <si>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</si>
  <si>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</si>
  <si>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</si>
  <si>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</si>
  <si>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</si>
  <si>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</si>
  <si>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</si>
  <si>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</si>
  <si>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</si>
  <si>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</si>
  <si>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</si>
  <si>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</si>
  <si>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</si>
  <si>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</si>
  <si>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</si>
  <si>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</si>
  <si>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</si>
  <si>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</si>
  <si>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</si>
  <si>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</si>
  <si>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</si>
  <si>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</si>
  <si>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</si>
  <si>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</si>
  <si>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</si>
  <si>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</si>
  <si>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</si>
  <si>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</si>
  <si>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</si>
  <si>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</si>
  <si>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</si>
  <si>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</si>
  <si>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</si>
  <si>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</si>
  <si>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</si>
  <si>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</si>
  <si>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</si>
  <si>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</si>
  <si>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</si>
  <si>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</si>
  <si>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</si>
  <si>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</si>
  <si>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</si>
  <si>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</si>
  <si>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</si>
  <si>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</si>
  <si>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</si>
  <si>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</si>
  <si>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</si>
  <si>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</si>
  <si>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</si>
  <si>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</si>
  <si>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</si>
  <si>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</si>
  <si>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</si>
  <si>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</si>
  <si>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</si>
  <si>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</si>
  <si>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</si>
  <si>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</si>
  <si>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</si>
  <si>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</si>
  <si>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</si>
  <si>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</si>
  <si>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</si>
  <si>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</si>
  <si>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</si>
  <si>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</si>
  <si>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</si>
  <si>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</si>
  <si>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</si>
  <si>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</si>
  <si>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</si>
  <si>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</si>
  <si>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</si>
  <si>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</si>
  <si>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</si>
  <si>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</si>
  <si>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</si>
  <si>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</si>
  <si>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</si>
  <si>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</si>
  <si>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</si>
  <si>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</si>
  <si>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</si>
  <si>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</si>
  <si>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</si>
  <si>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</si>
  <si>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</si>
  <si>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1</t>
  </si>
  <si>
    <t>4E14469A-2</t>
  </si>
  <si>
    <t>Spule 2076 repariert, Spule OK, Messung vom20.12.2005</t>
  </si>
  <si>
    <t>AP 492 Neuaufbau, Coil Rep.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</si>
</sst>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2" fontId="0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8" xfId="0" applyFont="1" applyBorder="1" applyAlignment="1" applyProtection="1">
      <alignment/>
      <protection locked="0"/>
    </xf>
    <xf numFmtId="173" fontId="0" fillId="0" borderId="9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8" xfId="0" applyNumberFormat="1" applyFont="1" applyBorder="1" applyAlignment="1" applyProtection="1">
      <alignment/>
      <protection locked="0"/>
    </xf>
    <xf numFmtId="2" fontId="0" fillId="0" borderId="9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2" xfId="0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175" fontId="10" fillId="0" borderId="14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93.84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9.490960302930596</v>
      </c>
      <c r="C41" s="2">
        <f aca="true" t="shared" si="0" ref="C41:C55">($B$41*H41+$B$42*J41+$B$43*L41+$B$44*N41+$B$45*P41+$B$46*R41+$B$47*T41+$B$48*V41)/100</f>
        <v>1.8291066575024776E-08</v>
      </c>
      <c r="D41" s="2">
        <f aca="true" t="shared" si="1" ref="D41:D55">($B$41*I41+$B$42*K41+$B$43*M41+$B$44*O41+$B$45*Q41+$B$46*S41+$B$47*U41+$B$48*W41)/100</f>
        <v>-6.286561270880913E-08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6.794040639896018</v>
      </c>
      <c r="C42" s="2">
        <f t="shared" si="0"/>
        <v>-4.151356662063386E-11</v>
      </c>
      <c r="D42" s="2">
        <f t="shared" si="1"/>
        <v>-1.5473222961576912E-08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-10.191784641472381</v>
      </c>
      <c r="C43" s="2">
        <f t="shared" si="0"/>
        <v>-0.2243391869476313</v>
      </c>
      <c r="D43" s="2">
        <f t="shared" si="1"/>
        <v>-0.75617434697796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1.0378365200109556</v>
      </c>
      <c r="C44" s="2">
        <f t="shared" si="0"/>
        <v>0.0009083831400586119</v>
      </c>
      <c r="D44" s="2">
        <f t="shared" si="1"/>
        <v>0.1668556786445265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9.490960302930596</v>
      </c>
      <c r="C45" s="2">
        <f t="shared" si="0"/>
        <v>0.05107132887501013</v>
      </c>
      <c r="D45" s="2">
        <f t="shared" si="1"/>
        <v>-0.17960632011768735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6.794040639896018</v>
      </c>
      <c r="C46" s="2">
        <f t="shared" si="0"/>
        <v>-0.0002881985717641818</v>
      </c>
      <c r="D46" s="2">
        <f t="shared" si="1"/>
        <v>-0.02786494383126724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-10.191784641472381</v>
      </c>
      <c r="C47" s="2">
        <f t="shared" si="0"/>
        <v>-0.00933691862860706</v>
      </c>
      <c r="D47" s="2">
        <f t="shared" si="1"/>
        <v>-0.03027043106576242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1.0378365200109556</v>
      </c>
      <c r="C48" s="2">
        <f t="shared" si="0"/>
        <v>0.00010396290687533753</v>
      </c>
      <c r="D48" s="2">
        <f t="shared" si="1"/>
        <v>0.0047854102013840764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0.0009569306399726796</v>
      </c>
      <c r="D49" s="2">
        <f t="shared" si="1"/>
        <v>-0.0037353322662995237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-2.3164584936329774E-05</v>
      </c>
      <c r="D50" s="2">
        <f t="shared" si="1"/>
        <v>-0.0004283316775401857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-0.00014902559418224906</v>
      </c>
      <c r="D51" s="2">
        <f t="shared" si="1"/>
        <v>-0.00038797337906383393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7.402196204471843E-06</v>
      </c>
      <c r="D52" s="2">
        <f t="shared" si="1"/>
        <v>7.002441983455637E-05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1.4377886577650698E-05</v>
      </c>
      <c r="D53" s="2">
        <f t="shared" si="1"/>
        <v>-8.3107206933809E-05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-1.8304322663695256E-06</v>
      </c>
      <c r="D54" s="2">
        <f t="shared" si="1"/>
        <v>-1.580684914847362E-05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-1.0089235401188694E-05</v>
      </c>
      <c r="D55" s="2">
        <f t="shared" si="1"/>
        <v>-2.3869318390480736E-05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1" t="s">
        <v>161</v>
      </c>
    </row>
    <row r="31" s="28" customFormat="1" ht="12.75"/>
    <row r="32" spans="1:22" s="28" customFormat="1" ht="12.75">
      <c r="A32" s="112"/>
      <c r="B32" s="113"/>
      <c r="C32" s="113"/>
      <c r="D32" s="113"/>
      <c r="E32" s="113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101" t="s">
        <v>106</v>
      </c>
      <c r="N32" s="101">
        <f>MIN(N3:N31)</f>
        <v>0</v>
      </c>
      <c r="O32" s="101"/>
      <c r="P32" s="101"/>
      <c r="Q32" s="114"/>
      <c r="R32" s="114" t="s">
        <v>104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AVERAGE(S28,S23,S18,S13,S8,S3)</f>
        <v>#DIV/0!</v>
      </c>
    </row>
    <row r="33" spans="1:22" s="28" customFormat="1" ht="12.75">
      <c r="A33" s="112"/>
      <c r="B33" s="113"/>
      <c r="C33" s="113"/>
      <c r="D33" s="113"/>
      <c r="E33" s="113"/>
      <c r="F33" s="105" t="s">
        <v>109</v>
      </c>
      <c r="G33" s="106">
        <v>1.6</v>
      </c>
      <c r="H33" s="107">
        <v>0.36</v>
      </c>
      <c r="I33" s="106" t="s">
        <v>85</v>
      </c>
      <c r="J33" s="107">
        <v>-0.106</v>
      </c>
      <c r="K33" s="108">
        <v>45</v>
      </c>
      <c r="L33" s="107"/>
      <c r="M33" s="101" t="s">
        <v>107</v>
      </c>
      <c r="N33" s="101">
        <f>MAX(N3:N31)</f>
        <v>0</v>
      </c>
      <c r="O33" s="101"/>
      <c r="P33" s="101"/>
      <c r="Q33" s="114"/>
      <c r="R33" s="114" t="s">
        <v>105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s="28" customFormat="1" ht="12.75">
      <c r="A34" s="112"/>
      <c r="B34" s="113"/>
      <c r="C34" s="113"/>
      <c r="D34" s="113"/>
      <c r="E34" s="113"/>
      <c r="F34" s="109" t="s">
        <v>110</v>
      </c>
      <c r="G34" s="110">
        <v>1.76</v>
      </c>
      <c r="H34" s="111">
        <v>1.6</v>
      </c>
      <c r="I34" s="106" t="s">
        <v>84</v>
      </c>
      <c r="J34" s="107">
        <v>0.82</v>
      </c>
      <c r="K34" s="105" t="s">
        <v>113</v>
      </c>
      <c r="L34" s="107"/>
      <c r="M34" s="101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s="28" customFormat="1" ht="12.75">
      <c r="A35" s="112"/>
      <c r="B35" s="113"/>
      <c r="C35" s="113"/>
      <c r="D35" s="113"/>
      <c r="E35" s="113"/>
      <c r="F35" s="101"/>
      <c r="G35" s="101"/>
      <c r="H35" s="101"/>
      <c r="I35" s="109" t="s">
        <v>86</v>
      </c>
      <c r="J35" s="111">
        <v>333</v>
      </c>
      <c r="K35" s="109">
        <v>5</v>
      </c>
      <c r="L35" s="111"/>
      <c r="M35" s="101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G8" sqref="G8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2076</v>
      </c>
      <c r="B3" s="31">
        <v>123.49666666666667</v>
      </c>
      <c r="C3" s="31">
        <v>134.91333333333333</v>
      </c>
      <c r="D3" s="31">
        <v>8.832563300809221</v>
      </c>
      <c r="E3" s="31">
        <v>8.98258154245625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2075</v>
      </c>
      <c r="B4" s="36">
        <v>117.14</v>
      </c>
      <c r="C4" s="36">
        <v>115.22333333333334</v>
      </c>
      <c r="D4" s="36">
        <v>8.792417772312959</v>
      </c>
      <c r="E4" s="36">
        <v>9.343480252363653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2074</v>
      </c>
      <c r="B5" s="41">
        <v>102.46333333333332</v>
      </c>
      <c r="C5" s="41">
        <v>93.84666666666668</v>
      </c>
      <c r="D5" s="41">
        <v>9.153280334232718</v>
      </c>
      <c r="E5" s="41">
        <v>9.604044723939156</v>
      </c>
      <c r="F5" s="37" t="s">
        <v>71</v>
      </c>
      <c r="I5" s="119"/>
    </row>
    <row r="6" spans="1:6" s="33" customFormat="1" ht="13.5" thickBot="1">
      <c r="A6" s="42">
        <v>2073</v>
      </c>
      <c r="B6" s="43">
        <v>118.41333333333334</v>
      </c>
      <c r="C6" s="43">
        <v>123.49666666666667</v>
      </c>
      <c r="D6" s="43">
        <v>8.62638042367523</v>
      </c>
      <c r="E6" s="43">
        <v>9.16614961385217</v>
      </c>
      <c r="F6" s="44" t="s">
        <v>72</v>
      </c>
    </row>
    <row r="7" spans="1:6" s="33" customFormat="1" ht="12.75">
      <c r="A7" s="45" t="s">
        <v>163</v>
      </c>
      <c r="B7" s="45"/>
      <c r="C7" s="45"/>
      <c r="D7" s="45"/>
      <c r="E7" s="45"/>
      <c r="F7" s="45"/>
    </row>
    <row r="8" ht="12.75"/>
    <row r="9" spans="1:3" ht="24" customHeight="1">
      <c r="A9" s="121" t="s">
        <v>115</v>
      </c>
      <c r="B9" s="122"/>
      <c r="C9" s="46" t="s">
        <v>160</v>
      </c>
    </row>
    <row r="10" spans="1:6" ht="15">
      <c r="A10" s="47"/>
      <c r="B10" s="47"/>
      <c r="C10" s="99"/>
      <c r="D10" s="47"/>
      <c r="E10" s="47"/>
      <c r="F10" s="47"/>
    </row>
    <row r="11" spans="1:5" s="33" customFormat="1" ht="12.75">
      <c r="A11" s="48"/>
      <c r="B11" s="49"/>
      <c r="C11" s="49"/>
      <c r="D11" s="50" t="s">
        <v>102</v>
      </c>
      <c r="E11" s="50" t="s">
        <v>164</v>
      </c>
    </row>
    <row r="12" spans="1:5" s="33" customFormat="1" ht="12.75">
      <c r="A12" s="51"/>
      <c r="B12" s="52"/>
      <c r="C12" s="52"/>
      <c r="D12" s="52"/>
      <c r="E12" s="52"/>
    </row>
    <row r="13" spans="1:5" s="33" customFormat="1" ht="27" thickBot="1">
      <c r="A13" s="118" t="s">
        <v>166</v>
      </c>
      <c r="B13" s="118"/>
      <c r="C13" s="52"/>
      <c r="D13" s="52"/>
      <c r="E13" s="52"/>
    </row>
    <row r="14" spans="1:11" s="33" customFormat="1" ht="12.75">
      <c r="A14" s="51"/>
      <c r="B14" s="52"/>
      <c r="C14" s="52"/>
      <c r="D14" s="52"/>
      <c r="E14" s="52"/>
      <c r="F14" s="38" t="s">
        <v>89</v>
      </c>
      <c r="K14" s="38" t="s">
        <v>89</v>
      </c>
    </row>
    <row r="15" spans="1:11" s="33" customFormat="1" ht="13.5" thickBot="1">
      <c r="A15" s="53" t="s">
        <v>100</v>
      </c>
      <c r="B15" s="54"/>
      <c r="C15" s="54"/>
      <c r="D15" s="54"/>
      <c r="E15" s="54"/>
      <c r="F15" s="119"/>
      <c r="K15" s="119"/>
    </row>
    <row r="16" ht="12.75">
      <c r="A16" s="55" t="s">
        <v>103</v>
      </c>
    </row>
    <row r="17" s="33" customFormat="1" ht="13.5" thickBot="1"/>
    <row r="18" spans="1:6" ht="51">
      <c r="A18" s="56"/>
      <c r="B18" s="57" t="s">
        <v>63</v>
      </c>
      <c r="C18" s="57" t="s">
        <v>76</v>
      </c>
      <c r="D18" s="58" t="s">
        <v>77</v>
      </c>
      <c r="E18" s="33"/>
      <c r="F18" s="59"/>
    </row>
    <row r="19" spans="1:11" ht="12.75">
      <c r="A19" s="60" t="s">
        <v>56</v>
      </c>
      <c r="B19" s="61">
        <v>9.490960302930596</v>
      </c>
      <c r="C19" s="61">
        <v>59.130960302930596</v>
      </c>
      <c r="D19" s="62">
        <v>21.849171984759035</v>
      </c>
      <c r="K19" s="63" t="s">
        <v>93</v>
      </c>
    </row>
    <row r="20" spans="1:11" ht="12.75">
      <c r="A20" s="60" t="s">
        <v>57</v>
      </c>
      <c r="B20" s="61">
        <v>6.794040639896018</v>
      </c>
      <c r="C20" s="61">
        <v>41.75737397322934</v>
      </c>
      <c r="D20" s="62">
        <v>16.072729308961936</v>
      </c>
      <c r="F20" s="64" t="s">
        <v>95</v>
      </c>
      <c r="K20" s="65" t="s">
        <v>92</v>
      </c>
    </row>
    <row r="21" spans="1:6" ht="13.5" thickBot="1">
      <c r="A21" s="60" t="s">
        <v>58</v>
      </c>
      <c r="B21" s="61">
        <v>-10.191784641472381</v>
      </c>
      <c r="C21" s="61">
        <v>40.72154869186096</v>
      </c>
      <c r="D21" s="62">
        <v>14.76187043553932</v>
      </c>
      <c r="F21" s="39" t="s">
        <v>96</v>
      </c>
    </row>
    <row r="22" spans="1:11" ht="16.5" thickBot="1">
      <c r="A22" s="66" t="s">
        <v>59</v>
      </c>
      <c r="B22" s="67">
        <v>1.0378365200109556</v>
      </c>
      <c r="C22" s="67">
        <v>57.034503186677625</v>
      </c>
      <c r="D22" s="68">
        <v>21.165091707532767</v>
      </c>
      <c r="F22" s="39" t="s">
        <v>94</v>
      </c>
      <c r="I22" s="38" t="s">
        <v>89</v>
      </c>
      <c r="K22" s="69" t="s">
        <v>98</v>
      </c>
    </row>
    <row r="23" spans="1:11" ht="16.5" thickBot="1">
      <c r="A23" s="70" t="s">
        <v>97</v>
      </c>
      <c r="B23" s="71"/>
      <c r="C23" s="71"/>
      <c r="D23" s="72">
        <v>12.844937956173972</v>
      </c>
      <c r="I23" s="119"/>
      <c r="K23" s="69" t="s">
        <v>99</v>
      </c>
    </row>
    <row r="24" ht="12.75"/>
    <row r="25" spans="1:5" ht="13.5" thickBot="1">
      <c r="A25" s="120" t="s">
        <v>165</v>
      </c>
      <c r="B25" s="120"/>
      <c r="C25" s="120"/>
      <c r="D25" s="120"/>
      <c r="E25" s="120"/>
    </row>
    <row r="26" spans="1:9" ht="12.75">
      <c r="A26" s="73" t="s">
        <v>51</v>
      </c>
      <c r="B26" s="74">
        <v>3</v>
      </c>
      <c r="C26" s="74">
        <v>4</v>
      </c>
      <c r="D26" s="74">
        <v>5</v>
      </c>
      <c r="E26" s="74">
        <v>6</v>
      </c>
      <c r="F26" s="74">
        <v>7</v>
      </c>
      <c r="G26" s="74">
        <v>8</v>
      </c>
      <c r="H26" s="74">
        <v>9</v>
      </c>
      <c r="I26" s="75">
        <v>10</v>
      </c>
    </row>
    <row r="27" spans="1:9" ht="12.75">
      <c r="A27" s="76" t="s">
        <v>60</v>
      </c>
      <c r="B27" s="77">
        <v>-0.2243391869476313</v>
      </c>
      <c r="C27" s="77">
        <v>0.0009083831400586119</v>
      </c>
      <c r="D27" s="77">
        <v>0.05107132887501013</v>
      </c>
      <c r="E27" s="77">
        <v>-0.0002881985717641818</v>
      </c>
      <c r="F27" s="77">
        <v>-0.00933691862860706</v>
      </c>
      <c r="G27" s="77">
        <v>0.00010396290687533753</v>
      </c>
      <c r="H27" s="77">
        <v>0.0009569306399726796</v>
      </c>
      <c r="I27" s="78">
        <v>-2.3164584936329774E-05</v>
      </c>
    </row>
    <row r="28" spans="1:9" ht="13.5" thickBot="1">
      <c r="A28" s="79" t="s">
        <v>61</v>
      </c>
      <c r="B28" s="80">
        <v>-0.75617434697796</v>
      </c>
      <c r="C28" s="80">
        <v>0.1668556786445265</v>
      </c>
      <c r="D28" s="80">
        <v>-0.17960632011768735</v>
      </c>
      <c r="E28" s="80">
        <v>-0.02786494383126724</v>
      </c>
      <c r="F28" s="80">
        <v>-0.03027043106576242</v>
      </c>
      <c r="G28" s="80">
        <v>0.0047854102013840764</v>
      </c>
      <c r="H28" s="80">
        <v>-0.0037353322662995237</v>
      </c>
      <c r="I28" s="81">
        <v>-0.0004283316775401857</v>
      </c>
    </row>
    <row r="29" ht="12.75">
      <c r="A29" s="82" t="s">
        <v>90</v>
      </c>
    </row>
    <row r="30" spans="6:12" ht="12.75">
      <c r="F30" s="28"/>
      <c r="G30" s="28"/>
      <c r="H30" s="28"/>
      <c r="I30" s="28"/>
      <c r="J30" s="101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3"/>
      <c r="B32" s="84"/>
      <c r="C32" s="84"/>
      <c r="D32" s="84"/>
      <c r="E32" s="84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98" t="s">
        <v>106</v>
      </c>
      <c r="N32" s="101">
        <f>MIN(N3:N31)</f>
        <v>0</v>
      </c>
      <c r="O32" s="101"/>
      <c r="P32" s="101"/>
      <c r="Q32" s="114"/>
      <c r="R32" s="114" t="s">
        <v>158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Mittelwert(S28,S23,S18,S13,S8,S3)</f>
        <v>#NAME?</v>
      </c>
    </row>
    <row r="33" spans="1:22" ht="12.75">
      <c r="A33" s="83"/>
      <c r="B33" s="84"/>
      <c r="C33" s="84"/>
      <c r="D33" s="84"/>
      <c r="E33" s="84"/>
      <c r="F33" s="105" t="s">
        <v>109</v>
      </c>
      <c r="G33" s="106">
        <f>param!G33</f>
        <v>1.6</v>
      </c>
      <c r="H33" s="107">
        <f>param!H33</f>
        <v>0.36</v>
      </c>
      <c r="I33" s="106" t="s">
        <v>85</v>
      </c>
      <c r="J33" s="107">
        <f>param!J33</f>
        <v>-0.106</v>
      </c>
      <c r="K33" s="106">
        <f>param!K33</f>
        <v>45</v>
      </c>
      <c r="L33" s="107"/>
      <c r="M33" s="98" t="s">
        <v>107</v>
      </c>
      <c r="N33" s="101">
        <f>MAX(N3:N31)</f>
        <v>0</v>
      </c>
      <c r="O33" s="101"/>
      <c r="P33" s="101"/>
      <c r="Q33" s="114"/>
      <c r="R33" s="114" t="s">
        <v>159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ht="12.75">
      <c r="A34" s="83"/>
      <c r="B34" s="84"/>
      <c r="C34" s="84"/>
      <c r="D34" s="84"/>
      <c r="E34" s="84"/>
      <c r="F34" s="109" t="s">
        <v>110</v>
      </c>
      <c r="G34" s="110">
        <f>param!G34</f>
        <v>1.76</v>
      </c>
      <c r="H34" s="111">
        <f>param!H34</f>
        <v>1.6</v>
      </c>
      <c r="I34" s="106" t="s">
        <v>84</v>
      </c>
      <c r="J34" s="107">
        <f>param!J34</f>
        <v>0.82</v>
      </c>
      <c r="K34" s="106" t="s">
        <v>113</v>
      </c>
      <c r="L34" s="107"/>
      <c r="M34" s="98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ht="12.75">
      <c r="A35" s="83"/>
      <c r="B35" s="84"/>
      <c r="C35" s="84"/>
      <c r="D35" s="84"/>
      <c r="E35" s="84"/>
      <c r="F35" s="101"/>
      <c r="G35" s="101"/>
      <c r="H35" s="101"/>
      <c r="I35" s="109" t="s">
        <v>86</v>
      </c>
      <c r="J35" s="111">
        <f>param!J35</f>
        <v>333</v>
      </c>
      <c r="K35" s="110">
        <f>param!K35</f>
        <v>5</v>
      </c>
      <c r="L35" s="111"/>
      <c r="M35" s="98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  <row r="36" ht="12.75"/>
    <row r="37" ht="12.75">
      <c r="A37" s="39" t="s">
        <v>74</v>
      </c>
    </row>
    <row r="38" spans="1:24" ht="51">
      <c r="A38" s="85" t="s">
        <v>52</v>
      </c>
      <c r="B38" s="85" t="s">
        <v>53</v>
      </c>
      <c r="C38" s="85" t="s">
        <v>54</v>
      </c>
      <c r="D38" s="85"/>
      <c r="E38" s="85"/>
      <c r="F38" s="86" t="s">
        <v>81</v>
      </c>
      <c r="H38" s="87" t="s">
        <v>63</v>
      </c>
      <c r="I38" s="87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5">
        <v>2076</v>
      </c>
      <c r="B39" s="88">
        <v>123.49666666666667</v>
      </c>
      <c r="C39" s="88">
        <v>134.91333333333333</v>
      </c>
      <c r="D39" s="88">
        <v>8.832563300809221</v>
      </c>
      <c r="E39" s="88">
        <v>8.98258154245625</v>
      </c>
      <c r="F39" s="89">
        <f>I39*D39/(23678+B39)*1000</f>
        <v>21.165091707532767</v>
      </c>
      <c r="G39" s="90" t="s">
        <v>59</v>
      </c>
      <c r="H39" s="91">
        <f>I39-B39+X39</f>
        <v>1.0378365200109556</v>
      </c>
      <c r="I39" s="91">
        <f>(B39+C42-2*X39)*(23678+B39)*E42/((23678+C42)*D39+E42*(23678+B39))</f>
        <v>57.034503186677625</v>
      </c>
      <c r="J39" s="39" t="s">
        <v>73</v>
      </c>
      <c r="K39" s="39">
        <f>(K40*K40+L40*L40+M40*M40+N40*N40+O40*O40+P40*P40+Q40*Q40+R40*R40+S40*S40+T40*T40+U40*U40+V40*V40+W40*W40)</f>
        <v>0.6866542316580735</v>
      </c>
      <c r="M39" s="39" t="s">
        <v>68</v>
      </c>
      <c r="N39" s="39">
        <f>(K44*K44+L44*L44+M44*M44+N44*N44+O44*O44+P44*P44+Q44*Q44+R44*R44+S44*S44+T44*T44+U44*U44+V44*V44+W44*W44)</f>
        <v>0.36771501062417744</v>
      </c>
      <c r="X39" s="28">
        <f>(1-$H$2)*1000</f>
        <v>67.5</v>
      </c>
    </row>
    <row r="40" spans="1:24" ht="12.75">
      <c r="A40" s="85">
        <v>2075</v>
      </c>
      <c r="B40" s="88">
        <v>117.14</v>
      </c>
      <c r="C40" s="88">
        <v>115.22333333333334</v>
      </c>
      <c r="D40" s="88">
        <v>8.792417772312959</v>
      </c>
      <c r="E40" s="88">
        <v>9.343480252363653</v>
      </c>
      <c r="F40" s="89">
        <f>I40*D40/(23678+B40)*1000</f>
        <v>21.849171984759035</v>
      </c>
      <c r="G40" s="90" t="s">
        <v>56</v>
      </c>
      <c r="H40" s="91">
        <f>I40-B40+X40</f>
        <v>9.490960302930596</v>
      </c>
      <c r="I40" s="91">
        <f>(B40+C39-2*X40)*(23678+B40)*E39/((23678+C39)*D40+E39*(23678+B40))</f>
        <v>59.130960302930596</v>
      </c>
      <c r="J40" s="39" t="s">
        <v>62</v>
      </c>
      <c r="K40" s="72">
        <f aca="true" t="shared" si="0" ref="K40:W40">SQRT(K41*K41+K42*K42)</f>
        <v>0.7887507298430022</v>
      </c>
      <c r="L40" s="72">
        <f t="shared" si="0"/>
        <v>0.16685815130180076</v>
      </c>
      <c r="M40" s="72">
        <f t="shared" si="0"/>
        <v>0.18672629932410867</v>
      </c>
      <c r="N40" s="72">
        <f t="shared" si="0"/>
        <v>0.02786643416615131</v>
      </c>
      <c r="O40" s="72">
        <f t="shared" si="0"/>
        <v>0.03167770582577444</v>
      </c>
      <c r="P40" s="72">
        <f t="shared" si="0"/>
        <v>0.004786539363832366</v>
      </c>
      <c r="Q40" s="72">
        <f t="shared" si="0"/>
        <v>0.0038559594641770886</v>
      </c>
      <c r="R40" s="72">
        <f t="shared" si="0"/>
        <v>0.00042895760161076765</v>
      </c>
      <c r="S40" s="72">
        <f t="shared" si="0"/>
        <v>0.00041561035909079764</v>
      </c>
      <c r="T40" s="72">
        <f t="shared" si="0"/>
        <v>7.041457151624022E-05</v>
      </c>
      <c r="U40" s="72">
        <f t="shared" si="0"/>
        <v>8.434175399396635E-05</v>
      </c>
      <c r="V40" s="72">
        <f t="shared" si="0"/>
        <v>1.5912478194309267E-05</v>
      </c>
      <c r="W40" s="72">
        <f t="shared" si="0"/>
        <v>2.5914031554483008E-05</v>
      </c>
      <c r="X40" s="28">
        <f>(1-$H$2)*1000</f>
        <v>67.5</v>
      </c>
    </row>
    <row r="41" spans="1:24" ht="12.75">
      <c r="A41" s="85">
        <v>2074</v>
      </c>
      <c r="B41" s="88">
        <v>102.46333333333332</v>
      </c>
      <c r="C41" s="88">
        <v>93.84666666666668</v>
      </c>
      <c r="D41" s="88">
        <v>9.153280334232718</v>
      </c>
      <c r="E41" s="88">
        <v>9.604044723939156</v>
      </c>
      <c r="F41" s="89">
        <f>I41*D41/(23678+B41)*1000</f>
        <v>16.072729308961936</v>
      </c>
      <c r="G41" s="90" t="s">
        <v>57</v>
      </c>
      <c r="H41" s="91">
        <f>I41-B41+X41</f>
        <v>6.794040639896018</v>
      </c>
      <c r="I41" s="91">
        <f>(B41+C40-2*X41)*(23678+B41)*E40/((23678+C40)*D41+E40*(23678+B41))</f>
        <v>41.75737397322934</v>
      </c>
      <c r="J41" s="39" t="s">
        <v>60</v>
      </c>
      <c r="K41" s="72">
        <f>'calcul config'!C43</f>
        <v>-0.2243391869476313</v>
      </c>
      <c r="L41" s="72">
        <f>'calcul config'!C44</f>
        <v>0.0009083831400586119</v>
      </c>
      <c r="M41" s="72">
        <f>'calcul config'!C45</f>
        <v>0.05107132887501013</v>
      </c>
      <c r="N41" s="72">
        <f>'calcul config'!C46</f>
        <v>-0.0002881985717641818</v>
      </c>
      <c r="O41" s="72">
        <f>'calcul config'!C47</f>
        <v>-0.00933691862860706</v>
      </c>
      <c r="P41" s="72">
        <f>'calcul config'!C48</f>
        <v>0.00010396290687533753</v>
      </c>
      <c r="Q41" s="72">
        <f>'calcul config'!C49</f>
        <v>0.0009569306399726796</v>
      </c>
      <c r="R41" s="72">
        <f>'calcul config'!C50</f>
        <v>-2.3164584936329774E-05</v>
      </c>
      <c r="S41" s="72">
        <f>'calcul config'!C51</f>
        <v>-0.00014902559418224906</v>
      </c>
      <c r="T41" s="72">
        <f>'calcul config'!C52</f>
        <v>7.402196204471843E-06</v>
      </c>
      <c r="U41" s="72">
        <f>'calcul config'!C53</f>
        <v>1.4377886577650698E-05</v>
      </c>
      <c r="V41" s="72">
        <f>'calcul config'!C54</f>
        <v>-1.8304322663695256E-06</v>
      </c>
      <c r="W41" s="72">
        <f>'calcul config'!C55</f>
        <v>-1.0089235401188694E-05</v>
      </c>
      <c r="X41" s="28">
        <f>(1-$H$2)*1000</f>
        <v>67.5</v>
      </c>
    </row>
    <row r="42" spans="1:24" ht="12.75">
      <c r="A42" s="85">
        <v>2073</v>
      </c>
      <c r="B42" s="88">
        <v>118.41333333333334</v>
      </c>
      <c r="C42" s="88">
        <v>123.49666666666667</v>
      </c>
      <c r="D42" s="88">
        <v>8.62638042367523</v>
      </c>
      <c r="E42" s="88">
        <v>9.16614961385217</v>
      </c>
      <c r="F42" s="89">
        <f>I42*D42/(23678+B42)*1000</f>
        <v>14.76187043553932</v>
      </c>
      <c r="G42" s="90" t="s">
        <v>58</v>
      </c>
      <c r="H42" s="91">
        <f>I42-B42+X42</f>
        <v>-10.191784641472381</v>
      </c>
      <c r="I42" s="91">
        <f>(B42+C41-2*X42)*(23678+B42)*E41/((23678+C41)*D42+E41*(23678+B42))</f>
        <v>40.72154869186096</v>
      </c>
      <c r="J42" s="39" t="s">
        <v>61</v>
      </c>
      <c r="K42" s="72">
        <f>'calcul config'!D43</f>
        <v>-0.75617434697796</v>
      </c>
      <c r="L42" s="72">
        <f>'calcul config'!D44</f>
        <v>0.1668556786445265</v>
      </c>
      <c r="M42" s="72">
        <f>'calcul config'!D45</f>
        <v>-0.17960632011768735</v>
      </c>
      <c r="N42" s="72">
        <f>'calcul config'!D46</f>
        <v>-0.02786494383126724</v>
      </c>
      <c r="O42" s="72">
        <f>'calcul config'!D47</f>
        <v>-0.03027043106576242</v>
      </c>
      <c r="P42" s="72">
        <f>'calcul config'!D48</f>
        <v>0.0047854102013840764</v>
      </c>
      <c r="Q42" s="72">
        <f>'calcul config'!D49</f>
        <v>-0.0037353322662995237</v>
      </c>
      <c r="R42" s="72">
        <f>'calcul config'!D50</f>
        <v>-0.0004283316775401857</v>
      </c>
      <c r="S42" s="72">
        <f>'calcul config'!D51</f>
        <v>-0.00038797337906383393</v>
      </c>
      <c r="T42" s="72">
        <f>'calcul config'!D52</f>
        <v>7.002441983455637E-05</v>
      </c>
      <c r="U42" s="72">
        <f>'calcul config'!D53</f>
        <v>-8.3107206933809E-05</v>
      </c>
      <c r="V42" s="72">
        <f>'calcul config'!D54</f>
        <v>-1.580684914847362E-05</v>
      </c>
      <c r="W42" s="72">
        <f>'calcul config'!D55</f>
        <v>-2.3869318390480736E-05</v>
      </c>
      <c r="X42" s="28">
        <f>(1-$H$2)*1000</f>
        <v>67.5</v>
      </c>
    </row>
    <row r="43" spans="1:23" ht="12.75">
      <c r="A43" s="83"/>
      <c r="B43" s="84"/>
      <c r="C43" s="84"/>
      <c r="D43" s="84"/>
      <c r="E43" s="84"/>
      <c r="F43" s="92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3" t="s">
        <v>87</v>
      </c>
      <c r="B44" s="94"/>
      <c r="C44" s="94"/>
      <c r="D44" s="94"/>
      <c r="E44" s="94"/>
      <c r="F44" s="95"/>
      <c r="G44" s="96"/>
      <c r="H44" s="96"/>
      <c r="I44" s="97">
        <v>0</v>
      </c>
      <c r="J44" s="39" t="s">
        <v>67</v>
      </c>
      <c r="K44" s="72">
        <f>K40/(K43*1.5)</f>
        <v>0.5258338198953348</v>
      </c>
      <c r="L44" s="72">
        <f>L40/(L43*1.5)</f>
        <v>0.1589125250493341</v>
      </c>
      <c r="M44" s="72">
        <f aca="true" t="shared" si="1" ref="M44:W44">M40/(M43*1.5)</f>
        <v>0.20747366591567631</v>
      </c>
      <c r="N44" s="72">
        <f t="shared" si="1"/>
        <v>0.03715524555486841</v>
      </c>
      <c r="O44" s="72">
        <f t="shared" si="1"/>
        <v>0.14078980367010865</v>
      </c>
      <c r="P44" s="72">
        <f t="shared" si="1"/>
        <v>0.031910262425549105</v>
      </c>
      <c r="Q44" s="72">
        <f t="shared" si="1"/>
        <v>0.025706396427847254</v>
      </c>
      <c r="R44" s="72">
        <f t="shared" si="1"/>
        <v>0.0009532391146905948</v>
      </c>
      <c r="S44" s="72">
        <f t="shared" si="1"/>
        <v>0.005541471454543968</v>
      </c>
      <c r="T44" s="72">
        <f t="shared" si="1"/>
        <v>0.0009388609535498695</v>
      </c>
      <c r="U44" s="72">
        <f t="shared" si="1"/>
        <v>0.0011245567199195511</v>
      </c>
      <c r="V44" s="72">
        <f t="shared" si="1"/>
        <v>0.00021216637592412352</v>
      </c>
      <c r="W44" s="72">
        <f t="shared" si="1"/>
        <v>0.00034552042072644005</v>
      </c>
      <c r="X44" s="72"/>
      <c r="Y44" s="72"/>
    </row>
    <row r="45" s="100" customFormat="1" ht="12.75"/>
    <row r="46" spans="1:24" s="100" customFormat="1" ht="12.75">
      <c r="A46" s="100">
        <v>2076</v>
      </c>
      <c r="B46" s="100">
        <v>127.82</v>
      </c>
      <c r="C46" s="100">
        <v>139.42</v>
      </c>
      <c r="D46" s="100">
        <v>8.775472395579376</v>
      </c>
      <c r="E46" s="100">
        <v>8.915451486259427</v>
      </c>
      <c r="F46" s="100">
        <v>18.345875103444435</v>
      </c>
      <c r="G46" s="100" t="s">
        <v>59</v>
      </c>
      <c r="H46" s="100">
        <v>-10.551898549975988</v>
      </c>
      <c r="I46" s="100">
        <v>49.768101450024005</v>
      </c>
      <c r="J46" s="100" t="s">
        <v>73</v>
      </c>
      <c r="K46" s="100">
        <v>0.9301265916284528</v>
      </c>
      <c r="M46" s="100" t="s">
        <v>68</v>
      </c>
      <c r="N46" s="100">
        <v>0.4826291428506207</v>
      </c>
      <c r="X46" s="100">
        <v>67.5</v>
      </c>
    </row>
    <row r="47" spans="1:24" s="100" customFormat="1" ht="12.75">
      <c r="A47" s="100">
        <v>2073</v>
      </c>
      <c r="B47" s="100">
        <v>129.47999572753906</v>
      </c>
      <c r="C47" s="100">
        <v>131.3800048828125</v>
      </c>
      <c r="D47" s="100">
        <v>8.413957595825195</v>
      </c>
      <c r="E47" s="100">
        <v>9.11991024017334</v>
      </c>
      <c r="F47" s="100">
        <v>24.341033349750443</v>
      </c>
      <c r="G47" s="100" t="s">
        <v>56</v>
      </c>
      <c r="H47" s="100">
        <v>6.8934990517849855</v>
      </c>
      <c r="I47" s="100">
        <v>68.87349477932405</v>
      </c>
      <c r="J47" s="100" t="s">
        <v>62</v>
      </c>
      <c r="K47" s="100">
        <v>0.9359055116269162</v>
      </c>
      <c r="L47" s="100">
        <v>0.05689541333715143</v>
      </c>
      <c r="M47" s="100">
        <v>0.2215632987007259</v>
      </c>
      <c r="N47" s="100">
        <v>0.02105470527319033</v>
      </c>
      <c r="O47" s="100">
        <v>0.03758754780541607</v>
      </c>
      <c r="P47" s="100">
        <v>0.0016321770481902923</v>
      </c>
      <c r="Q47" s="100">
        <v>0.004575290024981843</v>
      </c>
      <c r="R47" s="100">
        <v>0.0003240876853894526</v>
      </c>
      <c r="S47" s="100">
        <v>0.0004931393522602156</v>
      </c>
      <c r="T47" s="100">
        <v>2.404762782767702E-05</v>
      </c>
      <c r="U47" s="100">
        <v>0.00010006300281019981</v>
      </c>
      <c r="V47" s="100">
        <v>1.2016905444745571E-05</v>
      </c>
      <c r="W47" s="100">
        <v>3.0747661307897104E-05</v>
      </c>
      <c r="X47" s="100">
        <v>67.5</v>
      </c>
    </row>
    <row r="48" spans="1:24" s="100" customFormat="1" ht="12.75">
      <c r="A48" s="100">
        <v>2074</v>
      </c>
      <c r="B48" s="100">
        <v>108.55999755859375</v>
      </c>
      <c r="C48" s="100">
        <v>101.45999908447266</v>
      </c>
      <c r="D48" s="100">
        <v>8.979785919189453</v>
      </c>
      <c r="E48" s="100">
        <v>9.4131498336792</v>
      </c>
      <c r="F48" s="100">
        <v>19.95207331060062</v>
      </c>
      <c r="G48" s="100" t="s">
        <v>57</v>
      </c>
      <c r="H48" s="100">
        <v>11.791060712640345</v>
      </c>
      <c r="I48" s="100">
        <v>52.851058271234095</v>
      </c>
      <c r="J48" s="100" t="s">
        <v>60</v>
      </c>
      <c r="K48" s="100">
        <v>-0.8607927621875215</v>
      </c>
      <c r="L48" s="100">
        <v>-0.00030936884424307353</v>
      </c>
      <c r="M48" s="100">
        <v>0.20277942183387007</v>
      </c>
      <c r="N48" s="100">
        <v>-0.000218001753451969</v>
      </c>
      <c r="O48" s="100">
        <v>-0.03472802057251051</v>
      </c>
      <c r="P48" s="100">
        <v>-3.5259796515678144E-05</v>
      </c>
      <c r="Q48" s="100">
        <v>0.004137557595520307</v>
      </c>
      <c r="R48" s="100">
        <v>-1.7538101118827156E-05</v>
      </c>
      <c r="S48" s="100">
        <v>-0.00046731742790466957</v>
      </c>
      <c r="T48" s="100">
        <v>-2.5041477929888576E-06</v>
      </c>
      <c r="U48" s="100">
        <v>8.681678969551792E-05</v>
      </c>
      <c r="V48" s="100">
        <v>-1.3920639790720684E-06</v>
      </c>
      <c r="W48" s="100">
        <v>-2.9447714342656473E-05</v>
      </c>
      <c r="X48" s="100">
        <v>67.5</v>
      </c>
    </row>
    <row r="49" spans="1:24" s="100" customFormat="1" ht="12.75">
      <c r="A49" s="100">
        <v>2075</v>
      </c>
      <c r="B49" s="100">
        <v>110.91999816894531</v>
      </c>
      <c r="C49" s="100">
        <v>104.22000122070312</v>
      </c>
      <c r="D49" s="100">
        <v>8.497684478759766</v>
      </c>
      <c r="E49" s="100">
        <v>9.229703903198242</v>
      </c>
      <c r="F49" s="100">
        <v>14.529667862228068</v>
      </c>
      <c r="G49" s="100" t="s">
        <v>58</v>
      </c>
      <c r="H49" s="100">
        <v>-2.744787499678779</v>
      </c>
      <c r="I49" s="100">
        <v>40.67521066926654</v>
      </c>
      <c r="J49" s="100" t="s">
        <v>61</v>
      </c>
      <c r="K49" s="100">
        <v>-0.3673621472868654</v>
      </c>
      <c r="L49" s="100">
        <v>-0.056894572234295955</v>
      </c>
      <c r="M49" s="100">
        <v>-0.0892793448221282</v>
      </c>
      <c r="N49" s="100">
        <v>-0.02105357664095107</v>
      </c>
      <c r="O49" s="100">
        <v>-0.014380136895722706</v>
      </c>
      <c r="P49" s="100">
        <v>-0.0016317961463947783</v>
      </c>
      <c r="Q49" s="100">
        <v>-0.0019529198540776242</v>
      </c>
      <c r="R49" s="100">
        <v>-0.0003236127976923017</v>
      </c>
      <c r="S49" s="100">
        <v>-0.0001574828318395025</v>
      </c>
      <c r="T49" s="100">
        <v>-2.391689043269077E-05</v>
      </c>
      <c r="U49" s="100">
        <v>-4.9753889881679266E-05</v>
      </c>
      <c r="V49" s="100">
        <v>-1.193600328192506E-05</v>
      </c>
      <c r="W49" s="100">
        <v>-8.845947993203266E-06</v>
      </c>
      <c r="X49" s="100">
        <v>67.5</v>
      </c>
    </row>
    <row r="50" s="100" customFormat="1" ht="12.75"/>
    <row r="51" s="100" customFormat="1" ht="12.75"/>
    <row r="52" s="100" customFormat="1" ht="12.75"/>
    <row r="53" s="100" customFormat="1" ht="12.75"/>
    <row r="54" s="100" customFormat="1" ht="12.75"/>
    <row r="55" s="115" customFormat="1" ht="12.75">
      <c r="A55" s="115" t="s">
        <v>116</v>
      </c>
    </row>
    <row r="56" spans="1:24" s="115" customFormat="1" ht="12.75">
      <c r="A56" s="115">
        <v>2076</v>
      </c>
      <c r="B56" s="115">
        <v>118.64</v>
      </c>
      <c r="C56" s="115">
        <v>137.94</v>
      </c>
      <c r="D56" s="115">
        <v>9.172405470866774</v>
      </c>
      <c r="E56" s="115">
        <v>9.31280472107471</v>
      </c>
      <c r="F56" s="115">
        <v>20.258883727768925</v>
      </c>
      <c r="G56" s="115" t="s">
        <v>59</v>
      </c>
      <c r="H56" s="115">
        <v>1.419098526857681</v>
      </c>
      <c r="I56" s="115">
        <v>52.559098526857674</v>
      </c>
      <c r="J56" s="115" t="s">
        <v>73</v>
      </c>
      <c r="K56" s="115">
        <v>0.7774388549307076</v>
      </c>
      <c r="M56" s="115" t="s">
        <v>68</v>
      </c>
      <c r="N56" s="115">
        <v>0.42207068988037716</v>
      </c>
      <c r="X56" s="115">
        <v>67.5</v>
      </c>
    </row>
    <row r="57" spans="1:24" s="115" customFormat="1" ht="12.75">
      <c r="A57" s="115">
        <v>2075</v>
      </c>
      <c r="B57" s="115">
        <v>119.4000015258789</v>
      </c>
      <c r="C57" s="115">
        <v>119.5999984741211</v>
      </c>
      <c r="D57" s="115">
        <v>8.94527530670166</v>
      </c>
      <c r="E57" s="115">
        <v>9.45174789428711</v>
      </c>
      <c r="F57" s="115">
        <v>23.447272734048003</v>
      </c>
      <c r="G57" s="115" t="s">
        <v>56</v>
      </c>
      <c r="H57" s="115">
        <v>10.477522816941331</v>
      </c>
      <c r="I57" s="115">
        <v>62.37752434282024</v>
      </c>
      <c r="J57" s="115" t="s">
        <v>62</v>
      </c>
      <c r="K57" s="115">
        <v>0.8332760764172491</v>
      </c>
      <c r="L57" s="115">
        <v>0.20166350813754952</v>
      </c>
      <c r="M57" s="115">
        <v>0.19726718512562327</v>
      </c>
      <c r="N57" s="115">
        <v>0.04833770343341239</v>
      </c>
      <c r="O57" s="115">
        <v>0.03346588212986441</v>
      </c>
      <c r="P57" s="115">
        <v>0.005784983672439539</v>
      </c>
      <c r="Q57" s="115">
        <v>0.004073645137685336</v>
      </c>
      <c r="R57" s="115">
        <v>0.0007440605171356643</v>
      </c>
      <c r="S57" s="115">
        <v>0.0004390671717281801</v>
      </c>
      <c r="T57" s="115">
        <v>8.510115665616665E-05</v>
      </c>
      <c r="U57" s="115">
        <v>8.910248245966203E-05</v>
      </c>
      <c r="V57" s="115">
        <v>2.7604729557834794E-05</v>
      </c>
      <c r="W57" s="115">
        <v>2.737503669287414E-05</v>
      </c>
      <c r="X57" s="115">
        <v>67.5</v>
      </c>
    </row>
    <row r="58" spans="1:24" s="115" customFormat="1" ht="12.75">
      <c r="A58" s="115">
        <v>2074</v>
      </c>
      <c r="B58" s="115">
        <v>100.69999694824219</v>
      </c>
      <c r="C58" s="115">
        <v>97.80000305175781</v>
      </c>
      <c r="D58" s="115">
        <v>9.2374849319458</v>
      </c>
      <c r="E58" s="115">
        <v>9.533333778381348</v>
      </c>
      <c r="F58" s="115">
        <v>16.751924819728206</v>
      </c>
      <c r="G58" s="115" t="s">
        <v>57</v>
      </c>
      <c r="H58" s="115">
        <v>9.92202139272213</v>
      </c>
      <c r="I58" s="115">
        <v>43.12201834096432</v>
      </c>
      <c r="J58" s="115" t="s">
        <v>60</v>
      </c>
      <c r="K58" s="115">
        <v>-0.33001940083517894</v>
      </c>
      <c r="L58" s="115">
        <v>0.001097958642813283</v>
      </c>
      <c r="M58" s="115">
        <v>0.07606401454264838</v>
      </c>
      <c r="N58" s="115">
        <v>-0.0004999569737530612</v>
      </c>
      <c r="O58" s="115">
        <v>-0.013584865066492712</v>
      </c>
      <c r="P58" s="115">
        <v>0.00012565503616669831</v>
      </c>
      <c r="Q58" s="115">
        <v>0.0014715494335097582</v>
      </c>
      <c r="R58" s="115">
        <v>-4.0188160446484605E-05</v>
      </c>
      <c r="S58" s="115">
        <v>-0.00020490374848254107</v>
      </c>
      <c r="T58" s="115">
        <v>8.946838469804586E-06</v>
      </c>
      <c r="U58" s="115">
        <v>2.5484802141827802E-05</v>
      </c>
      <c r="V58" s="115">
        <v>-3.1745426890152746E-06</v>
      </c>
      <c r="W58" s="115">
        <v>-1.3571199718958864E-05</v>
      </c>
      <c r="X58" s="115">
        <v>67.5</v>
      </c>
    </row>
    <row r="59" spans="1:24" s="115" customFormat="1" ht="12.75">
      <c r="A59" s="115">
        <v>2073</v>
      </c>
      <c r="B59" s="115">
        <v>120.0999984741211</v>
      </c>
      <c r="C59" s="115">
        <v>121.4000015258789</v>
      </c>
      <c r="D59" s="115">
        <v>8.789953231811523</v>
      </c>
      <c r="E59" s="115">
        <v>9.187137603759766</v>
      </c>
      <c r="F59" s="115">
        <v>15.938061512491053</v>
      </c>
      <c r="G59" s="115" t="s">
        <v>58</v>
      </c>
      <c r="H59" s="115">
        <v>-9.448963235003589</v>
      </c>
      <c r="I59" s="115">
        <v>43.1510352391175</v>
      </c>
      <c r="J59" s="115" t="s">
        <v>61</v>
      </c>
      <c r="K59" s="115">
        <v>-0.7651380363056817</v>
      </c>
      <c r="L59" s="115">
        <v>0.2016605191929302</v>
      </c>
      <c r="M59" s="115">
        <v>-0.18201265895272972</v>
      </c>
      <c r="N59" s="115">
        <v>-0.04833511783621639</v>
      </c>
      <c r="O59" s="115">
        <v>-0.030584582845858205</v>
      </c>
      <c r="P59" s="115">
        <v>0.005783618841372415</v>
      </c>
      <c r="Q59" s="115">
        <v>-0.003798569069073839</v>
      </c>
      <c r="R59" s="115">
        <v>-0.0007429744039468114</v>
      </c>
      <c r="S59" s="115">
        <v>-0.00038832259160031716</v>
      </c>
      <c r="T59" s="115">
        <v>8.462955125494073E-05</v>
      </c>
      <c r="U59" s="115">
        <v>-8.538019231804452E-05</v>
      </c>
      <c r="V59" s="115">
        <v>-2.7421585889164353E-05</v>
      </c>
      <c r="W59" s="115">
        <v>-2.3774254396812033E-05</v>
      </c>
      <c r="X59" s="115">
        <v>67.5</v>
      </c>
    </row>
    <row r="60" s="115" customFormat="1" ht="12.75">
      <c r="A60" s="115" t="s">
        <v>122</v>
      </c>
    </row>
    <row r="61" spans="1:24" s="115" customFormat="1" ht="12.75">
      <c r="A61" s="115">
        <v>2076</v>
      </c>
      <c r="B61" s="115">
        <v>121.34</v>
      </c>
      <c r="C61" s="115">
        <v>139.44</v>
      </c>
      <c r="D61" s="115">
        <v>8.905679293457466</v>
      </c>
      <c r="E61" s="115">
        <v>8.880893832194847</v>
      </c>
      <c r="F61" s="115">
        <v>21.118070188436338</v>
      </c>
      <c r="G61" s="115" t="s">
        <v>59</v>
      </c>
      <c r="H61" s="115">
        <v>2.5954628094110035</v>
      </c>
      <c r="I61" s="115">
        <v>56.435462809411</v>
      </c>
      <c r="J61" s="115" t="s">
        <v>73</v>
      </c>
      <c r="K61" s="115">
        <v>1.6961252716095552</v>
      </c>
      <c r="M61" s="115" t="s">
        <v>68</v>
      </c>
      <c r="N61" s="115">
        <v>0.9735308285237942</v>
      </c>
      <c r="X61" s="115">
        <v>67.5</v>
      </c>
    </row>
    <row r="62" spans="1:24" s="115" customFormat="1" ht="12.75">
      <c r="A62" s="115">
        <v>2075</v>
      </c>
      <c r="B62" s="115">
        <v>117.72000122070312</v>
      </c>
      <c r="C62" s="115">
        <v>119.91999816894531</v>
      </c>
      <c r="D62" s="115">
        <v>9.06080436706543</v>
      </c>
      <c r="E62" s="115">
        <v>9.47115421295166</v>
      </c>
      <c r="F62" s="115">
        <v>23.01388382792609</v>
      </c>
      <c r="G62" s="115" t="s">
        <v>56</v>
      </c>
      <c r="H62" s="115">
        <v>10.21965882763704</v>
      </c>
      <c r="I62" s="115">
        <v>60.439660048340166</v>
      </c>
      <c r="J62" s="115" t="s">
        <v>62</v>
      </c>
      <c r="K62" s="115">
        <v>1.1790384019372846</v>
      </c>
      <c r="L62" s="115">
        <v>0.4740341809348688</v>
      </c>
      <c r="M62" s="115">
        <v>0.2791218111715972</v>
      </c>
      <c r="N62" s="115">
        <v>0.03025362650133452</v>
      </c>
      <c r="O62" s="115">
        <v>0.04735235549944036</v>
      </c>
      <c r="P62" s="115">
        <v>0.013598421007730614</v>
      </c>
      <c r="Q62" s="115">
        <v>0.005763949401570735</v>
      </c>
      <c r="R62" s="115">
        <v>0.00046569778613543686</v>
      </c>
      <c r="S62" s="115">
        <v>0.0006212495943947499</v>
      </c>
      <c r="T62" s="115">
        <v>0.00020006777485858757</v>
      </c>
      <c r="U62" s="115">
        <v>0.00012607445200531564</v>
      </c>
      <c r="V62" s="115">
        <v>1.726980356391866E-05</v>
      </c>
      <c r="W62" s="115">
        <v>3.873467945027843E-05</v>
      </c>
      <c r="X62" s="115">
        <v>67.5</v>
      </c>
    </row>
    <row r="63" spans="1:24" s="115" customFormat="1" ht="12.75">
      <c r="A63" s="115">
        <v>2074</v>
      </c>
      <c r="B63" s="115">
        <v>93.95999908447266</v>
      </c>
      <c r="C63" s="115">
        <v>81.66000366210938</v>
      </c>
      <c r="D63" s="115">
        <v>9.263339042663574</v>
      </c>
      <c r="E63" s="115">
        <v>9.743437767028809</v>
      </c>
      <c r="F63" s="115">
        <v>15.53087673880122</v>
      </c>
      <c r="G63" s="115" t="s">
        <v>57</v>
      </c>
      <c r="H63" s="115">
        <v>13.395972815626855</v>
      </c>
      <c r="I63" s="115">
        <v>39.85597190009951</v>
      </c>
      <c r="J63" s="115" t="s">
        <v>60</v>
      </c>
      <c r="K63" s="115">
        <v>-0.41970004234194597</v>
      </c>
      <c r="L63" s="115">
        <v>0.002579822956773392</v>
      </c>
      <c r="M63" s="115">
        <v>0.09638744579410284</v>
      </c>
      <c r="N63" s="115">
        <v>-0.00031301050995238567</v>
      </c>
      <c r="O63" s="115">
        <v>-0.017332283109691968</v>
      </c>
      <c r="P63" s="115">
        <v>0.00029523916232182936</v>
      </c>
      <c r="Q63" s="115">
        <v>0.0018477623053643022</v>
      </c>
      <c r="R63" s="115">
        <v>-2.5152184349626804E-05</v>
      </c>
      <c r="S63" s="115">
        <v>-0.00026589659702179827</v>
      </c>
      <c r="T63" s="115">
        <v>2.1024622461784208E-05</v>
      </c>
      <c r="U63" s="115">
        <v>3.080149829986611E-05</v>
      </c>
      <c r="V63" s="115">
        <v>-1.9889370065613676E-06</v>
      </c>
      <c r="W63" s="115">
        <v>-1.7729519314061818E-05</v>
      </c>
      <c r="X63" s="115">
        <v>67.5</v>
      </c>
    </row>
    <row r="64" spans="1:24" s="115" customFormat="1" ht="12.75">
      <c r="A64" s="115">
        <v>2073</v>
      </c>
      <c r="B64" s="115">
        <v>122.55999755859375</v>
      </c>
      <c r="C64" s="115">
        <v>124.95999908447266</v>
      </c>
      <c r="D64" s="115">
        <v>8.703462600708008</v>
      </c>
      <c r="E64" s="115">
        <v>9.162067413330078</v>
      </c>
      <c r="F64" s="115">
        <v>13.380661045743777</v>
      </c>
      <c r="G64" s="115" t="s">
        <v>58</v>
      </c>
      <c r="H64" s="115">
        <v>-18.469132447010082</v>
      </c>
      <c r="I64" s="115">
        <v>36.59086511158366</v>
      </c>
      <c r="J64" s="115" t="s">
        <v>61</v>
      </c>
      <c r="K64" s="115">
        <v>-1.101809161198524</v>
      </c>
      <c r="L64" s="115">
        <v>0.47402716083374763</v>
      </c>
      <c r="M64" s="115">
        <v>-0.2619512278364078</v>
      </c>
      <c r="N64" s="115">
        <v>-0.030252007221057413</v>
      </c>
      <c r="O64" s="115">
        <v>-0.04406628567908653</v>
      </c>
      <c r="P64" s="115">
        <v>0.013595215619493528</v>
      </c>
      <c r="Q64" s="115">
        <v>-0.005459751566394064</v>
      </c>
      <c r="R64" s="115">
        <v>-0.00046501805947069355</v>
      </c>
      <c r="S64" s="115">
        <v>-0.0005614713333981253</v>
      </c>
      <c r="T64" s="115">
        <v>0.00019895999544432524</v>
      </c>
      <c r="U64" s="115">
        <v>-0.00012225397805766476</v>
      </c>
      <c r="V64" s="115">
        <v>-1.7154889819531584E-05</v>
      </c>
      <c r="W64" s="115">
        <v>-3.443892473652641E-05</v>
      </c>
      <c r="X64" s="115">
        <v>67.5</v>
      </c>
    </row>
    <row r="65" s="115" customFormat="1" ht="12.75">
      <c r="A65" s="115" t="s">
        <v>128</v>
      </c>
    </row>
    <row r="66" spans="1:24" s="115" customFormat="1" ht="12.75">
      <c r="A66" s="115">
        <v>2076</v>
      </c>
      <c r="B66" s="115">
        <v>121.74</v>
      </c>
      <c r="C66" s="115">
        <v>125.24</v>
      </c>
      <c r="D66" s="115">
        <v>8.674810482776005</v>
      </c>
      <c r="E66" s="115">
        <v>8.872467408402606</v>
      </c>
      <c r="F66" s="115">
        <v>20.385633793279453</v>
      </c>
      <c r="G66" s="115" t="s">
        <v>59</v>
      </c>
      <c r="H66" s="115">
        <v>1.6889202892194817</v>
      </c>
      <c r="I66" s="115">
        <v>55.928920289219484</v>
      </c>
      <c r="J66" s="115" t="s">
        <v>73</v>
      </c>
      <c r="K66" s="115">
        <v>0.14671509924190243</v>
      </c>
      <c r="M66" s="115" t="s">
        <v>68</v>
      </c>
      <c r="N66" s="115">
        <v>0.09149726462002582</v>
      </c>
      <c r="X66" s="115">
        <v>67.5</v>
      </c>
    </row>
    <row r="67" spans="1:24" s="115" customFormat="1" ht="12.75">
      <c r="A67" s="115">
        <v>2075</v>
      </c>
      <c r="B67" s="115">
        <v>120.87999725341797</v>
      </c>
      <c r="C67" s="115">
        <v>111.4800033569336</v>
      </c>
      <c r="D67" s="115">
        <v>8.805410385131836</v>
      </c>
      <c r="E67" s="115">
        <v>9.314277648925781</v>
      </c>
      <c r="F67" s="115">
        <v>20.632885146202124</v>
      </c>
      <c r="G67" s="115" t="s">
        <v>56</v>
      </c>
      <c r="H67" s="115">
        <v>2.385666822921948</v>
      </c>
      <c r="I67" s="115">
        <v>55.76566407633992</v>
      </c>
      <c r="J67" s="115" t="s">
        <v>62</v>
      </c>
      <c r="K67" s="115">
        <v>0.32305981974650755</v>
      </c>
      <c r="L67" s="115">
        <v>0.18989901822972433</v>
      </c>
      <c r="M67" s="115">
        <v>0.07648017972645335</v>
      </c>
      <c r="N67" s="115">
        <v>0.015362039818887847</v>
      </c>
      <c r="O67" s="115">
        <v>0.012974660397248716</v>
      </c>
      <c r="P67" s="115">
        <v>0.005447566941629699</v>
      </c>
      <c r="Q67" s="115">
        <v>0.0015793447634889846</v>
      </c>
      <c r="R67" s="115">
        <v>0.0002364623873159735</v>
      </c>
      <c r="S67" s="115">
        <v>0.00017022035188872858</v>
      </c>
      <c r="T67" s="115">
        <v>8.015000318058871E-05</v>
      </c>
      <c r="U67" s="115">
        <v>3.454506246583813E-05</v>
      </c>
      <c r="V67" s="115">
        <v>8.771142701158078E-06</v>
      </c>
      <c r="W67" s="115">
        <v>1.0612260962341188E-05</v>
      </c>
      <c r="X67" s="115">
        <v>67.5</v>
      </c>
    </row>
    <row r="68" spans="1:24" s="115" customFormat="1" ht="12.75">
      <c r="A68" s="115">
        <v>2074</v>
      </c>
      <c r="B68" s="115">
        <v>102.22000122070312</v>
      </c>
      <c r="C68" s="115">
        <v>93.91999816894531</v>
      </c>
      <c r="D68" s="115">
        <v>9.076018333435059</v>
      </c>
      <c r="E68" s="115">
        <v>9.633806228637695</v>
      </c>
      <c r="F68" s="115">
        <v>15.210071692135886</v>
      </c>
      <c r="G68" s="115" t="s">
        <v>57</v>
      </c>
      <c r="H68" s="115">
        <v>5.132149555686517</v>
      </c>
      <c r="I68" s="115">
        <v>39.85215077638964</v>
      </c>
      <c r="J68" s="115" t="s">
        <v>60</v>
      </c>
      <c r="K68" s="115">
        <v>-0.13357923806726707</v>
      </c>
      <c r="L68" s="115">
        <v>0.001033471904305885</v>
      </c>
      <c r="M68" s="115">
        <v>0.03082964877303158</v>
      </c>
      <c r="N68" s="115">
        <v>-0.00015893585270720486</v>
      </c>
      <c r="O68" s="115">
        <v>-0.005491924901858212</v>
      </c>
      <c r="P68" s="115">
        <v>0.000118261000059187</v>
      </c>
      <c r="Q68" s="115">
        <v>0.0005984858221743421</v>
      </c>
      <c r="R68" s="115">
        <v>-1.2772389451426165E-05</v>
      </c>
      <c r="S68" s="115">
        <v>-8.229422880540723E-05</v>
      </c>
      <c r="T68" s="115">
        <v>8.421468104693931E-06</v>
      </c>
      <c r="U68" s="115">
        <v>1.0507305553332322E-05</v>
      </c>
      <c r="V68" s="115">
        <v>-1.0090310624288558E-06</v>
      </c>
      <c r="W68" s="115">
        <v>-5.43535759079611E-06</v>
      </c>
      <c r="X68" s="115">
        <v>67.5</v>
      </c>
    </row>
    <row r="69" spans="1:24" s="115" customFormat="1" ht="12.75">
      <c r="A69" s="115">
        <v>2073</v>
      </c>
      <c r="B69" s="115">
        <v>107.77999877929688</v>
      </c>
      <c r="C69" s="115">
        <v>121.4800033569336</v>
      </c>
      <c r="D69" s="115">
        <v>8.728231430053711</v>
      </c>
      <c r="E69" s="115">
        <v>9.278206825256348</v>
      </c>
      <c r="F69" s="115">
        <v>12.844937956173972</v>
      </c>
      <c r="G69" s="115" t="s">
        <v>58</v>
      </c>
      <c r="H69" s="115">
        <v>-5.27555706943221</v>
      </c>
      <c r="I69" s="115">
        <v>35.00444170986467</v>
      </c>
      <c r="J69" s="115" t="s">
        <v>61</v>
      </c>
      <c r="K69" s="115">
        <v>-0.2941500200442188</v>
      </c>
      <c r="L69" s="115">
        <v>0.18989620601906765</v>
      </c>
      <c r="M69" s="115">
        <v>-0.06999107548482249</v>
      </c>
      <c r="N69" s="115">
        <v>-0.01536121762074283</v>
      </c>
      <c r="O69" s="115">
        <v>-0.011755023321809442</v>
      </c>
      <c r="P69" s="115">
        <v>0.005446283128832153</v>
      </c>
      <c r="Q69" s="115">
        <v>-0.0014615555420908158</v>
      </c>
      <c r="R69" s="115">
        <v>-0.0002361171884528328</v>
      </c>
      <c r="S69" s="115">
        <v>-0.00014900546333086536</v>
      </c>
      <c r="T69" s="115">
        <v>7.970634783259113E-05</v>
      </c>
      <c r="U69" s="115">
        <v>-3.290832525027018E-05</v>
      </c>
      <c r="V69" s="115">
        <v>-8.712909996042213E-06</v>
      </c>
      <c r="W69" s="115">
        <v>-9.114656910328869E-06</v>
      </c>
      <c r="X69" s="115">
        <v>67.5</v>
      </c>
    </row>
    <row r="70" s="115" customFormat="1" ht="12.75">
      <c r="A70" s="115" t="s">
        <v>134</v>
      </c>
    </row>
    <row r="71" spans="1:24" s="115" customFormat="1" ht="12.75">
      <c r="A71" s="115">
        <v>2076</v>
      </c>
      <c r="B71" s="115">
        <v>122.28</v>
      </c>
      <c r="C71" s="115">
        <v>131.18</v>
      </c>
      <c r="D71" s="115">
        <v>8.712894896719753</v>
      </c>
      <c r="E71" s="115">
        <v>8.96936073724382</v>
      </c>
      <c r="F71" s="115">
        <v>19.581557478891185</v>
      </c>
      <c r="G71" s="115" t="s">
        <v>59</v>
      </c>
      <c r="H71" s="115">
        <v>-1.2907112666810292</v>
      </c>
      <c r="I71" s="115">
        <v>53.489288733318965</v>
      </c>
      <c r="J71" s="115" t="s">
        <v>73</v>
      </c>
      <c r="K71" s="115">
        <v>0.7344694220947098</v>
      </c>
      <c r="M71" s="115" t="s">
        <v>68</v>
      </c>
      <c r="N71" s="115">
        <v>0.4066523995061817</v>
      </c>
      <c r="X71" s="115">
        <v>67.5</v>
      </c>
    </row>
    <row r="72" spans="1:24" s="115" customFormat="1" ht="12.75">
      <c r="A72" s="115">
        <v>2075</v>
      </c>
      <c r="B72" s="115">
        <v>120.72000122070312</v>
      </c>
      <c r="C72" s="115">
        <v>119.41999816894531</v>
      </c>
      <c r="D72" s="115">
        <v>8.722281455993652</v>
      </c>
      <c r="E72" s="115">
        <v>9.288517951965332</v>
      </c>
      <c r="F72" s="115">
        <v>21.716521359171438</v>
      </c>
      <c r="G72" s="115" t="s">
        <v>56</v>
      </c>
      <c r="H72" s="115">
        <v>6.033465184271144</v>
      </c>
      <c r="I72" s="115">
        <v>59.25346640497427</v>
      </c>
      <c r="J72" s="115" t="s">
        <v>62</v>
      </c>
      <c r="K72" s="115">
        <v>0.7964494379725052</v>
      </c>
      <c r="L72" s="115">
        <v>0.2519773878650979</v>
      </c>
      <c r="M72" s="115">
        <v>0.18854893888408833</v>
      </c>
      <c r="N72" s="115">
        <v>0.00190823543804642</v>
      </c>
      <c r="O72" s="115">
        <v>0.03198689806502036</v>
      </c>
      <c r="P72" s="115">
        <v>0.007228372275967838</v>
      </c>
      <c r="Q72" s="115">
        <v>0.0038935711484414325</v>
      </c>
      <c r="R72" s="115">
        <v>2.936142830237968E-05</v>
      </c>
      <c r="S72" s="115">
        <v>0.0004196622198349294</v>
      </c>
      <c r="T72" s="115">
        <v>0.00010634478528488384</v>
      </c>
      <c r="U72" s="115">
        <v>8.516095375422938E-05</v>
      </c>
      <c r="V72" s="115">
        <v>1.0981508387835983E-06</v>
      </c>
      <c r="W72" s="115">
        <v>2.6167158927831103E-05</v>
      </c>
      <c r="X72" s="115">
        <v>67.5</v>
      </c>
    </row>
    <row r="73" spans="1:24" s="115" customFormat="1" ht="12.75">
      <c r="A73" s="115">
        <v>2074</v>
      </c>
      <c r="B73" s="115">
        <v>104.91999816894531</v>
      </c>
      <c r="C73" s="115">
        <v>91.41999816894531</v>
      </c>
      <c r="D73" s="115">
        <v>9.18393611907959</v>
      </c>
      <c r="E73" s="115">
        <v>9.648506164550781</v>
      </c>
      <c r="F73" s="115">
        <v>17.342025394537742</v>
      </c>
      <c r="G73" s="115" t="s">
        <v>57</v>
      </c>
      <c r="H73" s="115">
        <v>7.489286610121759</v>
      </c>
      <c r="I73" s="115">
        <v>44.90928477906707</v>
      </c>
      <c r="J73" s="115" t="s">
        <v>60</v>
      </c>
      <c r="K73" s="115">
        <v>-0.34050088318540717</v>
      </c>
      <c r="L73" s="115">
        <v>0.0013711642168949417</v>
      </c>
      <c r="M73" s="115">
        <v>0.07866653164232583</v>
      </c>
      <c r="N73" s="115">
        <v>1.963591787001094E-05</v>
      </c>
      <c r="O73" s="115">
        <v>-0.013986243639403246</v>
      </c>
      <c r="P73" s="115">
        <v>0.0001569552283633993</v>
      </c>
      <c r="Q73" s="115">
        <v>0.0015310411842011107</v>
      </c>
      <c r="R73" s="115">
        <v>1.5827406783477624E-06</v>
      </c>
      <c r="S73" s="115">
        <v>-0.00020855545076564654</v>
      </c>
      <c r="T73" s="115">
        <v>1.1179068187468771E-05</v>
      </c>
      <c r="U73" s="115">
        <v>2.716483730764149E-05</v>
      </c>
      <c r="V73" s="115">
        <v>1.213492307607076E-07</v>
      </c>
      <c r="W73" s="115">
        <v>-1.3749690806018698E-05</v>
      </c>
      <c r="X73" s="115">
        <v>67.5</v>
      </c>
    </row>
    <row r="74" spans="1:24" s="115" customFormat="1" ht="12.75">
      <c r="A74" s="115">
        <v>2073</v>
      </c>
      <c r="B74" s="115">
        <v>121.13999938964844</v>
      </c>
      <c r="C74" s="115">
        <v>116.54000091552734</v>
      </c>
      <c r="D74" s="115">
        <v>8.650290489196777</v>
      </c>
      <c r="E74" s="115">
        <v>9.257452011108398</v>
      </c>
      <c r="F74" s="115">
        <v>14.873090337175388</v>
      </c>
      <c r="G74" s="115" t="s">
        <v>58</v>
      </c>
      <c r="H74" s="115">
        <v>-12.720360956688253</v>
      </c>
      <c r="I74" s="115">
        <v>40.919638432960184</v>
      </c>
      <c r="J74" s="115" t="s">
        <v>61</v>
      </c>
      <c r="K74" s="115">
        <v>-0.7199936498308003</v>
      </c>
      <c r="L74" s="115">
        <v>0.2519736571628238</v>
      </c>
      <c r="M74" s="115">
        <v>-0.17135425046867855</v>
      </c>
      <c r="N74" s="115">
        <v>0.0019081344076730062</v>
      </c>
      <c r="O74" s="115">
        <v>-0.0287671103290069</v>
      </c>
      <c r="P74" s="115">
        <v>0.007226668030030843</v>
      </c>
      <c r="Q74" s="115">
        <v>-0.00357991748232492</v>
      </c>
      <c r="R74" s="115">
        <v>2.9318738102123115E-05</v>
      </c>
      <c r="S74" s="115">
        <v>-0.00036417166654301733</v>
      </c>
      <c r="T74" s="115">
        <v>0.0001057555757005179</v>
      </c>
      <c r="U74" s="115">
        <v>-8.071220266093203E-05</v>
      </c>
      <c r="V74" s="115">
        <v>1.0914255031448116E-06</v>
      </c>
      <c r="W74" s="115">
        <v>-2.2263562363046393E-05</v>
      </c>
      <c r="X74" s="115">
        <v>67.5</v>
      </c>
    </row>
    <row r="75" s="115" customFormat="1" ht="12.75">
      <c r="A75" s="115" t="s">
        <v>140</v>
      </c>
    </row>
    <row r="76" spans="1:24" s="115" customFormat="1" ht="12.75">
      <c r="A76" s="115">
        <v>2076</v>
      </c>
      <c r="B76" s="115">
        <v>129.16</v>
      </c>
      <c r="C76" s="115">
        <v>136.26</v>
      </c>
      <c r="D76" s="115">
        <v>8.754117265455955</v>
      </c>
      <c r="E76" s="115">
        <v>8.944511069562093</v>
      </c>
      <c r="F76" s="115">
        <v>22.244758788660825</v>
      </c>
      <c r="G76" s="115" t="s">
        <v>59</v>
      </c>
      <c r="H76" s="115">
        <v>-1.1645193496763966</v>
      </c>
      <c r="I76" s="115">
        <v>60.49548065032359</v>
      </c>
      <c r="J76" s="115" t="s">
        <v>73</v>
      </c>
      <c r="K76" s="115">
        <v>0.5065096887113159</v>
      </c>
      <c r="M76" s="115" t="s">
        <v>68</v>
      </c>
      <c r="N76" s="115">
        <v>0.26673645772897436</v>
      </c>
      <c r="X76" s="115">
        <v>67.5</v>
      </c>
    </row>
    <row r="77" spans="1:24" s="115" customFormat="1" ht="12.75">
      <c r="A77" s="115">
        <v>2075</v>
      </c>
      <c r="B77" s="115">
        <v>113.19999694824219</v>
      </c>
      <c r="C77" s="115">
        <v>116.69999694824219</v>
      </c>
      <c r="D77" s="115">
        <v>8.723051071166992</v>
      </c>
      <c r="E77" s="115">
        <v>9.305480003356934</v>
      </c>
      <c r="F77" s="115">
        <v>21.23625786558348</v>
      </c>
      <c r="G77" s="115" t="s">
        <v>56</v>
      </c>
      <c r="H77" s="115">
        <v>12.219652259918405</v>
      </c>
      <c r="I77" s="115">
        <v>57.91964920816059</v>
      </c>
      <c r="J77" s="115" t="s">
        <v>62</v>
      </c>
      <c r="K77" s="115">
        <v>0.6877647694845811</v>
      </c>
      <c r="L77" s="115">
        <v>0.0584439181056401</v>
      </c>
      <c r="M77" s="115">
        <v>0.1628193187229537</v>
      </c>
      <c r="N77" s="115">
        <v>0.05277882888456729</v>
      </c>
      <c r="O77" s="115">
        <v>0.02762188724377911</v>
      </c>
      <c r="P77" s="115">
        <v>0.0016766695944791634</v>
      </c>
      <c r="Q77" s="115">
        <v>0.0033622886201558175</v>
      </c>
      <c r="R77" s="115">
        <v>0.0008124291092175421</v>
      </c>
      <c r="S77" s="115">
        <v>0.0003624040110069494</v>
      </c>
      <c r="T77" s="115">
        <v>2.469148309467285E-05</v>
      </c>
      <c r="U77" s="115">
        <v>7.354217086369138E-05</v>
      </c>
      <c r="V77" s="115">
        <v>3.0145207540575644E-05</v>
      </c>
      <c r="W77" s="115">
        <v>2.2596109176409824E-05</v>
      </c>
      <c r="X77" s="115">
        <v>67.5</v>
      </c>
    </row>
    <row r="78" spans="1:24" s="115" customFormat="1" ht="12.75">
      <c r="A78" s="115">
        <v>2074</v>
      </c>
      <c r="B78" s="115">
        <v>104.41999816894531</v>
      </c>
      <c r="C78" s="115">
        <v>96.81999969482422</v>
      </c>
      <c r="D78" s="115">
        <v>9.179118156433105</v>
      </c>
      <c r="E78" s="115">
        <v>9.652033805847168</v>
      </c>
      <c r="F78" s="115">
        <v>16.728859587887086</v>
      </c>
      <c r="G78" s="115" t="s">
        <v>57</v>
      </c>
      <c r="H78" s="115">
        <v>6.423246577359045</v>
      </c>
      <c r="I78" s="115">
        <v>43.34324474630436</v>
      </c>
      <c r="J78" s="115" t="s">
        <v>60</v>
      </c>
      <c r="K78" s="115">
        <v>-0.29426186529915394</v>
      </c>
      <c r="L78" s="115">
        <v>-0.0003172695583119693</v>
      </c>
      <c r="M78" s="115">
        <v>0.06798553335742745</v>
      </c>
      <c r="N78" s="115">
        <v>-0.0005458058230662665</v>
      </c>
      <c r="O78" s="115">
        <v>-0.012086640459425828</v>
      </c>
      <c r="P78" s="115">
        <v>-3.6281177982371754E-05</v>
      </c>
      <c r="Q78" s="115">
        <v>0.0013232458989964572</v>
      </c>
      <c r="R78" s="115">
        <v>-4.3881352043539355E-05</v>
      </c>
      <c r="S78" s="115">
        <v>-0.00018020630278945782</v>
      </c>
      <c r="T78" s="115">
        <v>-2.5854567937076142E-06</v>
      </c>
      <c r="U78" s="115">
        <v>2.3484192057138328E-05</v>
      </c>
      <c r="V78" s="115">
        <v>-3.465872812412509E-06</v>
      </c>
      <c r="W78" s="115">
        <v>-1.1880795102690276E-05</v>
      </c>
      <c r="X78" s="115">
        <v>67.5</v>
      </c>
    </row>
    <row r="79" spans="1:24" s="115" customFormat="1" ht="12.75">
      <c r="A79" s="115">
        <v>2073</v>
      </c>
      <c r="B79" s="115">
        <v>109.41999816894531</v>
      </c>
      <c r="C79" s="115">
        <v>125.22000122070312</v>
      </c>
      <c r="D79" s="115">
        <v>8.472387313842773</v>
      </c>
      <c r="E79" s="115">
        <v>8.9921236038208</v>
      </c>
      <c r="F79" s="115">
        <v>13.515888375846721</v>
      </c>
      <c r="G79" s="115" t="s">
        <v>58</v>
      </c>
      <c r="H79" s="115">
        <v>-3.9722389913952867</v>
      </c>
      <c r="I79" s="115">
        <v>37.947759177550026</v>
      </c>
      <c r="J79" s="115" t="s">
        <v>61</v>
      </c>
      <c r="K79" s="115">
        <v>-0.6216352087638228</v>
      </c>
      <c r="L79" s="115">
        <v>-0.058443056932078206</v>
      </c>
      <c r="M79" s="115">
        <v>-0.14794626660890398</v>
      </c>
      <c r="N79" s="115">
        <v>-0.05277600661692718</v>
      </c>
      <c r="O79" s="115">
        <v>-0.024837104849652215</v>
      </c>
      <c r="P79" s="115">
        <v>-0.0016762770072917942</v>
      </c>
      <c r="Q79" s="115">
        <v>-0.0030909553629935144</v>
      </c>
      <c r="R79" s="115">
        <v>-0.0008112431722035261</v>
      </c>
      <c r="S79" s="115">
        <v>-0.0003144238471059079</v>
      </c>
      <c r="T79" s="115">
        <v>-2.4555747811508133E-05</v>
      </c>
      <c r="U79" s="115">
        <v>-6.969177583307673E-05</v>
      </c>
      <c r="V79" s="115">
        <v>-2.994530452863284E-05</v>
      </c>
      <c r="W79" s="115">
        <v>-1.9220584216930633E-05</v>
      </c>
      <c r="X79" s="115">
        <v>67.5</v>
      </c>
    </row>
    <row r="80" s="115" customFormat="1" ht="12.75">
      <c r="A80" s="115" t="s">
        <v>146</v>
      </c>
    </row>
    <row r="81" spans="1:24" s="115" customFormat="1" ht="12.75">
      <c r="A81" s="115">
        <v>2076</v>
      </c>
      <c r="B81" s="115">
        <v>127.82</v>
      </c>
      <c r="C81" s="115">
        <v>139.42</v>
      </c>
      <c r="D81" s="115">
        <v>8.775472395579376</v>
      </c>
      <c r="E81" s="115">
        <v>8.915451486259427</v>
      </c>
      <c r="F81" s="115">
        <v>23.33064256693661</v>
      </c>
      <c r="G81" s="115" t="s">
        <v>59</v>
      </c>
      <c r="H81" s="115">
        <v>2.970618715023818</v>
      </c>
      <c r="I81" s="115">
        <v>63.29061871502382</v>
      </c>
      <c r="J81" s="115" t="s">
        <v>73</v>
      </c>
      <c r="K81" s="115">
        <v>1.1685740220151566</v>
      </c>
      <c r="M81" s="115" t="s">
        <v>68</v>
      </c>
      <c r="N81" s="115">
        <v>0.6059696471918375</v>
      </c>
      <c r="X81" s="115">
        <v>67.5</v>
      </c>
    </row>
    <row r="82" spans="1:24" s="115" customFormat="1" ht="12.75">
      <c r="A82" s="115">
        <v>2075</v>
      </c>
      <c r="B82" s="115">
        <v>110.91999816894531</v>
      </c>
      <c r="C82" s="115">
        <v>104.22000122070312</v>
      </c>
      <c r="D82" s="115">
        <v>8.497684478759766</v>
      </c>
      <c r="E82" s="115">
        <v>9.229703903198242</v>
      </c>
      <c r="F82" s="115">
        <v>21.082316610839477</v>
      </c>
      <c r="G82" s="115" t="s">
        <v>56</v>
      </c>
      <c r="H82" s="115">
        <v>15.599084557049956</v>
      </c>
      <c r="I82" s="115">
        <v>59.01908272599527</v>
      </c>
      <c r="J82" s="115" t="s">
        <v>62</v>
      </c>
      <c r="K82" s="115">
        <v>1.0493796434094016</v>
      </c>
      <c r="L82" s="115">
        <v>0.05803975467851005</v>
      </c>
      <c r="M82" s="115">
        <v>0.24842627565993994</v>
      </c>
      <c r="N82" s="115">
        <v>0.022054816988037716</v>
      </c>
      <c r="O82" s="115">
        <v>0.042145198750683295</v>
      </c>
      <c r="P82" s="115">
        <v>0.001665115772596908</v>
      </c>
      <c r="Q82" s="115">
        <v>0.005130061057732394</v>
      </c>
      <c r="R82" s="115">
        <v>0.0003395343504135499</v>
      </c>
      <c r="S82" s="115">
        <v>0.0005529572689456418</v>
      </c>
      <c r="T82" s="115">
        <v>2.4509444137113526E-05</v>
      </c>
      <c r="U82" s="115">
        <v>0.00011220923737523623</v>
      </c>
      <c r="V82" s="115">
        <v>1.2599442541388384E-05</v>
      </c>
      <c r="W82" s="115">
        <v>3.4480620782322975E-05</v>
      </c>
      <c r="X82" s="115">
        <v>67.5</v>
      </c>
    </row>
    <row r="83" spans="1:24" s="115" customFormat="1" ht="12.75">
      <c r="A83" s="115">
        <v>2074</v>
      </c>
      <c r="B83" s="115">
        <v>108.55999755859375</v>
      </c>
      <c r="C83" s="115">
        <v>101.45999908447266</v>
      </c>
      <c r="D83" s="115">
        <v>8.979785919189453</v>
      </c>
      <c r="E83" s="115">
        <v>9.4131498336792</v>
      </c>
      <c r="F83" s="115">
        <v>14.884400395710157</v>
      </c>
      <c r="G83" s="115" t="s">
        <v>57</v>
      </c>
      <c r="H83" s="115">
        <v>-1.6327009363372724</v>
      </c>
      <c r="I83" s="115">
        <v>39.42729662225647</v>
      </c>
      <c r="J83" s="115" t="s">
        <v>60</v>
      </c>
      <c r="K83" s="115">
        <v>0.17302817543775845</v>
      </c>
      <c r="L83" s="115">
        <v>-0.00031517050939280445</v>
      </c>
      <c r="M83" s="115">
        <v>-0.04374423864765806</v>
      </c>
      <c r="N83" s="115">
        <v>-0.0002278101481824864</v>
      </c>
      <c r="O83" s="115">
        <v>0.006500378201836912</v>
      </c>
      <c r="P83" s="115">
        <v>-3.608845792333348E-05</v>
      </c>
      <c r="Q83" s="115">
        <v>-0.0010355231369895148</v>
      </c>
      <c r="R83" s="115">
        <v>-1.831021873947319E-05</v>
      </c>
      <c r="S83" s="115">
        <v>4.820025186905451E-05</v>
      </c>
      <c r="T83" s="115">
        <v>-2.5759665967424493E-06</v>
      </c>
      <c r="U83" s="115">
        <v>-3.1290356451724244E-05</v>
      </c>
      <c r="V83" s="115">
        <v>-1.4445673904991978E-06</v>
      </c>
      <c r="W83" s="115">
        <v>1.8612976478010898E-06</v>
      </c>
      <c r="X83" s="115">
        <v>67.5</v>
      </c>
    </row>
    <row r="84" spans="1:24" s="115" customFormat="1" ht="12.75">
      <c r="A84" s="115">
        <v>2073</v>
      </c>
      <c r="B84" s="115">
        <v>129.47999572753906</v>
      </c>
      <c r="C84" s="115">
        <v>131.3800048828125</v>
      </c>
      <c r="D84" s="115">
        <v>8.413957595825195</v>
      </c>
      <c r="E84" s="115">
        <v>9.11991024017334</v>
      </c>
      <c r="F84" s="115">
        <v>17.913563336034663</v>
      </c>
      <c r="G84" s="115" t="s">
        <v>58</v>
      </c>
      <c r="H84" s="115">
        <v>-11.293170185840225</v>
      </c>
      <c r="I84" s="115">
        <v>50.68682554169884</v>
      </c>
      <c r="J84" s="115" t="s">
        <v>61</v>
      </c>
      <c r="K84" s="115">
        <v>-1.035016370163643</v>
      </c>
      <c r="L84" s="115">
        <v>-0.05803889894451512</v>
      </c>
      <c r="M84" s="115">
        <v>-0.24454458902908732</v>
      </c>
      <c r="N84" s="115">
        <v>-0.022053640400446863</v>
      </c>
      <c r="O84" s="115">
        <v>-0.041640879685324615</v>
      </c>
      <c r="P84" s="115">
        <v>-0.0016647246497110907</v>
      </c>
      <c r="Q84" s="115">
        <v>-0.00502446198998677</v>
      </c>
      <c r="R84" s="115">
        <v>-0.0003390402793186437</v>
      </c>
      <c r="S84" s="115">
        <v>-0.0005508525002208691</v>
      </c>
      <c r="T84" s="115">
        <v>-2.4373699924360185E-05</v>
      </c>
      <c r="U84" s="115">
        <v>-0.00010775818551486541</v>
      </c>
      <c r="V84" s="115">
        <v>-1.2516356395055781E-05</v>
      </c>
      <c r="W84" s="115">
        <v>-3.443034679756585E-05</v>
      </c>
      <c r="X84" s="115">
        <v>67.5</v>
      </c>
    </row>
    <row r="85" spans="1:14" s="115" customFormat="1" ht="12.75">
      <c r="A85" s="115" t="s">
        <v>152</v>
      </c>
      <c r="E85" s="116" t="s">
        <v>106</v>
      </c>
      <c r="F85" s="116">
        <f>MIN(F56:F84)</f>
        <v>12.844937956173972</v>
      </c>
      <c r="G85" s="116"/>
      <c r="H85" s="116"/>
      <c r="I85" s="117"/>
      <c r="J85" s="117" t="s">
        <v>158</v>
      </c>
      <c r="K85" s="116">
        <f>AVERAGE(K83,K78,K73,K68,K63,K58)</f>
        <v>-0.2241722090485324</v>
      </c>
      <c r="L85" s="116">
        <f>AVERAGE(L83,L78,L73,L68,L63,L58)</f>
        <v>0.0009083296088471214</v>
      </c>
      <c r="M85" s="117" t="s">
        <v>108</v>
      </c>
      <c r="N85" s="116" t="e">
        <f>Mittelwert(K81,K76,K71,K66,K61,K56)</f>
        <v>#NAME?</v>
      </c>
    </row>
    <row r="86" spans="5:14" s="115" customFormat="1" ht="12.75">
      <c r="E86" s="116" t="s">
        <v>107</v>
      </c>
      <c r="F86" s="116">
        <f>MAX(F56:F84)</f>
        <v>23.447272734048003</v>
      </c>
      <c r="G86" s="116"/>
      <c r="H86" s="116"/>
      <c r="I86" s="117"/>
      <c r="J86" s="117" t="s">
        <v>159</v>
      </c>
      <c r="K86" s="116">
        <f>AVERAGE(K84,K79,K74,K69,K64,K59)</f>
        <v>-0.7562904077177817</v>
      </c>
      <c r="L86" s="116">
        <f>AVERAGE(L84,L79,L74,L69,L64,L59)</f>
        <v>0.16684593122199598</v>
      </c>
      <c r="M86" s="116"/>
      <c r="N86" s="116"/>
    </row>
    <row r="87" spans="5:14" s="115" customFormat="1" ht="12.75">
      <c r="E87" s="116"/>
      <c r="F87" s="116"/>
      <c r="G87" s="116"/>
      <c r="H87" s="116"/>
      <c r="I87" s="116"/>
      <c r="J87" s="117" t="s">
        <v>112</v>
      </c>
      <c r="K87" s="116">
        <f>ABS(K85/$G$33)</f>
        <v>0.14010763065533274</v>
      </c>
      <c r="L87" s="116">
        <f>ABS(L85/$H$33)</f>
        <v>0.0025231378023531153</v>
      </c>
      <c r="M87" s="117" t="s">
        <v>111</v>
      </c>
      <c r="N87" s="116">
        <f>K87+L87+L88+K88</f>
        <v>0.6766199344019911</v>
      </c>
    </row>
    <row r="88" spans="5:14" s="115" customFormat="1" ht="29.25" customHeight="1">
      <c r="E88" s="116"/>
      <c r="F88" s="116"/>
      <c r="G88" s="116"/>
      <c r="H88" s="116"/>
      <c r="I88" s="116"/>
      <c r="J88" s="116"/>
      <c r="K88" s="116">
        <f>ABS(K86/$G$34)</f>
        <v>0.42971045893055776</v>
      </c>
      <c r="L88" s="116">
        <f>ABS(L86/$H$34)</f>
        <v>0.10427870701374749</v>
      </c>
      <c r="M88" s="116"/>
      <c r="N88" s="116"/>
    </row>
    <row r="89" s="100" customFormat="1" ht="12.75"/>
    <row r="90" s="100" customFormat="1" ht="12.75" hidden="1">
      <c r="A90" s="100" t="s">
        <v>117</v>
      </c>
    </row>
    <row r="91" spans="1:24" s="100" customFormat="1" ht="12.75" hidden="1">
      <c r="A91" s="100">
        <v>2076</v>
      </c>
      <c r="B91" s="100">
        <v>118.64</v>
      </c>
      <c r="C91" s="100">
        <v>137.94</v>
      </c>
      <c r="D91" s="100">
        <v>9.172405470866774</v>
      </c>
      <c r="E91" s="100">
        <v>9.31280472107471</v>
      </c>
      <c r="F91" s="100">
        <v>16.0052272996702</v>
      </c>
      <c r="G91" s="100" t="s">
        <v>59</v>
      </c>
      <c r="H91" s="100">
        <v>-9.616472351975915</v>
      </c>
      <c r="I91" s="100">
        <v>41.523527648024086</v>
      </c>
      <c r="J91" s="100" t="s">
        <v>73</v>
      </c>
      <c r="K91" s="100">
        <v>0.5154622976775429</v>
      </c>
      <c r="M91" s="100" t="s">
        <v>68</v>
      </c>
      <c r="N91" s="100">
        <v>0.4034127673316333</v>
      </c>
      <c r="X91" s="100">
        <v>67.5</v>
      </c>
    </row>
    <row r="92" spans="1:24" s="100" customFormat="1" ht="12.75" hidden="1">
      <c r="A92" s="100">
        <v>2075</v>
      </c>
      <c r="B92" s="100">
        <v>119.4000015258789</v>
      </c>
      <c r="C92" s="100">
        <v>119.5999984741211</v>
      </c>
      <c r="D92" s="100">
        <v>8.94527530670166</v>
      </c>
      <c r="E92" s="100">
        <v>9.45174789428711</v>
      </c>
      <c r="F92" s="100">
        <v>23.447272734048003</v>
      </c>
      <c r="G92" s="100" t="s">
        <v>56</v>
      </c>
      <c r="H92" s="100">
        <v>10.477522816941331</v>
      </c>
      <c r="I92" s="100">
        <v>62.37752434282024</v>
      </c>
      <c r="J92" s="100" t="s">
        <v>62</v>
      </c>
      <c r="K92" s="100">
        <v>0.43344309042686957</v>
      </c>
      <c r="L92" s="100">
        <v>0.5603763606485115</v>
      </c>
      <c r="M92" s="100">
        <v>0.10261181369955942</v>
      </c>
      <c r="N92" s="100">
        <v>0.04971820936266946</v>
      </c>
      <c r="O92" s="100">
        <v>0.01740768753057381</v>
      </c>
      <c r="P92" s="100">
        <v>0.016075458885388267</v>
      </c>
      <c r="Q92" s="100">
        <v>0.00211892993738403</v>
      </c>
      <c r="R92" s="100">
        <v>0.0007653140883161495</v>
      </c>
      <c r="S92" s="100">
        <v>0.00022838647778764253</v>
      </c>
      <c r="T92" s="100">
        <v>0.00023656027298997895</v>
      </c>
      <c r="U92" s="100">
        <v>4.634861320659365E-05</v>
      </c>
      <c r="V92" s="100">
        <v>2.8401806225908813E-05</v>
      </c>
      <c r="W92" s="100">
        <v>1.4242886982360857E-05</v>
      </c>
      <c r="X92" s="100">
        <v>67.5</v>
      </c>
    </row>
    <row r="93" spans="1:24" s="100" customFormat="1" ht="12.75" hidden="1">
      <c r="A93" s="100">
        <v>2073</v>
      </c>
      <c r="B93" s="100">
        <v>120.0999984741211</v>
      </c>
      <c r="C93" s="100">
        <v>121.4000015258789</v>
      </c>
      <c r="D93" s="100">
        <v>8.789953231811523</v>
      </c>
      <c r="E93" s="100">
        <v>9.187137603759766</v>
      </c>
      <c r="F93" s="100">
        <v>20.037435545821705</v>
      </c>
      <c r="G93" s="100" t="s">
        <v>57</v>
      </c>
      <c r="H93" s="100">
        <v>1.6497662580366494</v>
      </c>
      <c r="I93" s="100">
        <v>54.24976473215774</v>
      </c>
      <c r="J93" s="100" t="s">
        <v>60</v>
      </c>
      <c r="K93" s="100">
        <v>-0.43335927109080996</v>
      </c>
      <c r="L93" s="100">
        <v>-0.0030485286202219307</v>
      </c>
      <c r="M93" s="100">
        <v>0.1025623957650609</v>
      </c>
      <c r="N93" s="100">
        <v>-0.0005141438313995443</v>
      </c>
      <c r="O93" s="100">
        <v>-0.01740700102819682</v>
      </c>
      <c r="P93" s="100">
        <v>-0.0003487644099004781</v>
      </c>
      <c r="Q93" s="100">
        <v>0.002115452171061342</v>
      </c>
      <c r="R93" s="100">
        <v>-4.135420595307307E-05</v>
      </c>
      <c r="S93" s="100">
        <v>-0.00022799476391631736</v>
      </c>
      <c r="T93" s="100">
        <v>-2.483515188969668E-05</v>
      </c>
      <c r="U93" s="100">
        <v>4.591703918998218E-05</v>
      </c>
      <c r="V93" s="100">
        <v>-3.2677748967386397E-06</v>
      </c>
      <c r="W93" s="100">
        <v>-1.4182906969522501E-05</v>
      </c>
      <c r="X93" s="100">
        <v>67.5</v>
      </c>
    </row>
    <row r="94" spans="1:24" s="100" customFormat="1" ht="12.75" hidden="1">
      <c r="A94" s="100">
        <v>2074</v>
      </c>
      <c r="B94" s="100">
        <v>100.69999694824219</v>
      </c>
      <c r="C94" s="100">
        <v>97.80000305175781</v>
      </c>
      <c r="D94" s="100">
        <v>9.2374849319458</v>
      </c>
      <c r="E94" s="100">
        <v>9.533333778381348</v>
      </c>
      <c r="F94" s="100">
        <v>16.864594253607574</v>
      </c>
      <c r="G94" s="100" t="s">
        <v>58</v>
      </c>
      <c r="H94" s="100">
        <v>10.212049759402142</v>
      </c>
      <c r="I94" s="100">
        <v>43.41204670764433</v>
      </c>
      <c r="J94" s="100" t="s">
        <v>61</v>
      </c>
      <c r="K94" s="100">
        <v>-0.008523778413197836</v>
      </c>
      <c r="L94" s="100">
        <v>-0.5603680683683915</v>
      </c>
      <c r="M94" s="100">
        <v>-0.0031842244964993232</v>
      </c>
      <c r="N94" s="100">
        <v>-0.049715550870435575</v>
      </c>
      <c r="O94" s="100">
        <v>-0.00015459743351565355</v>
      </c>
      <c r="P94" s="100">
        <v>-0.016071675138646727</v>
      </c>
      <c r="Q94" s="100">
        <v>-0.00012135152036189538</v>
      </c>
      <c r="R94" s="100">
        <v>-0.0007641959718718556</v>
      </c>
      <c r="S94" s="100">
        <v>1.3370522165870747E-05</v>
      </c>
      <c r="T94" s="100">
        <v>-0.00023525300845623432</v>
      </c>
      <c r="U94" s="100">
        <v>-6.3102660958210035E-06</v>
      </c>
      <c r="V94" s="100">
        <v>-2.8213192731740187E-05</v>
      </c>
      <c r="W94" s="100">
        <v>1.3057486305466438E-06</v>
      </c>
      <c r="X94" s="100">
        <v>67.5</v>
      </c>
    </row>
    <row r="95" s="100" customFormat="1" ht="12.75" hidden="1">
      <c r="A95" s="100" t="s">
        <v>123</v>
      </c>
    </row>
    <row r="96" spans="1:24" s="100" customFormat="1" ht="12.75" hidden="1">
      <c r="A96" s="100">
        <v>2076</v>
      </c>
      <c r="B96" s="100">
        <v>121.34</v>
      </c>
      <c r="C96" s="100">
        <v>139.44</v>
      </c>
      <c r="D96" s="100">
        <v>8.905679293457466</v>
      </c>
      <c r="E96" s="100">
        <v>8.880893832194847</v>
      </c>
      <c r="F96" s="100">
        <v>13.304879096137126</v>
      </c>
      <c r="G96" s="100" t="s">
        <v>59</v>
      </c>
      <c r="H96" s="100">
        <v>-18.28433593061405</v>
      </c>
      <c r="I96" s="100">
        <v>35.55566406938596</v>
      </c>
      <c r="J96" s="100" t="s">
        <v>73</v>
      </c>
      <c r="K96" s="100">
        <v>1.3203651937844778</v>
      </c>
      <c r="M96" s="100" t="s">
        <v>68</v>
      </c>
      <c r="N96" s="100">
        <v>0.9822418305326476</v>
      </c>
      <c r="X96" s="100">
        <v>67.5</v>
      </c>
    </row>
    <row r="97" spans="1:24" s="100" customFormat="1" ht="12.75" hidden="1">
      <c r="A97" s="100">
        <v>2075</v>
      </c>
      <c r="B97" s="100">
        <v>117.72000122070312</v>
      </c>
      <c r="C97" s="100">
        <v>119.91999816894531</v>
      </c>
      <c r="D97" s="100">
        <v>9.06080436706543</v>
      </c>
      <c r="E97" s="100">
        <v>9.47115421295166</v>
      </c>
      <c r="F97" s="100">
        <v>23.01388382792609</v>
      </c>
      <c r="G97" s="100" t="s">
        <v>56</v>
      </c>
      <c r="H97" s="100">
        <v>10.21965882763704</v>
      </c>
      <c r="I97" s="100">
        <v>60.439660048340166</v>
      </c>
      <c r="J97" s="100" t="s">
        <v>62</v>
      </c>
      <c r="K97" s="100">
        <v>0.7647066913454652</v>
      </c>
      <c r="L97" s="100">
        <v>0.8368227048539271</v>
      </c>
      <c r="M97" s="100">
        <v>0.18103366586135752</v>
      </c>
      <c r="N97" s="100">
        <v>0.031771755697629724</v>
      </c>
      <c r="O97" s="100">
        <v>0.030711740740411324</v>
      </c>
      <c r="P97" s="100">
        <v>0.024005789652621495</v>
      </c>
      <c r="Q97" s="100">
        <v>0.003738323807347535</v>
      </c>
      <c r="R97" s="100">
        <v>0.0004890696514313205</v>
      </c>
      <c r="S97" s="100">
        <v>0.0004029308288076363</v>
      </c>
      <c r="T97" s="100">
        <v>0.00035325649006736866</v>
      </c>
      <c r="U97" s="100">
        <v>8.177540934226253E-05</v>
      </c>
      <c r="V97" s="100">
        <v>1.8149904907293675E-05</v>
      </c>
      <c r="W97" s="100">
        <v>2.5127534247684817E-05</v>
      </c>
      <c r="X97" s="100">
        <v>67.5</v>
      </c>
    </row>
    <row r="98" spans="1:24" s="100" customFormat="1" ht="12.75" hidden="1">
      <c r="A98" s="100">
        <v>2073</v>
      </c>
      <c r="B98" s="100">
        <v>122.55999755859375</v>
      </c>
      <c r="C98" s="100">
        <v>124.95999908447266</v>
      </c>
      <c r="D98" s="100">
        <v>8.703462600708008</v>
      </c>
      <c r="E98" s="100">
        <v>9.162067413330078</v>
      </c>
      <c r="F98" s="100">
        <v>20.482984993515206</v>
      </c>
      <c r="G98" s="100" t="s">
        <v>57</v>
      </c>
      <c r="H98" s="100">
        <v>0.9529406974508561</v>
      </c>
      <c r="I98" s="100">
        <v>56.0129382560446</v>
      </c>
      <c r="J98" s="100" t="s">
        <v>60</v>
      </c>
      <c r="K98" s="100">
        <v>-0.7391485079666793</v>
      </c>
      <c r="L98" s="100">
        <v>-0.004552975182712757</v>
      </c>
      <c r="M98" s="100">
        <v>0.17549949765608872</v>
      </c>
      <c r="N98" s="100">
        <v>-0.00032861243991146494</v>
      </c>
      <c r="O98" s="100">
        <v>-0.029598620119421604</v>
      </c>
      <c r="P98" s="100">
        <v>-0.0005208334694848467</v>
      </c>
      <c r="Q98" s="100">
        <v>0.003646870201494441</v>
      </c>
      <c r="R98" s="100">
        <v>-2.64524244274289E-05</v>
      </c>
      <c r="S98" s="100">
        <v>-0.0003801941825292383</v>
      </c>
      <c r="T98" s="100">
        <v>-3.7083932438931206E-05</v>
      </c>
      <c r="U98" s="100">
        <v>8.09477803923699E-05</v>
      </c>
      <c r="V98" s="100">
        <v>-2.0949145685634768E-06</v>
      </c>
      <c r="W98" s="100">
        <v>-2.3420964117848683E-05</v>
      </c>
      <c r="X98" s="100">
        <v>67.5</v>
      </c>
    </row>
    <row r="99" spans="1:24" s="100" customFormat="1" ht="12.75" hidden="1">
      <c r="A99" s="100">
        <v>2074</v>
      </c>
      <c r="B99" s="100">
        <v>93.95999908447266</v>
      </c>
      <c r="C99" s="100">
        <v>81.66000366210938</v>
      </c>
      <c r="D99" s="100">
        <v>9.263339042663574</v>
      </c>
      <c r="E99" s="100">
        <v>9.743437767028809</v>
      </c>
      <c r="F99" s="100">
        <v>16.250240956603232</v>
      </c>
      <c r="G99" s="100" t="s">
        <v>58</v>
      </c>
      <c r="H99" s="100">
        <v>15.242034730407532</v>
      </c>
      <c r="I99" s="100">
        <v>41.70203381488019</v>
      </c>
      <c r="J99" s="100" t="s">
        <v>61</v>
      </c>
      <c r="K99" s="100">
        <v>0.19605052144577514</v>
      </c>
      <c r="L99" s="100">
        <v>-0.8368103188752086</v>
      </c>
      <c r="M99" s="100">
        <v>0.0444197534624198</v>
      </c>
      <c r="N99" s="100">
        <v>-0.031770056247576936</v>
      </c>
      <c r="O99" s="100">
        <v>0.008193455091254935</v>
      </c>
      <c r="P99" s="100">
        <v>-0.024000138944243084</v>
      </c>
      <c r="Q99" s="100">
        <v>0.0008218288276966609</v>
      </c>
      <c r="R99" s="100">
        <v>-0.0004883537582460736</v>
      </c>
      <c r="S99" s="100">
        <v>0.00013343776217597842</v>
      </c>
      <c r="T99" s="100">
        <v>-0.0003513046110280674</v>
      </c>
      <c r="U99" s="100">
        <v>1.1604930962450953E-05</v>
      </c>
      <c r="V99" s="100">
        <v>-1.8028598977575144E-05</v>
      </c>
      <c r="W99" s="100">
        <v>9.102275383606994E-06</v>
      </c>
      <c r="X99" s="100">
        <v>67.5</v>
      </c>
    </row>
    <row r="100" s="100" customFormat="1" ht="12.75" hidden="1">
      <c r="A100" s="100" t="s">
        <v>129</v>
      </c>
    </row>
    <row r="101" spans="1:24" s="100" customFormat="1" ht="12.75" hidden="1">
      <c r="A101" s="100">
        <v>2076</v>
      </c>
      <c r="B101" s="100">
        <v>121.74</v>
      </c>
      <c r="C101" s="100">
        <v>125.24</v>
      </c>
      <c r="D101" s="100">
        <v>8.674810482776005</v>
      </c>
      <c r="E101" s="100">
        <v>8.872467408402606</v>
      </c>
      <c r="F101" s="100">
        <v>15.478503289896736</v>
      </c>
      <c r="G101" s="100" t="s">
        <v>59</v>
      </c>
      <c r="H101" s="100">
        <v>-11.774017069292654</v>
      </c>
      <c r="I101" s="100">
        <v>42.46598293070735</v>
      </c>
      <c r="J101" s="100" t="s">
        <v>73</v>
      </c>
      <c r="K101" s="100">
        <v>0.6144112605571471</v>
      </c>
      <c r="M101" s="100" t="s">
        <v>68</v>
      </c>
      <c r="N101" s="100">
        <v>0.3900435189501037</v>
      </c>
      <c r="X101" s="100">
        <v>67.5</v>
      </c>
    </row>
    <row r="102" spans="1:24" s="100" customFormat="1" ht="12.75" hidden="1">
      <c r="A102" s="100">
        <v>2075</v>
      </c>
      <c r="B102" s="100">
        <v>120.87999725341797</v>
      </c>
      <c r="C102" s="100">
        <v>111.4800033569336</v>
      </c>
      <c r="D102" s="100">
        <v>8.805410385131836</v>
      </c>
      <c r="E102" s="100">
        <v>9.314277648925781</v>
      </c>
      <c r="F102" s="100">
        <v>20.632885146202124</v>
      </c>
      <c r="G102" s="100" t="s">
        <v>56</v>
      </c>
      <c r="H102" s="100">
        <v>2.385666822921948</v>
      </c>
      <c r="I102" s="100">
        <v>55.76566407633992</v>
      </c>
      <c r="J102" s="100" t="s">
        <v>62</v>
      </c>
      <c r="K102" s="100">
        <v>0.6483992624123499</v>
      </c>
      <c r="L102" s="100">
        <v>0.4115389142213063</v>
      </c>
      <c r="M102" s="100">
        <v>0.15349942787131726</v>
      </c>
      <c r="N102" s="100">
        <v>0.015347705814663175</v>
      </c>
      <c r="O102" s="100">
        <v>0.026040783587404946</v>
      </c>
      <c r="P102" s="100">
        <v>0.011805716183069498</v>
      </c>
      <c r="Q102" s="100">
        <v>0.0031697502740410826</v>
      </c>
      <c r="R102" s="100">
        <v>0.00023623716495530528</v>
      </c>
      <c r="S102" s="100">
        <v>0.00034164569403054854</v>
      </c>
      <c r="T102" s="100">
        <v>0.0001737306451728677</v>
      </c>
      <c r="U102" s="100">
        <v>6.933378722683226E-05</v>
      </c>
      <c r="V102" s="100">
        <v>8.765336216790384E-06</v>
      </c>
      <c r="W102" s="100">
        <v>2.1303972089527335E-05</v>
      </c>
      <c r="X102" s="100">
        <v>67.5</v>
      </c>
    </row>
    <row r="103" spans="1:24" s="100" customFormat="1" ht="12.75" hidden="1">
      <c r="A103" s="100">
        <v>2073</v>
      </c>
      <c r="B103" s="100">
        <v>107.77999877929688</v>
      </c>
      <c r="C103" s="100">
        <v>121.4800033569336</v>
      </c>
      <c r="D103" s="100">
        <v>8.728231430053711</v>
      </c>
      <c r="E103" s="100">
        <v>9.278206825256348</v>
      </c>
      <c r="F103" s="100">
        <v>15.960624800050095</v>
      </c>
      <c r="G103" s="100" t="s">
        <v>57</v>
      </c>
      <c r="H103" s="100">
        <v>3.2151712536448542</v>
      </c>
      <c r="I103" s="100">
        <v>43.495170032941736</v>
      </c>
      <c r="J103" s="100" t="s">
        <v>60</v>
      </c>
      <c r="K103" s="100">
        <v>-0.5753566910385699</v>
      </c>
      <c r="L103" s="100">
        <v>-0.002239206541202418</v>
      </c>
      <c r="M103" s="100">
        <v>0.13700348210877725</v>
      </c>
      <c r="N103" s="100">
        <v>-0.00015886127973551955</v>
      </c>
      <c r="O103" s="100">
        <v>-0.022976361019530284</v>
      </c>
      <c r="P103" s="100">
        <v>-0.00025611937777799396</v>
      </c>
      <c r="Q103" s="100">
        <v>0.0028656486530274695</v>
      </c>
      <c r="R103" s="100">
        <v>-1.2791725875470408E-05</v>
      </c>
      <c r="S103" s="100">
        <v>-0.00028990390696281425</v>
      </c>
      <c r="T103" s="100">
        <v>-1.8233180324391574E-05</v>
      </c>
      <c r="U103" s="100">
        <v>6.483233555674369E-05</v>
      </c>
      <c r="V103" s="100">
        <v>-1.0147550712571022E-06</v>
      </c>
      <c r="W103" s="100">
        <v>-1.7693431510888722E-05</v>
      </c>
      <c r="X103" s="100">
        <v>67.5</v>
      </c>
    </row>
    <row r="104" spans="1:24" s="100" customFormat="1" ht="12.75" hidden="1">
      <c r="A104" s="100">
        <v>2074</v>
      </c>
      <c r="B104" s="100">
        <v>102.22000122070312</v>
      </c>
      <c r="C104" s="100">
        <v>93.91999816894531</v>
      </c>
      <c r="D104" s="100">
        <v>9.076018333435059</v>
      </c>
      <c r="E104" s="100">
        <v>9.633806228637695</v>
      </c>
      <c r="F104" s="100">
        <v>17.10634528559978</v>
      </c>
      <c r="G104" s="100" t="s">
        <v>58</v>
      </c>
      <c r="H104" s="100">
        <v>10.100606160600599</v>
      </c>
      <c r="I104" s="100">
        <v>44.820607381303724</v>
      </c>
      <c r="J104" s="100" t="s">
        <v>61</v>
      </c>
      <c r="K104" s="100">
        <v>0.2989753862344307</v>
      </c>
      <c r="L104" s="100">
        <v>-0.4115328223514104</v>
      </c>
      <c r="M104" s="100">
        <v>0.06922514172532758</v>
      </c>
      <c r="N104" s="100">
        <v>-0.015346883620697938</v>
      </c>
      <c r="O104" s="100">
        <v>0.012255988093428781</v>
      </c>
      <c r="P104" s="100">
        <v>-0.01180293766227356</v>
      </c>
      <c r="Q104" s="100">
        <v>0.0013547599777028287</v>
      </c>
      <c r="R104" s="100">
        <v>-0.00023589058873818374</v>
      </c>
      <c r="S104" s="100">
        <v>0.00018076920361972924</v>
      </c>
      <c r="T104" s="100">
        <v>-0.00017277120190424986</v>
      </c>
      <c r="U104" s="100">
        <v>2.457523789250954E-05</v>
      </c>
      <c r="V104" s="100">
        <v>-8.70639943597439E-06</v>
      </c>
      <c r="W104" s="100">
        <v>1.1865989556747881E-05</v>
      </c>
      <c r="X104" s="100">
        <v>67.5</v>
      </c>
    </row>
    <row r="105" s="100" customFormat="1" ht="12.75" hidden="1">
      <c r="A105" s="100" t="s">
        <v>135</v>
      </c>
    </row>
    <row r="106" spans="1:24" s="100" customFormat="1" ht="12.75" hidden="1">
      <c r="A106" s="100">
        <v>2076</v>
      </c>
      <c r="B106" s="100">
        <v>122.28</v>
      </c>
      <c r="C106" s="100">
        <v>131.18</v>
      </c>
      <c r="D106" s="100">
        <v>8.712894896719753</v>
      </c>
      <c r="E106" s="100">
        <v>8.96936073724382</v>
      </c>
      <c r="F106" s="100">
        <v>15.148746092024508</v>
      </c>
      <c r="G106" s="100" t="s">
        <v>59</v>
      </c>
      <c r="H106" s="100">
        <v>-13.39944819570502</v>
      </c>
      <c r="I106" s="100">
        <v>41.380551804294974</v>
      </c>
      <c r="J106" s="100" t="s">
        <v>73</v>
      </c>
      <c r="K106" s="100">
        <v>0.5528935507309534</v>
      </c>
      <c r="M106" s="100" t="s">
        <v>68</v>
      </c>
      <c r="N106" s="100">
        <v>0.38269771669064284</v>
      </c>
      <c r="X106" s="100">
        <v>67.5</v>
      </c>
    </row>
    <row r="107" spans="1:24" s="100" customFormat="1" ht="12.75" hidden="1">
      <c r="A107" s="100">
        <v>2075</v>
      </c>
      <c r="B107" s="100">
        <v>120.72000122070312</v>
      </c>
      <c r="C107" s="100">
        <v>119.41999816894531</v>
      </c>
      <c r="D107" s="100">
        <v>8.722281455993652</v>
      </c>
      <c r="E107" s="100">
        <v>9.288517951965332</v>
      </c>
      <c r="F107" s="100">
        <v>21.716521359171438</v>
      </c>
      <c r="G107" s="100" t="s">
        <v>56</v>
      </c>
      <c r="H107" s="100">
        <v>6.033465184271144</v>
      </c>
      <c r="I107" s="100">
        <v>59.25346640497427</v>
      </c>
      <c r="J107" s="100" t="s">
        <v>62</v>
      </c>
      <c r="K107" s="100">
        <v>0.5545960758245904</v>
      </c>
      <c r="L107" s="100">
        <v>0.47685012719390757</v>
      </c>
      <c r="M107" s="100">
        <v>0.1312929922623424</v>
      </c>
      <c r="N107" s="100">
        <v>0.0014630794306450437</v>
      </c>
      <c r="O107" s="100">
        <v>0.02227341055294227</v>
      </c>
      <c r="P107" s="100">
        <v>0.013679311808008717</v>
      </c>
      <c r="Q107" s="100">
        <v>0.0027111844900672344</v>
      </c>
      <c r="R107" s="100">
        <v>2.250789124499995E-05</v>
      </c>
      <c r="S107" s="100">
        <v>0.00029223022934286744</v>
      </c>
      <c r="T107" s="100">
        <v>0.00020130076730044138</v>
      </c>
      <c r="U107" s="100">
        <v>5.9304156890405297E-05</v>
      </c>
      <c r="V107" s="100">
        <v>8.371631724191009E-07</v>
      </c>
      <c r="W107" s="100">
        <v>1.8224109972989252E-05</v>
      </c>
      <c r="X107" s="100">
        <v>67.5</v>
      </c>
    </row>
    <row r="108" spans="1:24" s="100" customFormat="1" ht="12.75" hidden="1">
      <c r="A108" s="100">
        <v>2073</v>
      </c>
      <c r="B108" s="100">
        <v>121.13999938964844</v>
      </c>
      <c r="C108" s="100">
        <v>116.54000091552734</v>
      </c>
      <c r="D108" s="100">
        <v>8.650290489196777</v>
      </c>
      <c r="E108" s="100">
        <v>9.257452011108398</v>
      </c>
      <c r="F108" s="100">
        <v>19.86720475266172</v>
      </c>
      <c r="G108" s="100" t="s">
        <v>57</v>
      </c>
      <c r="H108" s="100">
        <v>1.0197126622921076</v>
      </c>
      <c r="I108" s="100">
        <v>54.65971205194054</v>
      </c>
      <c r="J108" s="100" t="s">
        <v>60</v>
      </c>
      <c r="K108" s="100">
        <v>-0.554596034675347</v>
      </c>
      <c r="L108" s="100">
        <v>-0.002594633143056235</v>
      </c>
      <c r="M108" s="100">
        <v>0.13128392061726188</v>
      </c>
      <c r="N108" s="100">
        <v>1.507235967513244E-05</v>
      </c>
      <c r="O108" s="100">
        <v>-0.02227220619867444</v>
      </c>
      <c r="P108" s="100">
        <v>-0.0002967701822827231</v>
      </c>
      <c r="Q108" s="100">
        <v>0.0027092270350482757</v>
      </c>
      <c r="R108" s="100">
        <v>1.189779123410038E-06</v>
      </c>
      <c r="S108" s="100">
        <v>-0.00029134403750082663</v>
      </c>
      <c r="T108" s="100">
        <v>-2.1128102907811418E-05</v>
      </c>
      <c r="U108" s="100">
        <v>5.889714221267601E-05</v>
      </c>
      <c r="V108" s="100">
        <v>8.813265104839911E-08</v>
      </c>
      <c r="W108" s="100">
        <v>-1.8111919036484068E-05</v>
      </c>
      <c r="X108" s="100">
        <v>67.5</v>
      </c>
    </row>
    <row r="109" spans="1:24" s="100" customFormat="1" ht="12.75" hidden="1">
      <c r="A109" s="100">
        <v>2074</v>
      </c>
      <c r="B109" s="100">
        <v>104.91999816894531</v>
      </c>
      <c r="C109" s="100">
        <v>91.41999816894531</v>
      </c>
      <c r="D109" s="100">
        <v>9.18393611907959</v>
      </c>
      <c r="E109" s="100">
        <v>9.648506164550781</v>
      </c>
      <c r="F109" s="100">
        <v>16.756029163459424</v>
      </c>
      <c r="G109" s="100" t="s">
        <v>58</v>
      </c>
      <c r="H109" s="100">
        <v>5.97177807105313</v>
      </c>
      <c r="I109" s="100">
        <v>43.39177623999844</v>
      </c>
      <c r="J109" s="100" t="s">
        <v>61</v>
      </c>
      <c r="K109" s="100">
        <v>-0.00021364085754569856</v>
      </c>
      <c r="L109" s="100">
        <v>-0.476843068192984</v>
      </c>
      <c r="M109" s="100">
        <v>-0.0015433744069353688</v>
      </c>
      <c r="N109" s="100">
        <v>0.0014630017923264649</v>
      </c>
      <c r="O109" s="100">
        <v>0.00023162189803160575</v>
      </c>
      <c r="P109" s="100">
        <v>-0.013676092241559159</v>
      </c>
      <c r="Q109" s="100">
        <v>-0.00010300588208766403</v>
      </c>
      <c r="R109" s="100">
        <v>2.2476423068056072E-05</v>
      </c>
      <c r="S109" s="100">
        <v>2.2741124741353777E-05</v>
      </c>
      <c r="T109" s="100">
        <v>-0.00020018891623479904</v>
      </c>
      <c r="U109" s="100">
        <v>-6.9361130081352815E-06</v>
      </c>
      <c r="V109" s="100">
        <v>8.325111489187364E-07</v>
      </c>
      <c r="W109" s="100">
        <v>2.019052531127483E-06</v>
      </c>
      <c r="X109" s="100">
        <v>67.5</v>
      </c>
    </row>
    <row r="110" s="100" customFormat="1" ht="12.75" hidden="1">
      <c r="A110" s="100" t="s">
        <v>141</v>
      </c>
    </row>
    <row r="111" spans="1:24" s="100" customFormat="1" ht="12.75" hidden="1">
      <c r="A111" s="100">
        <v>2076</v>
      </c>
      <c r="B111" s="100">
        <v>129.16</v>
      </c>
      <c r="C111" s="100">
        <v>136.26</v>
      </c>
      <c r="D111" s="100">
        <v>8.754117265455955</v>
      </c>
      <c r="E111" s="100">
        <v>8.944511069562093</v>
      </c>
      <c r="F111" s="100">
        <v>17.554450079933957</v>
      </c>
      <c r="G111" s="100" t="s">
        <v>59</v>
      </c>
      <c r="H111" s="100">
        <v>-13.91999502952359</v>
      </c>
      <c r="I111" s="100">
        <v>47.7400049704764</v>
      </c>
      <c r="J111" s="100" t="s">
        <v>73</v>
      </c>
      <c r="K111" s="100">
        <v>0.9684759822260737</v>
      </c>
      <c r="M111" s="100" t="s">
        <v>68</v>
      </c>
      <c r="N111" s="100">
        <v>0.6536121224798249</v>
      </c>
      <c r="X111" s="100">
        <v>67.5</v>
      </c>
    </row>
    <row r="112" spans="1:24" s="100" customFormat="1" ht="12.75" hidden="1">
      <c r="A112" s="100">
        <v>2075</v>
      </c>
      <c r="B112" s="100">
        <v>113.19999694824219</v>
      </c>
      <c r="C112" s="100">
        <v>116.69999694824219</v>
      </c>
      <c r="D112" s="100">
        <v>8.723051071166992</v>
      </c>
      <c r="E112" s="100">
        <v>9.305480003356934</v>
      </c>
      <c r="F112" s="100">
        <v>21.23625786558348</v>
      </c>
      <c r="G112" s="100" t="s">
        <v>56</v>
      </c>
      <c r="H112" s="100">
        <v>12.219652259918405</v>
      </c>
      <c r="I112" s="100">
        <v>57.91964920816059</v>
      </c>
      <c r="J112" s="100" t="s">
        <v>62</v>
      </c>
      <c r="K112" s="100">
        <v>0.7625148796950174</v>
      </c>
      <c r="L112" s="100">
        <v>0.5918145071302341</v>
      </c>
      <c r="M112" s="100">
        <v>0.18051517406169448</v>
      </c>
      <c r="N112" s="100">
        <v>0.05455295171183233</v>
      </c>
      <c r="O112" s="100">
        <v>0.03062376637501028</v>
      </c>
      <c r="P112" s="100">
        <v>0.016977321508134798</v>
      </c>
      <c r="Q112" s="100">
        <v>0.0037276343393814445</v>
      </c>
      <c r="R112" s="100">
        <v>0.0008397314874954602</v>
      </c>
      <c r="S112" s="100">
        <v>0.0004017797033450052</v>
      </c>
      <c r="T112" s="100">
        <v>0.0002498414706794472</v>
      </c>
      <c r="U112" s="100">
        <v>8.15310066483229E-05</v>
      </c>
      <c r="V112" s="100">
        <v>3.115991938171212E-05</v>
      </c>
      <c r="W112" s="100">
        <v>2.505415117951326E-05</v>
      </c>
      <c r="X112" s="100">
        <v>67.5</v>
      </c>
    </row>
    <row r="113" spans="1:24" s="100" customFormat="1" ht="12.75" hidden="1">
      <c r="A113" s="100">
        <v>2073</v>
      </c>
      <c r="B113" s="100">
        <v>109.41999816894531</v>
      </c>
      <c r="C113" s="100">
        <v>125.22000122070312</v>
      </c>
      <c r="D113" s="100">
        <v>8.472387313842773</v>
      </c>
      <c r="E113" s="100">
        <v>8.9921236038208</v>
      </c>
      <c r="F113" s="100">
        <v>16.9850930426342</v>
      </c>
      <c r="G113" s="100" t="s">
        <v>57</v>
      </c>
      <c r="H113" s="100">
        <v>5.768041452777631</v>
      </c>
      <c r="I113" s="100">
        <v>47.68803962172294</v>
      </c>
      <c r="J113" s="100" t="s">
        <v>60</v>
      </c>
      <c r="K113" s="100">
        <v>-0.7575853455031529</v>
      </c>
      <c r="L113" s="100">
        <v>-0.0032195616954548622</v>
      </c>
      <c r="M113" s="100">
        <v>0.1791035790539188</v>
      </c>
      <c r="N113" s="100">
        <v>-0.0005642488192002526</v>
      </c>
      <c r="O113" s="100">
        <v>-0.030461516085569844</v>
      </c>
      <c r="P113" s="100">
        <v>-0.00036828034489928553</v>
      </c>
      <c r="Q113" s="100">
        <v>0.0036849933524033098</v>
      </c>
      <c r="R113" s="100">
        <v>-4.5387481289872476E-05</v>
      </c>
      <c r="S113" s="100">
        <v>-0.00040152674894273127</v>
      </c>
      <c r="T113" s="100">
        <v>-2.6222028854189526E-05</v>
      </c>
      <c r="U113" s="100">
        <v>7.937086240703676E-05</v>
      </c>
      <c r="V113" s="100">
        <v>-3.5890630779954355E-06</v>
      </c>
      <c r="W113" s="100">
        <v>-2.505408787232424E-05</v>
      </c>
      <c r="X113" s="100">
        <v>67.5</v>
      </c>
    </row>
    <row r="114" spans="1:24" s="100" customFormat="1" ht="12.75" hidden="1">
      <c r="A114" s="100">
        <v>2074</v>
      </c>
      <c r="B114" s="100">
        <v>104.41999816894531</v>
      </c>
      <c r="C114" s="100">
        <v>96.81999969482422</v>
      </c>
      <c r="D114" s="100">
        <v>9.179118156433105</v>
      </c>
      <c r="E114" s="100">
        <v>9.652033805847168</v>
      </c>
      <c r="F114" s="100">
        <v>18.06780846549077</v>
      </c>
      <c r="G114" s="100" t="s">
        <v>58</v>
      </c>
      <c r="H114" s="100">
        <v>9.892364636475705</v>
      </c>
      <c r="I114" s="100">
        <v>46.81236280542102</v>
      </c>
      <c r="J114" s="100" t="s">
        <v>61</v>
      </c>
      <c r="K114" s="100">
        <v>-0.0865643462123708</v>
      </c>
      <c r="L114" s="100">
        <v>-0.5918057496107072</v>
      </c>
      <c r="M114" s="100">
        <v>-0.0225307797601528</v>
      </c>
      <c r="N114" s="100">
        <v>-0.054550033581507</v>
      </c>
      <c r="O114" s="100">
        <v>-0.0031481907121043116</v>
      </c>
      <c r="P114" s="100">
        <v>-0.016973326579611238</v>
      </c>
      <c r="Q114" s="100">
        <v>-0.0005622114912371992</v>
      </c>
      <c r="R114" s="100">
        <v>-0.0008385039938089142</v>
      </c>
      <c r="S114" s="100">
        <v>-1.4254820359486096E-05</v>
      </c>
      <c r="T114" s="100">
        <v>-0.00024846159798656836</v>
      </c>
      <c r="U114" s="100">
        <v>-1.8643262746958015E-05</v>
      </c>
      <c r="V114" s="100">
        <v>-3.095253143277572E-05</v>
      </c>
      <c r="W114" s="100">
        <v>-5.632239129386967E-08</v>
      </c>
      <c r="X114" s="100">
        <v>67.5</v>
      </c>
    </row>
    <row r="115" s="100" customFormat="1" ht="12.75" hidden="1">
      <c r="A115" s="100" t="s">
        <v>147</v>
      </c>
    </row>
    <row r="116" spans="1:24" s="100" customFormat="1" ht="12.75" hidden="1">
      <c r="A116" s="100">
        <v>2076</v>
      </c>
      <c r="B116" s="100">
        <v>127.82</v>
      </c>
      <c r="C116" s="100">
        <v>139.42</v>
      </c>
      <c r="D116" s="100">
        <v>8.775472395579376</v>
      </c>
      <c r="E116" s="100">
        <v>8.915451486259427</v>
      </c>
      <c r="F116" s="100">
        <v>17.995925016253793</v>
      </c>
      <c r="G116" s="100" t="s">
        <v>59</v>
      </c>
      <c r="H116" s="100">
        <v>-11.50123192020473</v>
      </c>
      <c r="I116" s="100">
        <v>48.81876807979526</v>
      </c>
      <c r="J116" s="100" t="s">
        <v>73</v>
      </c>
      <c r="K116" s="100">
        <v>0.9522687044828143</v>
      </c>
      <c r="M116" s="100" t="s">
        <v>68</v>
      </c>
      <c r="N116" s="100">
        <v>0.8876581388669649</v>
      </c>
      <c r="X116" s="100">
        <v>67.5</v>
      </c>
    </row>
    <row r="117" spans="1:24" s="100" customFormat="1" ht="12.75" hidden="1">
      <c r="A117" s="100">
        <v>2075</v>
      </c>
      <c r="B117" s="100">
        <v>110.91999816894531</v>
      </c>
      <c r="C117" s="100">
        <v>104.22000122070312</v>
      </c>
      <c r="D117" s="100">
        <v>8.497684478759766</v>
      </c>
      <c r="E117" s="100">
        <v>9.229703903198242</v>
      </c>
      <c r="F117" s="100">
        <v>21.082316610839477</v>
      </c>
      <c r="G117" s="100" t="s">
        <v>56</v>
      </c>
      <c r="H117" s="100">
        <v>15.599084557049956</v>
      </c>
      <c r="I117" s="100">
        <v>59.01908272599527</v>
      </c>
      <c r="J117" s="100" t="s">
        <v>62</v>
      </c>
      <c r="K117" s="100">
        <v>0.15332377372580536</v>
      </c>
      <c r="L117" s="100">
        <v>0.9623766651248302</v>
      </c>
      <c r="M117" s="100">
        <v>0.03629739662042599</v>
      </c>
      <c r="N117" s="100">
        <v>0.021753929631351455</v>
      </c>
      <c r="O117" s="100">
        <v>0.006157892981932875</v>
      </c>
      <c r="P117" s="100">
        <v>0.027607593418987532</v>
      </c>
      <c r="Q117" s="100">
        <v>0.0007495504446563249</v>
      </c>
      <c r="R117" s="100">
        <v>0.0003349058940472969</v>
      </c>
      <c r="S117" s="100">
        <v>8.083632241146467E-05</v>
      </c>
      <c r="T117" s="100">
        <v>0.00040623793922721233</v>
      </c>
      <c r="U117" s="100">
        <v>1.6388456161467028E-05</v>
      </c>
      <c r="V117" s="100">
        <v>1.2436463160163606E-05</v>
      </c>
      <c r="W117" s="100">
        <v>5.0460940066738676E-06</v>
      </c>
      <c r="X117" s="100">
        <v>67.5</v>
      </c>
    </row>
    <row r="118" spans="1:24" s="100" customFormat="1" ht="12.75" hidden="1">
      <c r="A118" s="100">
        <v>2073</v>
      </c>
      <c r="B118" s="100">
        <v>129.47999572753906</v>
      </c>
      <c r="C118" s="100">
        <v>131.3800048828125</v>
      </c>
      <c r="D118" s="100">
        <v>8.413957595825195</v>
      </c>
      <c r="E118" s="100">
        <v>9.11991024017334</v>
      </c>
      <c r="F118" s="100">
        <v>18.256725288293033</v>
      </c>
      <c r="G118" s="100" t="s">
        <v>57</v>
      </c>
      <c r="H118" s="100">
        <v>-10.322185816042634</v>
      </c>
      <c r="I118" s="100">
        <v>51.65780991149643</v>
      </c>
      <c r="J118" s="100" t="s">
        <v>60</v>
      </c>
      <c r="K118" s="100">
        <v>-0.04591754091510792</v>
      </c>
      <c r="L118" s="100">
        <v>-0.00523597315117944</v>
      </c>
      <c r="M118" s="100">
        <v>0.010475932763969237</v>
      </c>
      <c r="N118" s="100">
        <v>-0.0002246291941646407</v>
      </c>
      <c r="O118" s="100">
        <v>-0.0019071529427273288</v>
      </c>
      <c r="P118" s="100">
        <v>-0.0005990828735255209</v>
      </c>
      <c r="Q118" s="100">
        <v>0.00019741288613326022</v>
      </c>
      <c r="R118" s="100">
        <v>-1.8086210823812725E-05</v>
      </c>
      <c r="S118" s="100">
        <v>-3.0171403452275545E-05</v>
      </c>
      <c r="T118" s="100">
        <v>-4.266400803252032E-05</v>
      </c>
      <c r="U118" s="100">
        <v>3.069438280680303E-06</v>
      </c>
      <c r="V118" s="100">
        <v>-1.4292230415768594E-06</v>
      </c>
      <c r="W118" s="100">
        <v>-2.04259978220842E-06</v>
      </c>
      <c r="X118" s="100">
        <v>67.5</v>
      </c>
    </row>
    <row r="119" spans="1:24" s="100" customFormat="1" ht="12.75" hidden="1">
      <c r="A119" s="100">
        <v>2074</v>
      </c>
      <c r="B119" s="100">
        <v>108.55999755859375</v>
      </c>
      <c r="C119" s="100">
        <v>101.45999908447266</v>
      </c>
      <c r="D119" s="100">
        <v>8.979785919189453</v>
      </c>
      <c r="E119" s="100">
        <v>9.4131498336792</v>
      </c>
      <c r="F119" s="100">
        <v>19.95207331060062</v>
      </c>
      <c r="G119" s="100" t="s">
        <v>58</v>
      </c>
      <c r="H119" s="100">
        <v>11.791060712640345</v>
      </c>
      <c r="I119" s="100">
        <v>52.851058271234095</v>
      </c>
      <c r="J119" s="100" t="s">
        <v>61</v>
      </c>
      <c r="K119" s="100">
        <v>-0.14628656474820698</v>
      </c>
      <c r="L119" s="100">
        <v>-0.9623624214203035</v>
      </c>
      <c r="M119" s="100">
        <v>-0.034752781674929394</v>
      </c>
      <c r="N119" s="100">
        <v>-0.0217527698496288</v>
      </c>
      <c r="O119" s="100">
        <v>-0.005855118583767936</v>
      </c>
      <c r="P119" s="100">
        <v>-0.02760109262508954</v>
      </c>
      <c r="Q119" s="100">
        <v>-0.0007230864550474104</v>
      </c>
      <c r="R119" s="100">
        <v>-0.0003344171748664471</v>
      </c>
      <c r="S119" s="100">
        <v>-7.499464937400721E-05</v>
      </c>
      <c r="T119" s="100">
        <v>-0.0004039913930842751</v>
      </c>
      <c r="U119" s="100">
        <v>-1.6098448496591866E-05</v>
      </c>
      <c r="V119" s="100">
        <v>-1.2354065623572359E-05</v>
      </c>
      <c r="W119" s="100">
        <v>-4.61420099842996E-06</v>
      </c>
      <c r="X119" s="100">
        <v>67.5</v>
      </c>
    </row>
    <row r="120" spans="1:14" s="100" customFormat="1" ht="12.75">
      <c r="A120" s="100" t="s">
        <v>153</v>
      </c>
      <c r="E120" s="98" t="s">
        <v>106</v>
      </c>
      <c r="F120" s="101">
        <f>MIN(F91:F119)</f>
        <v>13.304879096137126</v>
      </c>
      <c r="G120" s="101"/>
      <c r="H120" s="101"/>
      <c r="I120" s="114"/>
      <c r="J120" s="114" t="s">
        <v>158</v>
      </c>
      <c r="K120" s="101">
        <f>AVERAGE(K118,K113,K108,K103,K98,K93)</f>
        <v>-0.5176605651982779</v>
      </c>
      <c r="L120" s="101">
        <f>AVERAGE(L118,L113,L108,L103,L98,L93)</f>
        <v>-0.0034818130556379407</v>
      </c>
      <c r="M120" s="114" t="s">
        <v>108</v>
      </c>
      <c r="N120" s="101" t="e">
        <f>Mittelwert(K116,K111,K106,K101,K96,K91)</f>
        <v>#NAME?</v>
      </c>
    </row>
    <row r="121" spans="5:14" s="100" customFormat="1" ht="12.75">
      <c r="E121" s="98" t="s">
        <v>107</v>
      </c>
      <c r="F121" s="101">
        <f>MAX(F91:F119)</f>
        <v>23.447272734048003</v>
      </c>
      <c r="G121" s="101"/>
      <c r="H121" s="101"/>
      <c r="I121" s="114"/>
      <c r="J121" s="114" t="s">
        <v>159</v>
      </c>
      <c r="K121" s="101">
        <f>AVERAGE(K119,K114,K109,K104,K99,K94)</f>
        <v>0.04223959624148075</v>
      </c>
      <c r="L121" s="101">
        <f>AVERAGE(L119,L114,L109,L104,L99,L94)</f>
        <v>-0.6399537414698342</v>
      </c>
      <c r="M121" s="101"/>
      <c r="N121" s="101"/>
    </row>
    <row r="122" spans="5:14" s="100" customFormat="1" ht="12.75">
      <c r="E122" s="98"/>
      <c r="F122" s="101"/>
      <c r="G122" s="101"/>
      <c r="H122" s="101"/>
      <c r="I122" s="101"/>
      <c r="J122" s="114" t="s">
        <v>112</v>
      </c>
      <c r="K122" s="101">
        <f>ABS(K120/$G$33)</f>
        <v>0.32353785324892365</v>
      </c>
      <c r="L122" s="101">
        <f>ABS(L120/$H$33)</f>
        <v>0.009671702932327613</v>
      </c>
      <c r="M122" s="114" t="s">
        <v>111</v>
      </c>
      <c r="N122" s="101">
        <f>K122+L122+L123+K123</f>
        <v>0.757180415191648</v>
      </c>
    </row>
    <row r="123" spans="5:14" s="100" customFormat="1" ht="12.75">
      <c r="E123" s="98"/>
      <c r="F123" s="101"/>
      <c r="G123" s="101"/>
      <c r="H123" s="101"/>
      <c r="I123" s="101"/>
      <c r="J123" s="101"/>
      <c r="K123" s="101">
        <f>ABS(K121/$G$34)</f>
        <v>0.023999770591750427</v>
      </c>
      <c r="L123" s="101">
        <f>ABS(L121/$H$34)</f>
        <v>0.39997108841864637</v>
      </c>
      <c r="M123" s="101"/>
      <c r="N123" s="101"/>
    </row>
    <row r="124" s="100" customFormat="1" ht="12.75"/>
    <row r="125" s="100" customFormat="1" ht="12.75" hidden="1">
      <c r="A125" s="100" t="s">
        <v>118</v>
      </c>
    </row>
    <row r="126" spans="1:24" s="100" customFormat="1" ht="12.75" hidden="1">
      <c r="A126" s="100">
        <v>2076</v>
      </c>
      <c r="B126" s="100">
        <v>118.64</v>
      </c>
      <c r="C126" s="100">
        <v>137.94</v>
      </c>
      <c r="D126" s="100">
        <v>9.172405470866774</v>
      </c>
      <c r="E126" s="100">
        <v>9.31280472107471</v>
      </c>
      <c r="F126" s="100">
        <v>20.258883727768925</v>
      </c>
      <c r="G126" s="100" t="s">
        <v>59</v>
      </c>
      <c r="H126" s="100">
        <v>1.419098526857681</v>
      </c>
      <c r="I126" s="100">
        <v>52.559098526857674</v>
      </c>
      <c r="J126" s="100" t="s">
        <v>73</v>
      </c>
      <c r="K126" s="100">
        <v>0.9583895669205696</v>
      </c>
      <c r="M126" s="100" t="s">
        <v>68</v>
      </c>
      <c r="N126" s="100">
        <v>0.6306423268340255</v>
      </c>
      <c r="X126" s="100">
        <v>67.5</v>
      </c>
    </row>
    <row r="127" spans="1:24" s="100" customFormat="1" ht="12.75" hidden="1">
      <c r="A127" s="100">
        <v>2074</v>
      </c>
      <c r="B127" s="100">
        <v>100.69999694824219</v>
      </c>
      <c r="C127" s="100">
        <v>97.80000305175781</v>
      </c>
      <c r="D127" s="100">
        <v>9.2374849319458</v>
      </c>
      <c r="E127" s="100">
        <v>9.533333778381348</v>
      </c>
      <c r="F127" s="100">
        <v>20.196879056292225</v>
      </c>
      <c r="G127" s="100" t="s">
        <v>56</v>
      </c>
      <c r="H127" s="100">
        <v>18.78986084230882</v>
      </c>
      <c r="I127" s="100">
        <v>51.98985779055101</v>
      </c>
      <c r="J127" s="100" t="s">
        <v>62</v>
      </c>
      <c r="K127" s="100">
        <v>0.7811040068593716</v>
      </c>
      <c r="L127" s="100">
        <v>0.5572027428928255</v>
      </c>
      <c r="M127" s="100">
        <v>0.18491545610421917</v>
      </c>
      <c r="N127" s="100">
        <v>0.04839909314490069</v>
      </c>
      <c r="O127" s="100">
        <v>0.03137081771128018</v>
      </c>
      <c r="P127" s="100">
        <v>0.015984519185892353</v>
      </c>
      <c r="Q127" s="100">
        <v>0.0038185433601708894</v>
      </c>
      <c r="R127" s="100">
        <v>0.0007450568045629159</v>
      </c>
      <c r="S127" s="100">
        <v>0.0004116047721207306</v>
      </c>
      <c r="T127" s="100">
        <v>0.00023520425821840562</v>
      </c>
      <c r="U127" s="100">
        <v>8.351281309695897E-05</v>
      </c>
      <c r="V127" s="100">
        <v>2.765729967127387E-05</v>
      </c>
      <c r="W127" s="100">
        <v>2.5664647860855292E-05</v>
      </c>
      <c r="X127" s="100">
        <v>67.5</v>
      </c>
    </row>
    <row r="128" spans="1:24" s="100" customFormat="1" ht="12.75" hidden="1">
      <c r="A128" s="100">
        <v>2075</v>
      </c>
      <c r="B128" s="100">
        <v>119.4000015258789</v>
      </c>
      <c r="C128" s="100">
        <v>119.5999984741211</v>
      </c>
      <c r="D128" s="100">
        <v>8.94527530670166</v>
      </c>
      <c r="E128" s="100">
        <v>9.45174789428711</v>
      </c>
      <c r="F128" s="100">
        <v>15.947860532111752</v>
      </c>
      <c r="G128" s="100" t="s">
        <v>57</v>
      </c>
      <c r="H128" s="100">
        <v>-9.473401646176825</v>
      </c>
      <c r="I128" s="100">
        <v>42.42659987970209</v>
      </c>
      <c r="J128" s="100" t="s">
        <v>60</v>
      </c>
      <c r="K128" s="100">
        <v>0.4163809621046386</v>
      </c>
      <c r="L128" s="100">
        <v>-0.003030899096430518</v>
      </c>
      <c r="M128" s="100">
        <v>-0.10034429667604965</v>
      </c>
      <c r="N128" s="100">
        <v>-0.0005000461317485879</v>
      </c>
      <c r="O128" s="100">
        <v>0.016435461130856133</v>
      </c>
      <c r="P128" s="100">
        <v>-0.00034687919635509724</v>
      </c>
      <c r="Q128" s="100">
        <v>-0.002155557082162828</v>
      </c>
      <c r="R128" s="100">
        <v>-4.020707596633482E-05</v>
      </c>
      <c r="S128" s="100">
        <v>0.00019145799339405183</v>
      </c>
      <c r="T128" s="100">
        <v>-2.4711581914083296E-05</v>
      </c>
      <c r="U128" s="100">
        <v>-5.245258812807729E-05</v>
      </c>
      <c r="V128" s="100">
        <v>-3.1704655468811698E-06</v>
      </c>
      <c r="W128" s="100">
        <v>1.1172141151569634E-05</v>
      </c>
      <c r="X128" s="100">
        <v>67.5</v>
      </c>
    </row>
    <row r="129" spans="1:24" s="100" customFormat="1" ht="12.75" hidden="1">
      <c r="A129" s="100">
        <v>2073</v>
      </c>
      <c r="B129" s="100">
        <v>120.0999984741211</v>
      </c>
      <c r="C129" s="100">
        <v>121.4000015258789</v>
      </c>
      <c r="D129" s="100">
        <v>8.789953231811523</v>
      </c>
      <c r="E129" s="100">
        <v>9.187137603759766</v>
      </c>
      <c r="F129" s="100">
        <v>20.037435545821705</v>
      </c>
      <c r="G129" s="100" t="s">
        <v>58</v>
      </c>
      <c r="H129" s="100">
        <v>1.6497662580366494</v>
      </c>
      <c r="I129" s="100">
        <v>54.24976473215774</v>
      </c>
      <c r="J129" s="100" t="s">
        <v>61</v>
      </c>
      <c r="K129" s="100">
        <v>-0.6608709132111814</v>
      </c>
      <c r="L129" s="100">
        <v>-0.5571944995582381</v>
      </c>
      <c r="M129" s="100">
        <v>-0.15532143455048417</v>
      </c>
      <c r="N129" s="100">
        <v>-0.04839650990634445</v>
      </c>
      <c r="O129" s="100">
        <v>-0.026720849935780257</v>
      </c>
      <c r="P129" s="100">
        <v>-0.01598075493921663</v>
      </c>
      <c r="Q129" s="100">
        <v>-0.003151959241335913</v>
      </c>
      <c r="R129" s="100">
        <v>-0.000743971123813109</v>
      </c>
      <c r="S129" s="100">
        <v>-0.00036436564766465266</v>
      </c>
      <c r="T129" s="100">
        <v>-0.00023390250277278773</v>
      </c>
      <c r="U129" s="100">
        <v>-6.498550569191478E-05</v>
      </c>
      <c r="V129" s="100">
        <v>-2.747497722151349E-05</v>
      </c>
      <c r="W129" s="100">
        <v>-2.310535461556711E-05</v>
      </c>
      <c r="X129" s="100">
        <v>67.5</v>
      </c>
    </row>
    <row r="130" s="100" customFormat="1" ht="12.75" hidden="1">
      <c r="A130" s="100" t="s">
        <v>124</v>
      </c>
    </row>
    <row r="131" spans="1:24" s="100" customFormat="1" ht="12.75" hidden="1">
      <c r="A131" s="100">
        <v>2076</v>
      </c>
      <c r="B131" s="100">
        <v>121.34</v>
      </c>
      <c r="C131" s="100">
        <v>139.44</v>
      </c>
      <c r="D131" s="100">
        <v>8.905679293457466</v>
      </c>
      <c r="E131" s="100">
        <v>8.880893832194847</v>
      </c>
      <c r="F131" s="100">
        <v>21.118070188436338</v>
      </c>
      <c r="G131" s="100" t="s">
        <v>59</v>
      </c>
      <c r="H131" s="100">
        <v>2.5954628094110035</v>
      </c>
      <c r="I131" s="100">
        <v>56.435462809411</v>
      </c>
      <c r="J131" s="100" t="s">
        <v>73</v>
      </c>
      <c r="K131" s="100">
        <v>1.7822810670013192</v>
      </c>
      <c r="M131" s="100" t="s">
        <v>68</v>
      </c>
      <c r="N131" s="100">
        <v>1.1438629613000377</v>
      </c>
      <c r="X131" s="100">
        <v>67.5</v>
      </c>
    </row>
    <row r="132" spans="1:24" s="100" customFormat="1" ht="12.75" hidden="1">
      <c r="A132" s="100">
        <v>2074</v>
      </c>
      <c r="B132" s="100">
        <v>93.95999908447266</v>
      </c>
      <c r="C132" s="100">
        <v>81.66000366210938</v>
      </c>
      <c r="D132" s="100">
        <v>9.263339042663574</v>
      </c>
      <c r="E132" s="100">
        <v>9.743437767028809</v>
      </c>
      <c r="F132" s="100">
        <v>18.749588439121904</v>
      </c>
      <c r="G132" s="100" t="s">
        <v>56</v>
      </c>
      <c r="H132" s="100">
        <v>21.655962592121895</v>
      </c>
      <c r="I132" s="100">
        <v>48.11596167659455</v>
      </c>
      <c r="J132" s="100" t="s">
        <v>62</v>
      </c>
      <c r="K132" s="100">
        <v>1.0921078443596393</v>
      </c>
      <c r="L132" s="100">
        <v>0.7206167061592648</v>
      </c>
      <c r="M132" s="100">
        <v>0.25854125691305807</v>
      </c>
      <c r="N132" s="100">
        <v>0.03269771392262397</v>
      </c>
      <c r="O132" s="100">
        <v>0.04386138495756251</v>
      </c>
      <c r="P132" s="100">
        <v>0.02067236795296855</v>
      </c>
      <c r="Q132" s="100">
        <v>0.005338896803121018</v>
      </c>
      <c r="R132" s="100">
        <v>0.0005033931529798897</v>
      </c>
      <c r="S132" s="100">
        <v>0.0005754733823239819</v>
      </c>
      <c r="T132" s="100">
        <v>0.00030417428116688865</v>
      </c>
      <c r="U132" s="100">
        <v>0.0001167571141447953</v>
      </c>
      <c r="V132" s="100">
        <v>1.8693611723605587E-05</v>
      </c>
      <c r="W132" s="100">
        <v>3.5881499747246106E-05</v>
      </c>
      <c r="X132" s="100">
        <v>67.5</v>
      </c>
    </row>
    <row r="133" spans="1:24" s="100" customFormat="1" ht="12.75" hidden="1">
      <c r="A133" s="100">
        <v>2075</v>
      </c>
      <c r="B133" s="100">
        <v>117.72000122070312</v>
      </c>
      <c r="C133" s="100">
        <v>119.91999816894531</v>
      </c>
      <c r="D133" s="100">
        <v>9.06080436706543</v>
      </c>
      <c r="E133" s="100">
        <v>9.47115421295166</v>
      </c>
      <c r="F133" s="100">
        <v>12.711374803009619</v>
      </c>
      <c r="G133" s="100" t="s">
        <v>57</v>
      </c>
      <c r="H133" s="100">
        <v>-16.837058229191058</v>
      </c>
      <c r="I133" s="100">
        <v>33.382942991512074</v>
      </c>
      <c r="J133" s="100" t="s">
        <v>60</v>
      </c>
      <c r="K133" s="100">
        <v>0.7443125382830185</v>
      </c>
      <c r="L133" s="100">
        <v>-0.003920087092828386</v>
      </c>
      <c r="M133" s="100">
        <v>-0.17834485671213368</v>
      </c>
      <c r="N133" s="100">
        <v>-0.0003374559001987483</v>
      </c>
      <c r="O133" s="100">
        <v>0.029545118298491633</v>
      </c>
      <c r="P133" s="100">
        <v>-0.0004486567954634242</v>
      </c>
      <c r="Q133" s="100">
        <v>-0.003782976955422731</v>
      </c>
      <c r="R133" s="100">
        <v>-2.713631677451049E-05</v>
      </c>
      <c r="S133" s="100">
        <v>0.00035800588089293525</v>
      </c>
      <c r="T133" s="100">
        <v>-3.1962426849300246E-05</v>
      </c>
      <c r="U133" s="100">
        <v>-8.899456563591137E-05</v>
      </c>
      <c r="V133" s="100">
        <v>-2.1366487149787007E-06</v>
      </c>
      <c r="W133" s="100">
        <v>2.1370211877667382E-05</v>
      </c>
      <c r="X133" s="100">
        <v>67.5</v>
      </c>
    </row>
    <row r="134" spans="1:24" s="100" customFormat="1" ht="12.75" hidden="1">
      <c r="A134" s="100">
        <v>2073</v>
      </c>
      <c r="B134" s="100">
        <v>122.55999755859375</v>
      </c>
      <c r="C134" s="100">
        <v>124.95999908447266</v>
      </c>
      <c r="D134" s="100">
        <v>8.703462600708008</v>
      </c>
      <c r="E134" s="100">
        <v>9.162067413330078</v>
      </c>
      <c r="F134" s="100">
        <v>20.482984993515206</v>
      </c>
      <c r="G134" s="100" t="s">
        <v>58</v>
      </c>
      <c r="H134" s="100">
        <v>0.9529406974508561</v>
      </c>
      <c r="I134" s="100">
        <v>56.0129382560446</v>
      </c>
      <c r="J134" s="100" t="s">
        <v>61</v>
      </c>
      <c r="K134" s="100">
        <v>-0.799186079124598</v>
      </c>
      <c r="L134" s="100">
        <v>-0.7206060436278707</v>
      </c>
      <c r="M134" s="100">
        <v>-0.1871809114480224</v>
      </c>
      <c r="N134" s="100">
        <v>-0.0326959725238626</v>
      </c>
      <c r="O134" s="100">
        <v>-0.03241769694354653</v>
      </c>
      <c r="P134" s="100">
        <v>-0.02066749873261894</v>
      </c>
      <c r="Q134" s="100">
        <v>-0.003767347134140467</v>
      </c>
      <c r="R134" s="100">
        <v>-0.0005026612047681301</v>
      </c>
      <c r="S134" s="100">
        <v>-0.00045055677001847093</v>
      </c>
      <c r="T134" s="100">
        <v>-0.00030249032479287097</v>
      </c>
      <c r="U134" s="100">
        <v>-7.557903803764786E-05</v>
      </c>
      <c r="V134" s="100">
        <v>-1.8571102593591587E-05</v>
      </c>
      <c r="W134" s="100">
        <v>-2.882353323961562E-05</v>
      </c>
      <c r="X134" s="100">
        <v>67.5</v>
      </c>
    </row>
    <row r="135" s="100" customFormat="1" ht="12.75" hidden="1">
      <c r="A135" s="100" t="s">
        <v>130</v>
      </c>
    </row>
    <row r="136" spans="1:24" s="100" customFormat="1" ht="12.75" hidden="1">
      <c r="A136" s="100">
        <v>2076</v>
      </c>
      <c r="B136" s="100">
        <v>121.74</v>
      </c>
      <c r="C136" s="100">
        <v>125.24</v>
      </c>
      <c r="D136" s="100">
        <v>8.674810482776005</v>
      </c>
      <c r="E136" s="100">
        <v>8.872467408402606</v>
      </c>
      <c r="F136" s="100">
        <v>20.385633793279453</v>
      </c>
      <c r="G136" s="100" t="s">
        <v>59</v>
      </c>
      <c r="H136" s="100">
        <v>1.6889202892194817</v>
      </c>
      <c r="I136" s="100">
        <v>55.928920289219484</v>
      </c>
      <c r="J136" s="100" t="s">
        <v>73</v>
      </c>
      <c r="K136" s="100">
        <v>0.5965148846510459</v>
      </c>
      <c r="M136" s="100" t="s">
        <v>68</v>
      </c>
      <c r="N136" s="100">
        <v>0.4037556982347672</v>
      </c>
      <c r="X136" s="100">
        <v>67.5</v>
      </c>
    </row>
    <row r="137" spans="1:24" s="100" customFormat="1" ht="12.75" hidden="1">
      <c r="A137" s="100">
        <v>2074</v>
      </c>
      <c r="B137" s="100">
        <v>102.22000122070312</v>
      </c>
      <c r="C137" s="100">
        <v>93.91999816894531</v>
      </c>
      <c r="D137" s="100">
        <v>9.076018333435059</v>
      </c>
      <c r="E137" s="100">
        <v>9.633806228637695</v>
      </c>
      <c r="F137" s="100">
        <v>17.435622289877983</v>
      </c>
      <c r="G137" s="100" t="s">
        <v>56</v>
      </c>
      <c r="H137" s="100">
        <v>10.963350077085728</v>
      </c>
      <c r="I137" s="100">
        <v>45.68335129778885</v>
      </c>
      <c r="J137" s="100" t="s">
        <v>62</v>
      </c>
      <c r="K137" s="100">
        <v>0.5938121847884086</v>
      </c>
      <c r="L137" s="100">
        <v>0.4723446184539239</v>
      </c>
      <c r="M137" s="100">
        <v>0.1405767692088858</v>
      </c>
      <c r="N137" s="100">
        <v>0.016422707664857407</v>
      </c>
      <c r="O137" s="100">
        <v>0.023848741576256133</v>
      </c>
      <c r="P137" s="100">
        <v>0.013550146223469315</v>
      </c>
      <c r="Q137" s="100">
        <v>0.002902909246566818</v>
      </c>
      <c r="R137" s="100">
        <v>0.0002528378366995505</v>
      </c>
      <c r="S137" s="100">
        <v>0.0003128934611802704</v>
      </c>
      <c r="T137" s="100">
        <v>0.000199373984370874</v>
      </c>
      <c r="U137" s="100">
        <v>6.34795308703198E-05</v>
      </c>
      <c r="V137" s="100">
        <v>9.392080843083905E-06</v>
      </c>
      <c r="W137" s="100">
        <v>1.9507599995028953E-05</v>
      </c>
      <c r="X137" s="100">
        <v>67.5</v>
      </c>
    </row>
    <row r="138" spans="1:24" s="100" customFormat="1" ht="12.75" hidden="1">
      <c r="A138" s="100">
        <v>2075</v>
      </c>
      <c r="B138" s="100">
        <v>120.87999725341797</v>
      </c>
      <c r="C138" s="100">
        <v>111.4800033569336</v>
      </c>
      <c r="D138" s="100">
        <v>8.805410385131836</v>
      </c>
      <c r="E138" s="100">
        <v>9.314277648925781</v>
      </c>
      <c r="F138" s="100">
        <v>15.434280607839774</v>
      </c>
      <c r="G138" s="100" t="s">
        <v>57</v>
      </c>
      <c r="H138" s="100">
        <v>-11.6648952917716</v>
      </c>
      <c r="I138" s="100">
        <v>41.71510196164637</v>
      </c>
      <c r="J138" s="100" t="s">
        <v>60</v>
      </c>
      <c r="K138" s="100">
        <v>0.5124528123400166</v>
      </c>
      <c r="L138" s="100">
        <v>-0.0025696361078776137</v>
      </c>
      <c r="M138" s="100">
        <v>-0.1221156535440558</v>
      </c>
      <c r="N138" s="100">
        <v>-0.00016941375996849383</v>
      </c>
      <c r="O138" s="100">
        <v>0.02044994550122654</v>
      </c>
      <c r="P138" s="100">
        <v>-0.0002941010102145784</v>
      </c>
      <c r="Q138" s="100">
        <v>-0.002558550703388623</v>
      </c>
      <c r="R138" s="100">
        <v>-1.3624796306272529E-05</v>
      </c>
      <c r="S138" s="100">
        <v>0.00025680473461882136</v>
      </c>
      <c r="T138" s="100">
        <v>-2.0951178877082017E-05</v>
      </c>
      <c r="U138" s="100">
        <v>-5.814919980323856E-05</v>
      </c>
      <c r="V138" s="100">
        <v>-1.0715965333158258E-06</v>
      </c>
      <c r="W138" s="100">
        <v>1.5629000742602132E-05</v>
      </c>
      <c r="X138" s="100">
        <v>67.5</v>
      </c>
    </row>
    <row r="139" spans="1:24" s="100" customFormat="1" ht="12.75" hidden="1">
      <c r="A139" s="100">
        <v>2073</v>
      </c>
      <c r="B139" s="100">
        <v>107.77999877929688</v>
      </c>
      <c r="C139" s="100">
        <v>121.4800033569336</v>
      </c>
      <c r="D139" s="100">
        <v>8.728231430053711</v>
      </c>
      <c r="E139" s="100">
        <v>9.278206825256348</v>
      </c>
      <c r="F139" s="100">
        <v>15.960624800050095</v>
      </c>
      <c r="G139" s="100" t="s">
        <v>58</v>
      </c>
      <c r="H139" s="100">
        <v>3.2151712536448542</v>
      </c>
      <c r="I139" s="100">
        <v>43.495170032941736</v>
      </c>
      <c r="J139" s="100" t="s">
        <v>61</v>
      </c>
      <c r="K139" s="100">
        <v>-0.3000083764297105</v>
      </c>
      <c r="L139" s="100">
        <v>-0.47233762877062424</v>
      </c>
      <c r="M139" s="100">
        <v>-0.06963903503579344</v>
      </c>
      <c r="N139" s="100">
        <v>-0.016421833820353303</v>
      </c>
      <c r="O139" s="100">
        <v>-0.012270379120789718</v>
      </c>
      <c r="P139" s="100">
        <v>-0.013546954169598068</v>
      </c>
      <c r="Q139" s="100">
        <v>-0.0013713863029769235</v>
      </c>
      <c r="R139" s="100">
        <v>-0.00025247046677289044</v>
      </c>
      <c r="S139" s="100">
        <v>-0.00017875582879091278</v>
      </c>
      <c r="T139" s="100">
        <v>-0.00019827010300995464</v>
      </c>
      <c r="U139" s="100">
        <v>-2.5462156266878213E-05</v>
      </c>
      <c r="V139" s="100">
        <v>-9.33074827828986E-06</v>
      </c>
      <c r="W139" s="100">
        <v>-1.1673936497762683E-05</v>
      </c>
      <c r="X139" s="100">
        <v>67.5</v>
      </c>
    </row>
    <row r="140" s="100" customFormat="1" ht="12.75" hidden="1">
      <c r="A140" s="100" t="s">
        <v>136</v>
      </c>
    </row>
    <row r="141" spans="1:24" s="100" customFormat="1" ht="12.75" hidden="1">
      <c r="A141" s="100">
        <v>2076</v>
      </c>
      <c r="B141" s="100">
        <v>122.28</v>
      </c>
      <c r="C141" s="100">
        <v>131.18</v>
      </c>
      <c r="D141" s="100">
        <v>8.712894896719753</v>
      </c>
      <c r="E141" s="100">
        <v>8.96936073724382</v>
      </c>
      <c r="F141" s="100">
        <v>19.581557478891185</v>
      </c>
      <c r="G141" s="100" t="s">
        <v>59</v>
      </c>
      <c r="H141" s="100">
        <v>-1.2907112666810292</v>
      </c>
      <c r="I141" s="100">
        <v>53.489288733318965</v>
      </c>
      <c r="J141" s="100" t="s">
        <v>73</v>
      </c>
      <c r="K141" s="100">
        <v>0.6987697819320838</v>
      </c>
      <c r="M141" s="100" t="s">
        <v>68</v>
      </c>
      <c r="N141" s="100">
        <v>0.48441344265460234</v>
      </c>
      <c r="X141" s="100">
        <v>67.5</v>
      </c>
    </row>
    <row r="142" spans="1:24" s="100" customFormat="1" ht="12.75" hidden="1">
      <c r="A142" s="100">
        <v>2074</v>
      </c>
      <c r="B142" s="100">
        <v>104.91999816894531</v>
      </c>
      <c r="C142" s="100">
        <v>91.41999816894531</v>
      </c>
      <c r="D142" s="100">
        <v>9.18393611907959</v>
      </c>
      <c r="E142" s="100">
        <v>9.648506164550781</v>
      </c>
      <c r="F142" s="100">
        <v>19.27872366170186</v>
      </c>
      <c r="G142" s="100" t="s">
        <v>56</v>
      </c>
      <c r="H142" s="100">
        <v>12.504602412772712</v>
      </c>
      <c r="I142" s="100">
        <v>49.924600581718025</v>
      </c>
      <c r="J142" s="100" t="s">
        <v>62</v>
      </c>
      <c r="K142" s="100">
        <v>0.6221565070449615</v>
      </c>
      <c r="L142" s="100">
        <v>0.5377014551761524</v>
      </c>
      <c r="M142" s="100">
        <v>0.14728691840557528</v>
      </c>
      <c r="N142" s="100">
        <v>0.0017506819889878665</v>
      </c>
      <c r="O142" s="100">
        <v>0.024987194875705</v>
      </c>
      <c r="P142" s="100">
        <v>0.015425028902835604</v>
      </c>
      <c r="Q142" s="100">
        <v>0.003041475800128155</v>
      </c>
      <c r="R142" s="100">
        <v>2.6890312026479082E-05</v>
      </c>
      <c r="S142" s="100">
        <v>0.00032783669524898227</v>
      </c>
      <c r="T142" s="100">
        <v>0.00022696407468400344</v>
      </c>
      <c r="U142" s="100">
        <v>6.650835547686857E-05</v>
      </c>
      <c r="V142" s="100">
        <v>9.896560405517657E-07</v>
      </c>
      <c r="W142" s="100">
        <v>2.0441027080693665E-05</v>
      </c>
      <c r="X142" s="100">
        <v>67.5</v>
      </c>
    </row>
    <row r="143" spans="1:24" s="100" customFormat="1" ht="12.75" hidden="1">
      <c r="A143" s="100">
        <v>2075</v>
      </c>
      <c r="B143" s="100">
        <v>120.72000122070312</v>
      </c>
      <c r="C143" s="100">
        <v>119.41999816894531</v>
      </c>
      <c r="D143" s="100">
        <v>8.722281455993652</v>
      </c>
      <c r="E143" s="100">
        <v>9.288517951965332</v>
      </c>
      <c r="F143" s="100">
        <v>14.85738469581301</v>
      </c>
      <c r="G143" s="100" t="s">
        <v>57</v>
      </c>
      <c r="H143" s="100">
        <v>-12.681669580063073</v>
      </c>
      <c r="I143" s="100">
        <v>40.53833164064005</v>
      </c>
      <c r="J143" s="100" t="s">
        <v>60</v>
      </c>
      <c r="K143" s="100">
        <v>0.4363986299733418</v>
      </c>
      <c r="L143" s="100">
        <v>-0.0029253962775850563</v>
      </c>
      <c r="M143" s="100">
        <v>-0.10449800152306082</v>
      </c>
      <c r="N143" s="100">
        <v>1.854501142091736E-05</v>
      </c>
      <c r="O143" s="100">
        <v>0.01733354805971271</v>
      </c>
      <c r="P143" s="100">
        <v>-0.0003347752453266417</v>
      </c>
      <c r="Q143" s="100">
        <v>-0.0022133866061969042</v>
      </c>
      <c r="R143" s="100">
        <v>1.4824166748755143E-06</v>
      </c>
      <c r="S143" s="100">
        <v>0.0002109332825714661</v>
      </c>
      <c r="T143" s="100">
        <v>-2.3846239356781355E-05</v>
      </c>
      <c r="U143" s="100">
        <v>-5.186023184362468E-05</v>
      </c>
      <c r="V143" s="100">
        <v>1.1944049974298E-07</v>
      </c>
      <c r="W143" s="100">
        <v>1.2619695235444426E-05</v>
      </c>
      <c r="X143" s="100">
        <v>67.5</v>
      </c>
    </row>
    <row r="144" spans="1:24" s="100" customFormat="1" ht="12.75" hidden="1">
      <c r="A144" s="100">
        <v>2073</v>
      </c>
      <c r="B144" s="100">
        <v>121.13999938964844</v>
      </c>
      <c r="C144" s="100">
        <v>116.54000091552734</v>
      </c>
      <c r="D144" s="100">
        <v>8.650290489196777</v>
      </c>
      <c r="E144" s="100">
        <v>9.257452011108398</v>
      </c>
      <c r="F144" s="100">
        <v>19.86720475266172</v>
      </c>
      <c r="G144" s="100" t="s">
        <v>58</v>
      </c>
      <c r="H144" s="100">
        <v>1.0197126622921076</v>
      </c>
      <c r="I144" s="100">
        <v>54.65971205194054</v>
      </c>
      <c r="J144" s="100" t="s">
        <v>61</v>
      </c>
      <c r="K144" s="100">
        <v>-0.4434354011756138</v>
      </c>
      <c r="L144" s="100">
        <v>-0.5376934972223217</v>
      </c>
      <c r="M144" s="100">
        <v>-0.10379597300038655</v>
      </c>
      <c r="N144" s="100">
        <v>0.001750583762382683</v>
      </c>
      <c r="O144" s="100">
        <v>-0.017997444802473707</v>
      </c>
      <c r="P144" s="100">
        <v>-0.015421395597948657</v>
      </c>
      <c r="Q144" s="100">
        <v>-0.0020860236753865832</v>
      </c>
      <c r="R144" s="100">
        <v>2.6849419391924597E-05</v>
      </c>
      <c r="S144" s="100">
        <v>-0.000250966230906471</v>
      </c>
      <c r="T144" s="100">
        <v>-0.000225707882152363</v>
      </c>
      <c r="U144" s="100">
        <v>-4.163985712467096E-05</v>
      </c>
      <c r="V144" s="100">
        <v>9.824220303015122E-07</v>
      </c>
      <c r="W144" s="100">
        <v>-1.60803880636679E-05</v>
      </c>
      <c r="X144" s="100">
        <v>67.5</v>
      </c>
    </row>
    <row r="145" s="100" customFormat="1" ht="12.75" hidden="1">
      <c r="A145" s="100" t="s">
        <v>142</v>
      </c>
    </row>
    <row r="146" spans="1:24" s="100" customFormat="1" ht="12.75" hidden="1">
      <c r="A146" s="100">
        <v>2076</v>
      </c>
      <c r="B146" s="100">
        <v>129.16</v>
      </c>
      <c r="C146" s="100">
        <v>136.26</v>
      </c>
      <c r="D146" s="100">
        <v>8.754117265455955</v>
      </c>
      <c r="E146" s="100">
        <v>8.944511069562093</v>
      </c>
      <c r="F146" s="100">
        <v>22.244758788660825</v>
      </c>
      <c r="G146" s="100" t="s">
        <v>59</v>
      </c>
      <c r="H146" s="100">
        <v>-1.1645193496763966</v>
      </c>
      <c r="I146" s="100">
        <v>60.49548065032359</v>
      </c>
      <c r="J146" s="100" t="s">
        <v>73</v>
      </c>
      <c r="K146" s="100">
        <v>0.49195328672319</v>
      </c>
      <c r="M146" s="100" t="s">
        <v>68</v>
      </c>
      <c r="N146" s="100">
        <v>0.38941391276464166</v>
      </c>
      <c r="X146" s="100">
        <v>67.5</v>
      </c>
    </row>
    <row r="147" spans="1:24" s="100" customFormat="1" ht="12.75" hidden="1">
      <c r="A147" s="100">
        <v>2074</v>
      </c>
      <c r="B147" s="100">
        <v>104.41999816894531</v>
      </c>
      <c r="C147" s="100">
        <v>96.81999969482422</v>
      </c>
      <c r="D147" s="100">
        <v>9.179118156433105</v>
      </c>
      <c r="E147" s="100">
        <v>9.652033805847168</v>
      </c>
      <c r="F147" s="100">
        <v>20.116608725518365</v>
      </c>
      <c r="G147" s="100" t="s">
        <v>56</v>
      </c>
      <c r="H147" s="100">
        <v>15.200655416258861</v>
      </c>
      <c r="I147" s="100">
        <v>52.120653585204174</v>
      </c>
      <c r="J147" s="100" t="s">
        <v>62</v>
      </c>
      <c r="K147" s="100">
        <v>0.41272976051593663</v>
      </c>
      <c r="L147" s="100">
        <v>0.5556384933912577</v>
      </c>
      <c r="M147" s="100">
        <v>0.09770801137426703</v>
      </c>
      <c r="N147" s="100">
        <v>0.05284658883409762</v>
      </c>
      <c r="O147" s="100">
        <v>0.016576167769013845</v>
      </c>
      <c r="P147" s="100">
        <v>0.015939608075013836</v>
      </c>
      <c r="Q147" s="100">
        <v>0.0020177086824375214</v>
      </c>
      <c r="R147" s="100">
        <v>0.0008134973429911759</v>
      </c>
      <c r="S147" s="100">
        <v>0.00021750071743339863</v>
      </c>
      <c r="T147" s="100">
        <v>0.000234547083262333</v>
      </c>
      <c r="U147" s="100">
        <v>4.412589886402281E-05</v>
      </c>
      <c r="V147" s="100">
        <v>3.0195711904723497E-05</v>
      </c>
      <c r="W147" s="100">
        <v>1.3561294169713133E-05</v>
      </c>
      <c r="X147" s="100">
        <v>67.5</v>
      </c>
    </row>
    <row r="148" spans="1:24" s="100" customFormat="1" ht="12.75" hidden="1">
      <c r="A148" s="100">
        <v>2075</v>
      </c>
      <c r="B148" s="100">
        <v>113.19999694824219</v>
      </c>
      <c r="C148" s="100">
        <v>116.69999694824219</v>
      </c>
      <c r="D148" s="100">
        <v>8.723051071166992</v>
      </c>
      <c r="E148" s="100">
        <v>9.305480003356934</v>
      </c>
      <c r="F148" s="100">
        <v>14.453084995164089</v>
      </c>
      <c r="G148" s="100" t="s">
        <v>57</v>
      </c>
      <c r="H148" s="100">
        <v>-6.280734939171026</v>
      </c>
      <c r="I148" s="100">
        <v>39.41926200907116</v>
      </c>
      <c r="J148" s="100" t="s">
        <v>60</v>
      </c>
      <c r="K148" s="100">
        <v>0.19536788817275597</v>
      </c>
      <c r="L148" s="100">
        <v>-0.003022482721975371</v>
      </c>
      <c r="M148" s="100">
        <v>-0.047225867887178745</v>
      </c>
      <c r="N148" s="100">
        <v>-0.0005461820946371103</v>
      </c>
      <c r="O148" s="100">
        <v>0.007688497351125809</v>
      </c>
      <c r="P148" s="100">
        <v>-0.0003458875841127324</v>
      </c>
      <c r="Q148" s="100">
        <v>-0.0010212256804014868</v>
      </c>
      <c r="R148" s="100">
        <v>-4.391974541922466E-05</v>
      </c>
      <c r="S148" s="100">
        <v>8.762608419399114E-05</v>
      </c>
      <c r="T148" s="100">
        <v>-2.463808225515622E-05</v>
      </c>
      <c r="U148" s="100">
        <v>-2.527471824306355E-05</v>
      </c>
      <c r="V148" s="100">
        <v>-3.46501095870406E-06</v>
      </c>
      <c r="W148" s="100">
        <v>5.044753624617586E-06</v>
      </c>
      <c r="X148" s="100">
        <v>67.5</v>
      </c>
    </row>
    <row r="149" spans="1:24" s="100" customFormat="1" ht="12.75" hidden="1">
      <c r="A149" s="100">
        <v>2073</v>
      </c>
      <c r="B149" s="100">
        <v>109.41999816894531</v>
      </c>
      <c r="C149" s="100">
        <v>125.22000122070312</v>
      </c>
      <c r="D149" s="100">
        <v>8.472387313842773</v>
      </c>
      <c r="E149" s="100">
        <v>8.9921236038208</v>
      </c>
      <c r="F149" s="100">
        <v>16.9850930426342</v>
      </c>
      <c r="G149" s="100" t="s">
        <v>58</v>
      </c>
      <c r="H149" s="100">
        <v>5.768041452777631</v>
      </c>
      <c r="I149" s="100">
        <v>47.68803962172294</v>
      </c>
      <c r="J149" s="100" t="s">
        <v>61</v>
      </c>
      <c r="K149" s="100">
        <v>-0.36356188398463873</v>
      </c>
      <c r="L149" s="100">
        <v>-0.5556302726960637</v>
      </c>
      <c r="M149" s="100">
        <v>-0.08553696796716981</v>
      </c>
      <c r="N149" s="100">
        <v>-0.05284376629764072</v>
      </c>
      <c r="O149" s="100">
        <v>-0.014685242469507436</v>
      </c>
      <c r="P149" s="100">
        <v>-0.015935854773566523</v>
      </c>
      <c r="Q149" s="100">
        <v>-0.00174018574780748</v>
      </c>
      <c r="R149" s="100">
        <v>-0.0008123108906176338</v>
      </c>
      <c r="S149" s="100">
        <v>-0.00019906840897759414</v>
      </c>
      <c r="T149" s="100">
        <v>-0.0002332494355184079</v>
      </c>
      <c r="U149" s="100">
        <v>-3.617020276818641E-05</v>
      </c>
      <c r="V149" s="100">
        <v>-2.9996245039823253E-05</v>
      </c>
      <c r="W149" s="100">
        <v>-1.2588056260773669E-05</v>
      </c>
      <c r="X149" s="100">
        <v>67.5</v>
      </c>
    </row>
    <row r="150" s="100" customFormat="1" ht="12.75" hidden="1">
      <c r="A150" s="100" t="s">
        <v>148</v>
      </c>
    </row>
    <row r="151" spans="1:24" s="100" customFormat="1" ht="12.75" hidden="1">
      <c r="A151" s="100">
        <v>2076</v>
      </c>
      <c r="B151" s="100">
        <v>127.82</v>
      </c>
      <c r="C151" s="100">
        <v>139.42</v>
      </c>
      <c r="D151" s="100">
        <v>8.775472395579376</v>
      </c>
      <c r="E151" s="100">
        <v>8.915451486259427</v>
      </c>
      <c r="F151" s="100">
        <v>23.33064256693661</v>
      </c>
      <c r="G151" s="100" t="s">
        <v>59</v>
      </c>
      <c r="H151" s="100">
        <v>2.970618715023818</v>
      </c>
      <c r="I151" s="100">
        <v>63.29061871502382</v>
      </c>
      <c r="J151" s="100" t="s">
        <v>73</v>
      </c>
      <c r="K151" s="100">
        <v>1.078179360002444</v>
      </c>
      <c r="M151" s="100" t="s">
        <v>68</v>
      </c>
      <c r="N151" s="100">
        <v>0.5612175669894564</v>
      </c>
      <c r="X151" s="100">
        <v>67.5</v>
      </c>
    </row>
    <row r="152" spans="1:24" s="100" customFormat="1" ht="12.75" hidden="1">
      <c r="A152" s="100">
        <v>2074</v>
      </c>
      <c r="B152" s="100">
        <v>108.55999755859375</v>
      </c>
      <c r="C152" s="100">
        <v>101.45999908447266</v>
      </c>
      <c r="D152" s="100">
        <v>8.979785919189453</v>
      </c>
      <c r="E152" s="100">
        <v>9.4131498336792</v>
      </c>
      <c r="F152" s="100">
        <v>21.23533616238736</v>
      </c>
      <c r="G152" s="100" t="s">
        <v>56</v>
      </c>
      <c r="H152" s="100">
        <v>15.190296406158815</v>
      </c>
      <c r="I152" s="100">
        <v>56.250293964752565</v>
      </c>
      <c r="J152" s="100" t="s">
        <v>62</v>
      </c>
      <c r="K152" s="100">
        <v>1.0055880958395886</v>
      </c>
      <c r="L152" s="100">
        <v>0.09078059224373689</v>
      </c>
      <c r="M152" s="100">
        <v>0.2380591801011726</v>
      </c>
      <c r="N152" s="100">
        <v>0.019905984613243274</v>
      </c>
      <c r="O152" s="100">
        <v>0.04038645544055096</v>
      </c>
      <c r="P152" s="100">
        <v>0.0026043415715620364</v>
      </c>
      <c r="Q152" s="100">
        <v>0.004915974347309661</v>
      </c>
      <c r="R152" s="100">
        <v>0.00030645847495771315</v>
      </c>
      <c r="S152" s="100">
        <v>0.0005298826525967194</v>
      </c>
      <c r="T152" s="100">
        <v>3.832770796488578E-05</v>
      </c>
      <c r="U152" s="100">
        <v>0.0001075256597176686</v>
      </c>
      <c r="V152" s="100">
        <v>1.1372919904907301E-05</v>
      </c>
      <c r="W152" s="100">
        <v>3.304183447038795E-05</v>
      </c>
      <c r="X152" s="100">
        <v>67.5</v>
      </c>
    </row>
    <row r="153" spans="1:24" s="100" customFormat="1" ht="12.75" hidden="1">
      <c r="A153" s="100">
        <v>2075</v>
      </c>
      <c r="B153" s="100">
        <v>110.91999816894531</v>
      </c>
      <c r="C153" s="100">
        <v>104.22000122070312</v>
      </c>
      <c r="D153" s="100">
        <v>8.497684478759766</v>
      </c>
      <c r="E153" s="100">
        <v>9.229703903198242</v>
      </c>
      <c r="F153" s="100">
        <v>14.529667862228068</v>
      </c>
      <c r="G153" s="100" t="s">
        <v>57</v>
      </c>
      <c r="H153" s="100">
        <v>-2.744787499678779</v>
      </c>
      <c r="I153" s="100">
        <v>40.67521066926654</v>
      </c>
      <c r="J153" s="100" t="s">
        <v>60</v>
      </c>
      <c r="K153" s="100">
        <v>0.2160075043510516</v>
      </c>
      <c r="L153" s="100">
        <v>-0.0004933451993671526</v>
      </c>
      <c r="M153" s="100">
        <v>-0.05377602359142542</v>
      </c>
      <c r="N153" s="100">
        <v>-0.00020556842997250416</v>
      </c>
      <c r="O153" s="100">
        <v>0.008249325296212112</v>
      </c>
      <c r="P153" s="100">
        <v>-5.6480972524590686E-05</v>
      </c>
      <c r="Q153" s="100">
        <v>-0.0012357589101953488</v>
      </c>
      <c r="R153" s="100">
        <v>-1.6522692511198046E-05</v>
      </c>
      <c r="S153" s="100">
        <v>7.295793487605328E-05</v>
      </c>
      <c r="T153" s="100">
        <v>-4.028369690864997E-06</v>
      </c>
      <c r="U153" s="100">
        <v>-3.5192915948598846E-05</v>
      </c>
      <c r="V153" s="100">
        <v>-1.3031291745176608E-06</v>
      </c>
      <c r="W153" s="100">
        <v>3.457734950462554E-06</v>
      </c>
      <c r="X153" s="100">
        <v>67.5</v>
      </c>
    </row>
    <row r="154" spans="1:24" s="100" customFormat="1" ht="12.75" hidden="1">
      <c r="A154" s="100">
        <v>2073</v>
      </c>
      <c r="B154" s="100">
        <v>129.47999572753906</v>
      </c>
      <c r="C154" s="100">
        <v>131.3800048828125</v>
      </c>
      <c r="D154" s="100">
        <v>8.413957595825195</v>
      </c>
      <c r="E154" s="100">
        <v>9.11991024017334</v>
      </c>
      <c r="F154" s="100">
        <v>18.256725288293033</v>
      </c>
      <c r="G154" s="100" t="s">
        <v>58</v>
      </c>
      <c r="H154" s="100">
        <v>-10.322185816042634</v>
      </c>
      <c r="I154" s="100">
        <v>51.65780991149643</v>
      </c>
      <c r="J154" s="100" t="s">
        <v>61</v>
      </c>
      <c r="K154" s="100">
        <v>-0.9821141362175376</v>
      </c>
      <c r="L154" s="100">
        <v>-0.09077925169683809</v>
      </c>
      <c r="M154" s="100">
        <v>-0.2319058268287733</v>
      </c>
      <c r="N154" s="100">
        <v>-0.0199049231358294</v>
      </c>
      <c r="O154" s="100">
        <v>-0.03953497711152598</v>
      </c>
      <c r="P154" s="100">
        <v>-0.002603729041415196</v>
      </c>
      <c r="Q154" s="100">
        <v>-0.004758119765125659</v>
      </c>
      <c r="R154" s="100">
        <v>-0.0003060127407569621</v>
      </c>
      <c r="S154" s="100">
        <v>-0.000524835941282185</v>
      </c>
      <c r="T154" s="100">
        <v>-3.81154225409517E-05</v>
      </c>
      <c r="U154" s="100">
        <v>-0.00010160327831696534</v>
      </c>
      <c r="V154" s="100">
        <v>-1.1298015822167962E-05</v>
      </c>
      <c r="W154" s="100">
        <v>-3.286041530749219E-05</v>
      </c>
      <c r="X154" s="100">
        <v>67.5</v>
      </c>
    </row>
    <row r="155" spans="1:14" s="100" customFormat="1" ht="12.75">
      <c r="A155" s="100" t="s">
        <v>154</v>
      </c>
      <c r="E155" s="98" t="s">
        <v>106</v>
      </c>
      <c r="F155" s="101">
        <f>MIN(F126:F154)</f>
        <v>12.711374803009619</v>
      </c>
      <c r="G155" s="101"/>
      <c r="H155" s="101"/>
      <c r="I155" s="114"/>
      <c r="J155" s="114" t="s">
        <v>158</v>
      </c>
      <c r="K155" s="101">
        <f>AVERAGE(K153,K148,K143,K138,K133,K128)</f>
        <v>0.4201533892041372</v>
      </c>
      <c r="L155" s="101">
        <f>AVERAGE(L153,L148,L143,L138,L133,L128)</f>
        <v>-0.002660307749344016</v>
      </c>
      <c r="M155" s="114" t="s">
        <v>108</v>
      </c>
      <c r="N155" s="101" t="e">
        <f>Mittelwert(K151,K146,K141,K136,K131,K126)</f>
        <v>#NAME?</v>
      </c>
    </row>
    <row r="156" spans="5:14" s="100" customFormat="1" ht="12.75">
      <c r="E156" s="98" t="s">
        <v>107</v>
      </c>
      <c r="F156" s="101">
        <f>MAX(F126:F154)</f>
        <v>23.33064256693661</v>
      </c>
      <c r="G156" s="101"/>
      <c r="H156" s="101"/>
      <c r="I156" s="114"/>
      <c r="J156" s="114" t="s">
        <v>159</v>
      </c>
      <c r="K156" s="101">
        <f>AVERAGE(K154,K149,K144,K139,K134,K129)</f>
        <v>-0.59152946502388</v>
      </c>
      <c r="L156" s="101">
        <f>AVERAGE(L154,L149,L144,L139,L134,L129)</f>
        <v>-0.48904019892865946</v>
      </c>
      <c r="M156" s="101"/>
      <c r="N156" s="101"/>
    </row>
    <row r="157" spans="5:14" s="100" customFormat="1" ht="12.75">
      <c r="E157" s="98"/>
      <c r="F157" s="101"/>
      <c r="G157" s="101"/>
      <c r="H157" s="101"/>
      <c r="I157" s="101"/>
      <c r="J157" s="114" t="s">
        <v>112</v>
      </c>
      <c r="K157" s="101">
        <f>ABS(K155/$G$33)</f>
        <v>0.26259586825258574</v>
      </c>
      <c r="L157" s="101">
        <f>ABS(L155/$H$33)</f>
        <v>0.0073897437481778225</v>
      </c>
      <c r="M157" s="114" t="s">
        <v>111</v>
      </c>
      <c r="N157" s="101">
        <f>K157+L157+L158+K158</f>
        <v>0.9117320232765621</v>
      </c>
    </row>
    <row r="158" spans="5:14" s="100" customFormat="1" ht="12.75">
      <c r="E158" s="98"/>
      <c r="F158" s="101"/>
      <c r="G158" s="101"/>
      <c r="H158" s="101"/>
      <c r="I158" s="101"/>
      <c r="J158" s="101"/>
      <c r="K158" s="101">
        <f>ABS(K156/$G$34)</f>
        <v>0.3360962869453864</v>
      </c>
      <c r="L158" s="101">
        <f>ABS(L156/$H$34)</f>
        <v>0.30565012433041217</v>
      </c>
      <c r="M158" s="101"/>
      <c r="N158" s="101"/>
    </row>
    <row r="159" s="100" customFormat="1" ht="12.75"/>
    <row r="160" s="100" customFormat="1" ht="12.75" hidden="1">
      <c r="A160" s="100" t="s">
        <v>119</v>
      </c>
    </row>
    <row r="161" spans="1:24" s="100" customFormat="1" ht="12.75" hidden="1">
      <c r="A161" s="100">
        <v>2076</v>
      </c>
      <c r="B161" s="100">
        <v>118.64</v>
      </c>
      <c r="C161" s="100">
        <v>137.94</v>
      </c>
      <c r="D161" s="100">
        <v>9.172405470866774</v>
      </c>
      <c r="E161" s="100">
        <v>9.31280472107471</v>
      </c>
      <c r="F161" s="100">
        <v>20.19493942694292</v>
      </c>
      <c r="G161" s="100" t="s">
        <v>59</v>
      </c>
      <c r="H161" s="100">
        <v>1.253203166950044</v>
      </c>
      <c r="I161" s="100">
        <v>52.39320316695004</v>
      </c>
      <c r="J161" s="100" t="s">
        <v>73</v>
      </c>
      <c r="K161" s="100">
        <v>0.9533228357511235</v>
      </c>
      <c r="M161" s="100" t="s">
        <v>68</v>
      </c>
      <c r="N161" s="100">
        <v>0.629801074831091</v>
      </c>
      <c r="X161" s="100">
        <v>67.5</v>
      </c>
    </row>
    <row r="162" spans="1:24" s="100" customFormat="1" ht="12.75" hidden="1">
      <c r="A162" s="100">
        <v>2074</v>
      </c>
      <c r="B162" s="100">
        <v>100.69999694824219</v>
      </c>
      <c r="C162" s="100">
        <v>97.80000305175781</v>
      </c>
      <c r="D162" s="100">
        <v>9.2374849319458</v>
      </c>
      <c r="E162" s="100">
        <v>9.533333778381348</v>
      </c>
      <c r="F162" s="100">
        <v>20.196879056292225</v>
      </c>
      <c r="G162" s="100" t="s">
        <v>56</v>
      </c>
      <c r="H162" s="100">
        <v>18.78986084230882</v>
      </c>
      <c r="I162" s="100">
        <v>51.98985779055101</v>
      </c>
      <c r="J162" s="100" t="s">
        <v>62</v>
      </c>
      <c r="K162" s="100">
        <v>0.775453292800632</v>
      </c>
      <c r="L162" s="100">
        <v>0.5610176191581562</v>
      </c>
      <c r="M162" s="100">
        <v>0.18357773259070068</v>
      </c>
      <c r="N162" s="100">
        <v>0.04805587842314531</v>
      </c>
      <c r="O162" s="100">
        <v>0.0311438759442927</v>
      </c>
      <c r="P162" s="100">
        <v>0.01609395526750306</v>
      </c>
      <c r="Q162" s="100">
        <v>0.003790919504416347</v>
      </c>
      <c r="R162" s="100">
        <v>0.0007397737740228779</v>
      </c>
      <c r="S162" s="100">
        <v>0.00040862755655954433</v>
      </c>
      <c r="T162" s="100">
        <v>0.0002368147183137013</v>
      </c>
      <c r="U162" s="100">
        <v>8.290856500411348E-05</v>
      </c>
      <c r="V162" s="100">
        <v>2.746120148543746E-05</v>
      </c>
      <c r="W162" s="100">
        <v>2.5479049730184053E-05</v>
      </c>
      <c r="X162" s="100">
        <v>67.5</v>
      </c>
    </row>
    <row r="163" spans="1:24" s="100" customFormat="1" ht="12.75" hidden="1">
      <c r="A163" s="100">
        <v>2073</v>
      </c>
      <c r="B163" s="100">
        <v>120.0999984741211</v>
      </c>
      <c r="C163" s="100">
        <v>121.4000015258789</v>
      </c>
      <c r="D163" s="100">
        <v>8.789953231811523</v>
      </c>
      <c r="E163" s="100">
        <v>9.187137603759766</v>
      </c>
      <c r="F163" s="100">
        <v>15.938061512491053</v>
      </c>
      <c r="G163" s="100" t="s">
        <v>57</v>
      </c>
      <c r="H163" s="100">
        <v>-9.448963235003589</v>
      </c>
      <c r="I163" s="100">
        <v>43.1510352391175</v>
      </c>
      <c r="J163" s="100" t="s">
        <v>60</v>
      </c>
      <c r="K163" s="100">
        <v>0.40906840600744176</v>
      </c>
      <c r="L163" s="100">
        <v>-0.0030516613168504346</v>
      </c>
      <c r="M163" s="100">
        <v>-0.09860763559988145</v>
      </c>
      <c r="N163" s="100">
        <v>-0.0004964987408073478</v>
      </c>
      <c r="O163" s="100">
        <v>0.01614270022536032</v>
      </c>
      <c r="P163" s="100">
        <v>-0.00034925322966829285</v>
      </c>
      <c r="Q163" s="100">
        <v>-0.002119450032398916</v>
      </c>
      <c r="R163" s="100">
        <v>-3.992212504465366E-05</v>
      </c>
      <c r="S163" s="100">
        <v>0.0001877028793535119</v>
      </c>
      <c r="T163" s="100">
        <v>-2.4880541721718186E-05</v>
      </c>
      <c r="U163" s="100">
        <v>-5.164989986959123E-05</v>
      </c>
      <c r="V163" s="100">
        <v>-3.148051165836238E-06</v>
      </c>
      <c r="W163" s="100">
        <v>1.0941002518642764E-05</v>
      </c>
      <c r="X163" s="100">
        <v>67.5</v>
      </c>
    </row>
    <row r="164" spans="1:24" s="100" customFormat="1" ht="12.75" hidden="1">
      <c r="A164" s="100">
        <v>2075</v>
      </c>
      <c r="B164" s="100">
        <v>119.4000015258789</v>
      </c>
      <c r="C164" s="100">
        <v>119.5999984741211</v>
      </c>
      <c r="D164" s="100">
        <v>8.94527530670166</v>
      </c>
      <c r="E164" s="100">
        <v>9.45174789428711</v>
      </c>
      <c r="F164" s="100">
        <v>20.149139149112933</v>
      </c>
      <c r="G164" s="100" t="s">
        <v>58</v>
      </c>
      <c r="H164" s="100">
        <v>1.7033932917868526</v>
      </c>
      <c r="I164" s="100">
        <v>53.603394817665766</v>
      </c>
      <c r="J164" s="100" t="s">
        <v>61</v>
      </c>
      <c r="K164" s="100">
        <v>-0.6587798179375818</v>
      </c>
      <c r="L164" s="100">
        <v>-0.5610093193246376</v>
      </c>
      <c r="M164" s="100">
        <v>-0.15484611104107135</v>
      </c>
      <c r="N164" s="100">
        <v>-0.0480533135175973</v>
      </c>
      <c r="O164" s="100">
        <v>-0.026633704929424396</v>
      </c>
      <c r="P164" s="100">
        <v>-0.016090165267453153</v>
      </c>
      <c r="Q164" s="100">
        <v>-0.0031430880116739518</v>
      </c>
      <c r="R164" s="100">
        <v>-0.0007386957835699152</v>
      </c>
      <c r="S164" s="100">
        <v>-0.0003629657133424927</v>
      </c>
      <c r="T164" s="100">
        <v>-0.00023550407523784283</v>
      </c>
      <c r="U164" s="100">
        <v>-6.485459115978229E-05</v>
      </c>
      <c r="V164" s="100">
        <v>-2.728016423852814E-05</v>
      </c>
      <c r="W164" s="100">
        <v>-2.3010355039421814E-05</v>
      </c>
      <c r="X164" s="100">
        <v>67.5</v>
      </c>
    </row>
    <row r="165" s="100" customFormat="1" ht="12.75" hidden="1">
      <c r="A165" s="100" t="s">
        <v>125</v>
      </c>
    </row>
    <row r="166" spans="1:24" s="100" customFormat="1" ht="12.75" hidden="1">
      <c r="A166" s="100">
        <v>2076</v>
      </c>
      <c r="B166" s="100">
        <v>121.34</v>
      </c>
      <c r="C166" s="100">
        <v>139.44</v>
      </c>
      <c r="D166" s="100">
        <v>8.905679293457466</v>
      </c>
      <c r="E166" s="100">
        <v>8.880893832194847</v>
      </c>
      <c r="F166" s="100">
        <v>20.493527895465608</v>
      </c>
      <c r="G166" s="100" t="s">
        <v>59</v>
      </c>
      <c r="H166" s="100">
        <v>0.9264498251112343</v>
      </c>
      <c r="I166" s="100">
        <v>54.766449825111245</v>
      </c>
      <c r="J166" s="100" t="s">
        <v>73</v>
      </c>
      <c r="K166" s="100">
        <v>1.7935421425862077</v>
      </c>
      <c r="M166" s="100" t="s">
        <v>68</v>
      </c>
      <c r="N166" s="100">
        <v>1.23118324687292</v>
      </c>
      <c r="X166" s="100">
        <v>67.5</v>
      </c>
    </row>
    <row r="167" spans="1:24" s="100" customFormat="1" ht="12.75" hidden="1">
      <c r="A167" s="100">
        <v>2074</v>
      </c>
      <c r="B167" s="100">
        <v>93.95999908447266</v>
      </c>
      <c r="C167" s="100">
        <v>81.66000366210938</v>
      </c>
      <c r="D167" s="100">
        <v>9.263339042663574</v>
      </c>
      <c r="E167" s="100">
        <v>9.743437767028809</v>
      </c>
      <c r="F167" s="100">
        <v>18.749588439121904</v>
      </c>
      <c r="G167" s="100" t="s">
        <v>56</v>
      </c>
      <c r="H167" s="100">
        <v>21.655962592121895</v>
      </c>
      <c r="I167" s="100">
        <v>48.11596167659455</v>
      </c>
      <c r="J167" s="100" t="s">
        <v>62</v>
      </c>
      <c r="K167" s="100">
        <v>1.0111035368178034</v>
      </c>
      <c r="L167" s="100">
        <v>0.8430148967954165</v>
      </c>
      <c r="M167" s="100">
        <v>0.23936464278301706</v>
      </c>
      <c r="N167" s="100">
        <v>0.03135727561846979</v>
      </c>
      <c r="O167" s="100">
        <v>0.04060811704202944</v>
      </c>
      <c r="P167" s="100">
        <v>0.02418357378784944</v>
      </c>
      <c r="Q167" s="100">
        <v>0.004942892904017073</v>
      </c>
      <c r="R167" s="100">
        <v>0.0004827616047592199</v>
      </c>
      <c r="S167" s="100">
        <v>0.0005327880354600472</v>
      </c>
      <c r="T167" s="100">
        <v>0.00035583875210571904</v>
      </c>
      <c r="U167" s="100">
        <v>0.000108091370037592</v>
      </c>
      <c r="V167" s="100">
        <v>1.792944195301472E-05</v>
      </c>
      <c r="W167" s="100">
        <v>3.321895904831333E-05</v>
      </c>
      <c r="X167" s="100">
        <v>67.5</v>
      </c>
    </row>
    <row r="168" spans="1:24" s="100" customFormat="1" ht="12.75" hidden="1">
      <c r="A168" s="100">
        <v>2073</v>
      </c>
      <c r="B168" s="100">
        <v>122.55999755859375</v>
      </c>
      <c r="C168" s="100">
        <v>124.95999908447266</v>
      </c>
      <c r="D168" s="100">
        <v>8.703462600708008</v>
      </c>
      <c r="E168" s="100">
        <v>9.162067413330078</v>
      </c>
      <c r="F168" s="100">
        <v>13.380661045743777</v>
      </c>
      <c r="G168" s="100" t="s">
        <v>57</v>
      </c>
      <c r="H168" s="100">
        <v>-18.469132447010082</v>
      </c>
      <c r="I168" s="100">
        <v>36.59086511158366</v>
      </c>
      <c r="J168" s="100" t="s">
        <v>60</v>
      </c>
      <c r="K168" s="100">
        <v>0.7433344768402513</v>
      </c>
      <c r="L168" s="100">
        <v>-0.004586103427282568</v>
      </c>
      <c r="M168" s="100">
        <v>-0.17780721785666526</v>
      </c>
      <c r="N168" s="100">
        <v>-0.00032357157412210964</v>
      </c>
      <c r="O168" s="100">
        <v>0.029555155383029344</v>
      </c>
      <c r="P168" s="100">
        <v>-0.0005248601794309845</v>
      </c>
      <c r="Q168" s="100">
        <v>-0.0037572857930163375</v>
      </c>
      <c r="R168" s="100">
        <v>-2.6024031554019014E-05</v>
      </c>
      <c r="S168" s="100">
        <v>0.00036218232441033086</v>
      </c>
      <c r="T168" s="100">
        <v>-3.7388734965220684E-05</v>
      </c>
      <c r="U168" s="100">
        <v>-8.746793099204601E-05</v>
      </c>
      <c r="V168" s="100">
        <v>-2.048953190461223E-06</v>
      </c>
      <c r="W168" s="100">
        <v>2.1753515764051788E-05</v>
      </c>
      <c r="X168" s="100">
        <v>67.5</v>
      </c>
    </row>
    <row r="169" spans="1:24" s="100" customFormat="1" ht="12.75" hidden="1">
      <c r="A169" s="100">
        <v>2075</v>
      </c>
      <c r="B169" s="100">
        <v>117.72000122070312</v>
      </c>
      <c r="C169" s="100">
        <v>119.91999816894531</v>
      </c>
      <c r="D169" s="100">
        <v>9.06080436706543</v>
      </c>
      <c r="E169" s="100">
        <v>9.47115421295166</v>
      </c>
      <c r="F169" s="100">
        <v>20.61170503761423</v>
      </c>
      <c r="G169" s="100" t="s">
        <v>58</v>
      </c>
      <c r="H169" s="100">
        <v>3.9109944341197007</v>
      </c>
      <c r="I169" s="100">
        <v>54.130995654822826</v>
      </c>
      <c r="J169" s="100" t="s">
        <v>61</v>
      </c>
      <c r="K169" s="100">
        <v>-0.6854080665604259</v>
      </c>
      <c r="L169" s="100">
        <v>-0.843002422223294</v>
      </c>
      <c r="M169" s="100">
        <v>-0.16024988453260655</v>
      </c>
      <c r="N169" s="100">
        <v>-0.031355606127917546</v>
      </c>
      <c r="O169" s="100">
        <v>-0.027848015368858038</v>
      </c>
      <c r="P169" s="100">
        <v>-0.024177877552514947</v>
      </c>
      <c r="Q169" s="100">
        <v>-0.003211696394458842</v>
      </c>
      <c r="R169" s="100">
        <v>-0.0004820596610497218</v>
      </c>
      <c r="S169" s="100">
        <v>-0.00039075190929041705</v>
      </c>
      <c r="T169" s="100">
        <v>-0.0003538690435710022</v>
      </c>
      <c r="U169" s="100">
        <v>-6.350673448205567E-05</v>
      </c>
      <c r="V169" s="100">
        <v>-1.781198134879506E-05</v>
      </c>
      <c r="W169" s="100">
        <v>-2.510545343459601E-05</v>
      </c>
      <c r="X169" s="100">
        <v>67.5</v>
      </c>
    </row>
    <row r="170" s="100" customFormat="1" ht="12.75" hidden="1">
      <c r="A170" s="100" t="s">
        <v>131</v>
      </c>
    </row>
    <row r="171" spans="1:24" s="100" customFormat="1" ht="12.75" hidden="1">
      <c r="A171" s="100">
        <v>2076</v>
      </c>
      <c r="B171" s="100">
        <v>121.74</v>
      </c>
      <c r="C171" s="100">
        <v>125.24</v>
      </c>
      <c r="D171" s="100">
        <v>8.674810482776005</v>
      </c>
      <c r="E171" s="100">
        <v>8.872467408402606</v>
      </c>
      <c r="F171" s="100">
        <v>18.540355235927887</v>
      </c>
      <c r="G171" s="100" t="s">
        <v>59</v>
      </c>
      <c r="H171" s="100">
        <v>-3.373685975175647</v>
      </c>
      <c r="I171" s="100">
        <v>50.86631402482435</v>
      </c>
      <c r="J171" s="100" t="s">
        <v>73</v>
      </c>
      <c r="K171" s="100">
        <v>0.3139748111188849</v>
      </c>
      <c r="M171" s="100" t="s">
        <v>68</v>
      </c>
      <c r="N171" s="100">
        <v>0.23665916162072065</v>
      </c>
      <c r="X171" s="100">
        <v>67.5</v>
      </c>
    </row>
    <row r="172" spans="1:24" s="100" customFormat="1" ht="12.75" hidden="1">
      <c r="A172" s="100">
        <v>2074</v>
      </c>
      <c r="B172" s="100">
        <v>102.22000122070312</v>
      </c>
      <c r="C172" s="100">
        <v>93.91999816894531</v>
      </c>
      <c r="D172" s="100">
        <v>9.076018333435059</v>
      </c>
      <c r="E172" s="100">
        <v>9.633806228637695</v>
      </c>
      <c r="F172" s="100">
        <v>17.435622289877983</v>
      </c>
      <c r="G172" s="100" t="s">
        <v>56</v>
      </c>
      <c r="H172" s="100">
        <v>10.963350077085728</v>
      </c>
      <c r="I172" s="100">
        <v>45.68335129778885</v>
      </c>
      <c r="J172" s="100" t="s">
        <v>62</v>
      </c>
      <c r="K172" s="100">
        <v>0.36361518582303365</v>
      </c>
      <c r="L172" s="100">
        <v>0.41682483156363653</v>
      </c>
      <c r="M172" s="100">
        <v>0.08608094260991007</v>
      </c>
      <c r="N172" s="100">
        <v>0.015697293954380843</v>
      </c>
      <c r="O172" s="100">
        <v>0.0146036163132043</v>
      </c>
      <c r="P172" s="100">
        <v>0.011957448495186625</v>
      </c>
      <c r="Q172" s="100">
        <v>0.001777592814495303</v>
      </c>
      <c r="R172" s="100">
        <v>0.00024166176771478164</v>
      </c>
      <c r="S172" s="100">
        <v>0.00019161834282082184</v>
      </c>
      <c r="T172" s="100">
        <v>0.00017595151448243157</v>
      </c>
      <c r="U172" s="100">
        <v>3.8874655490718807E-05</v>
      </c>
      <c r="V172" s="100">
        <v>8.971713165608663E-06</v>
      </c>
      <c r="W172" s="100">
        <v>1.1949604098102821E-05</v>
      </c>
      <c r="X172" s="100">
        <v>67.5</v>
      </c>
    </row>
    <row r="173" spans="1:24" s="100" customFormat="1" ht="12.75" hidden="1">
      <c r="A173" s="100">
        <v>2073</v>
      </c>
      <c r="B173" s="100">
        <v>107.77999877929688</v>
      </c>
      <c r="C173" s="100">
        <v>121.4800033569336</v>
      </c>
      <c r="D173" s="100">
        <v>8.728231430053711</v>
      </c>
      <c r="E173" s="100">
        <v>9.278206825256348</v>
      </c>
      <c r="F173" s="100">
        <v>12.844937956173972</v>
      </c>
      <c r="G173" s="100" t="s">
        <v>57</v>
      </c>
      <c r="H173" s="100">
        <v>-5.27555706943221</v>
      </c>
      <c r="I173" s="100">
        <v>35.00444170986467</v>
      </c>
      <c r="J173" s="100" t="s">
        <v>60</v>
      </c>
      <c r="K173" s="100">
        <v>0.07176397290292692</v>
      </c>
      <c r="L173" s="100">
        <v>-0.0022676222731039374</v>
      </c>
      <c r="M173" s="100">
        <v>-0.017947196106760797</v>
      </c>
      <c r="N173" s="100">
        <v>-0.0001620988274316618</v>
      </c>
      <c r="O173" s="100">
        <v>0.002727688113241975</v>
      </c>
      <c r="P173" s="100">
        <v>-0.00025946916099393657</v>
      </c>
      <c r="Q173" s="100">
        <v>-0.0004161057659779062</v>
      </c>
      <c r="R173" s="100">
        <v>-1.3041303900938798E-05</v>
      </c>
      <c r="S173" s="100">
        <v>2.2987161523768833E-05</v>
      </c>
      <c r="T173" s="100">
        <v>-1.8480381295920096E-05</v>
      </c>
      <c r="U173" s="100">
        <v>-1.2060953006857972E-05</v>
      </c>
      <c r="V173" s="100">
        <v>-1.0294814145642935E-06</v>
      </c>
      <c r="W173" s="100">
        <v>1.0350901198238845E-06</v>
      </c>
      <c r="X173" s="100">
        <v>67.5</v>
      </c>
    </row>
    <row r="174" spans="1:24" s="100" customFormat="1" ht="12.75" hidden="1">
      <c r="A174" s="100">
        <v>2075</v>
      </c>
      <c r="B174" s="100">
        <v>120.87999725341797</v>
      </c>
      <c r="C174" s="100">
        <v>111.4800033569336</v>
      </c>
      <c r="D174" s="100">
        <v>8.805410385131836</v>
      </c>
      <c r="E174" s="100">
        <v>9.314277648925781</v>
      </c>
      <c r="F174" s="100">
        <v>20.38022621144667</v>
      </c>
      <c r="G174" s="100" t="s">
        <v>58</v>
      </c>
      <c r="H174" s="100">
        <v>1.702791249214215</v>
      </c>
      <c r="I174" s="100">
        <v>55.08278850263218</v>
      </c>
      <c r="J174" s="100" t="s">
        <v>61</v>
      </c>
      <c r="K174" s="100">
        <v>-0.35646309143347116</v>
      </c>
      <c r="L174" s="100">
        <v>-0.41681866332648837</v>
      </c>
      <c r="M174" s="100">
        <v>-0.08418923228368401</v>
      </c>
      <c r="N174" s="100">
        <v>-0.015696456971571217</v>
      </c>
      <c r="O174" s="100">
        <v>-0.014346613780964664</v>
      </c>
      <c r="P174" s="100">
        <v>-0.011954633004385118</v>
      </c>
      <c r="Q174" s="100">
        <v>-0.001728204908471583</v>
      </c>
      <c r="R174" s="100">
        <v>-0.00024130962344588836</v>
      </c>
      <c r="S174" s="100">
        <v>-0.0001902345386896874</v>
      </c>
      <c r="T174" s="100">
        <v>-0.00017497831567316773</v>
      </c>
      <c r="U174" s="100">
        <v>-3.6956356044507926E-05</v>
      </c>
      <c r="V174" s="100">
        <v>-8.912452251935071E-06</v>
      </c>
      <c r="W174" s="100">
        <v>-1.1904689267059376E-05</v>
      </c>
      <c r="X174" s="100">
        <v>67.5</v>
      </c>
    </row>
    <row r="175" s="100" customFormat="1" ht="12.75" hidden="1">
      <c r="A175" s="100" t="s">
        <v>137</v>
      </c>
    </row>
    <row r="176" spans="1:24" s="100" customFormat="1" ht="12.75" hidden="1">
      <c r="A176" s="100">
        <v>2076</v>
      </c>
      <c r="B176" s="100">
        <v>122.28</v>
      </c>
      <c r="C176" s="100">
        <v>131.18</v>
      </c>
      <c r="D176" s="100">
        <v>8.712894896719753</v>
      </c>
      <c r="E176" s="100">
        <v>8.96936073724382</v>
      </c>
      <c r="F176" s="100">
        <v>20.15625822669521</v>
      </c>
      <c r="G176" s="100" t="s">
        <v>59</v>
      </c>
      <c r="H176" s="100">
        <v>0.2791502863482265</v>
      </c>
      <c r="I176" s="100">
        <v>55.059150286348235</v>
      </c>
      <c r="J176" s="100" t="s">
        <v>73</v>
      </c>
      <c r="K176" s="100">
        <v>0.7591471590212321</v>
      </c>
      <c r="M176" s="100" t="s">
        <v>68</v>
      </c>
      <c r="N176" s="100">
        <v>0.4892706347374639</v>
      </c>
      <c r="X176" s="100">
        <v>67.5</v>
      </c>
    </row>
    <row r="177" spans="1:24" s="100" customFormat="1" ht="12.75" hidden="1">
      <c r="A177" s="100">
        <v>2074</v>
      </c>
      <c r="B177" s="100">
        <v>104.91999816894531</v>
      </c>
      <c r="C177" s="100">
        <v>91.41999816894531</v>
      </c>
      <c r="D177" s="100">
        <v>9.18393611907959</v>
      </c>
      <c r="E177" s="100">
        <v>9.648506164550781</v>
      </c>
      <c r="F177" s="100">
        <v>19.27872366170186</v>
      </c>
      <c r="G177" s="100" t="s">
        <v>56</v>
      </c>
      <c r="H177" s="100">
        <v>12.504602412772712</v>
      </c>
      <c r="I177" s="100">
        <v>49.924600581718025</v>
      </c>
      <c r="J177" s="100" t="s">
        <v>62</v>
      </c>
      <c r="K177" s="100">
        <v>0.7089629873523478</v>
      </c>
      <c r="L177" s="100">
        <v>0.47679712430038856</v>
      </c>
      <c r="M177" s="100">
        <v>0.1678371237664874</v>
      </c>
      <c r="N177" s="100">
        <v>0.0019545496001334883</v>
      </c>
      <c r="O177" s="100">
        <v>0.028473490767006664</v>
      </c>
      <c r="P177" s="100">
        <v>0.013677883816432401</v>
      </c>
      <c r="Q177" s="100">
        <v>0.003465837874137316</v>
      </c>
      <c r="R177" s="100">
        <v>3.0027490942649194E-05</v>
      </c>
      <c r="S177" s="100">
        <v>0.0003735756128987673</v>
      </c>
      <c r="T177" s="100">
        <v>0.00020125447927569793</v>
      </c>
      <c r="U177" s="100">
        <v>7.579134317931298E-05</v>
      </c>
      <c r="V177" s="100">
        <v>1.1061561941874437E-06</v>
      </c>
      <c r="W177" s="100">
        <v>2.329313458060744E-05</v>
      </c>
      <c r="X177" s="100">
        <v>67.5</v>
      </c>
    </row>
    <row r="178" spans="1:24" s="100" customFormat="1" ht="12.75" hidden="1">
      <c r="A178" s="100">
        <v>2073</v>
      </c>
      <c r="B178" s="100">
        <v>121.13999938964844</v>
      </c>
      <c r="C178" s="100">
        <v>116.54000091552734</v>
      </c>
      <c r="D178" s="100">
        <v>8.650290489196777</v>
      </c>
      <c r="E178" s="100">
        <v>9.257452011108398</v>
      </c>
      <c r="F178" s="100">
        <v>14.873090337175388</v>
      </c>
      <c r="G178" s="100" t="s">
        <v>57</v>
      </c>
      <c r="H178" s="100">
        <v>-12.720360956688253</v>
      </c>
      <c r="I178" s="100">
        <v>40.919638432960184</v>
      </c>
      <c r="J178" s="100" t="s">
        <v>60</v>
      </c>
      <c r="K178" s="100">
        <v>0.4980295429222113</v>
      </c>
      <c r="L178" s="100">
        <v>-0.0025939888229568825</v>
      </c>
      <c r="M178" s="100">
        <v>-0.11925183222444058</v>
      </c>
      <c r="N178" s="100">
        <v>2.0667783962292948E-05</v>
      </c>
      <c r="O178" s="100">
        <v>0.019782108802526385</v>
      </c>
      <c r="P178" s="100">
        <v>-0.00029686635184058543</v>
      </c>
      <c r="Q178" s="100">
        <v>-0.0025256996159656324</v>
      </c>
      <c r="R178" s="100">
        <v>1.6558743838261223E-06</v>
      </c>
      <c r="S178" s="100">
        <v>0.00024078689790744362</v>
      </c>
      <c r="T178" s="100">
        <v>-2.114742028166885E-05</v>
      </c>
      <c r="U178" s="100">
        <v>-5.916876443359885E-05</v>
      </c>
      <c r="V178" s="100">
        <v>1.3370184201601099E-07</v>
      </c>
      <c r="W178" s="100">
        <v>1.4408635219107352E-05</v>
      </c>
      <c r="X178" s="100">
        <v>67.5</v>
      </c>
    </row>
    <row r="179" spans="1:24" s="100" customFormat="1" ht="12.75" hidden="1">
      <c r="A179" s="100">
        <v>2075</v>
      </c>
      <c r="B179" s="100">
        <v>120.72000122070312</v>
      </c>
      <c r="C179" s="100">
        <v>119.41999816894531</v>
      </c>
      <c r="D179" s="100">
        <v>8.722281455993652</v>
      </c>
      <c r="E179" s="100">
        <v>9.288517951965332</v>
      </c>
      <c r="F179" s="100">
        <v>19.29867625570202</v>
      </c>
      <c r="G179" s="100" t="s">
        <v>58</v>
      </c>
      <c r="H179" s="100">
        <v>-0.5636182639189542</v>
      </c>
      <c r="I179" s="100">
        <v>52.65638295678417</v>
      </c>
      <c r="J179" s="100" t="s">
        <v>61</v>
      </c>
      <c r="K179" s="100">
        <v>-0.5045741687921196</v>
      </c>
      <c r="L179" s="100">
        <v>-0.4767900680206191</v>
      </c>
      <c r="M179" s="100">
        <v>-0.1181029238644035</v>
      </c>
      <c r="N179" s="100">
        <v>0.001954440324514429</v>
      </c>
      <c r="O179" s="100">
        <v>-0.02047944940138337</v>
      </c>
      <c r="P179" s="100">
        <v>-0.0136746618263476</v>
      </c>
      <c r="Q179" s="100">
        <v>-0.002373367569449732</v>
      </c>
      <c r="R179" s="100">
        <v>2.998179935120419E-05</v>
      </c>
      <c r="S179" s="100">
        <v>-0.00028562284283439225</v>
      </c>
      <c r="T179" s="100">
        <v>-0.00020014033087801866</v>
      </c>
      <c r="U179" s="100">
        <v>-4.736438552674023E-05</v>
      </c>
      <c r="V179" s="100">
        <v>1.0980461481107136E-06</v>
      </c>
      <c r="W179" s="100">
        <v>-1.8301949341886762E-05</v>
      </c>
      <c r="X179" s="100">
        <v>67.5</v>
      </c>
    </row>
    <row r="180" s="100" customFormat="1" ht="12.75" hidden="1">
      <c r="A180" s="100" t="s">
        <v>143</v>
      </c>
    </row>
    <row r="181" spans="1:24" s="100" customFormat="1" ht="12.75" hidden="1">
      <c r="A181" s="100">
        <v>2076</v>
      </c>
      <c r="B181" s="100">
        <v>129.16</v>
      </c>
      <c r="C181" s="100">
        <v>136.26</v>
      </c>
      <c r="D181" s="100">
        <v>8.754117265455955</v>
      </c>
      <c r="E181" s="100">
        <v>8.944511069562093</v>
      </c>
      <c r="F181" s="100">
        <v>21.009733494955395</v>
      </c>
      <c r="G181" s="100" t="s">
        <v>59</v>
      </c>
      <c r="H181" s="100">
        <v>-4.523218334360465</v>
      </c>
      <c r="I181" s="100">
        <v>57.13678166563953</v>
      </c>
      <c r="J181" s="100" t="s">
        <v>73</v>
      </c>
      <c r="K181" s="100">
        <v>0.46965845103015375</v>
      </c>
      <c r="M181" s="100" t="s">
        <v>68</v>
      </c>
      <c r="N181" s="100">
        <v>0.397698738184457</v>
      </c>
      <c r="X181" s="100">
        <v>67.5</v>
      </c>
    </row>
    <row r="182" spans="1:24" s="100" customFormat="1" ht="12.75" hidden="1">
      <c r="A182" s="100">
        <v>2074</v>
      </c>
      <c r="B182" s="100">
        <v>104.41999816894531</v>
      </c>
      <c r="C182" s="100">
        <v>96.81999969482422</v>
      </c>
      <c r="D182" s="100">
        <v>9.179118156433105</v>
      </c>
      <c r="E182" s="100">
        <v>9.652033805847168</v>
      </c>
      <c r="F182" s="100">
        <v>20.116608725518365</v>
      </c>
      <c r="G182" s="100" t="s">
        <v>56</v>
      </c>
      <c r="H182" s="100">
        <v>15.200655416258861</v>
      </c>
      <c r="I182" s="100">
        <v>52.120653585204174</v>
      </c>
      <c r="J182" s="100" t="s">
        <v>62</v>
      </c>
      <c r="K182" s="100">
        <v>0.32447850980711385</v>
      </c>
      <c r="L182" s="100">
        <v>0.5960101195045009</v>
      </c>
      <c r="M182" s="100">
        <v>0.07681595202175905</v>
      </c>
      <c r="N182" s="100">
        <v>0.05270641338969296</v>
      </c>
      <c r="O182" s="100">
        <v>0.013031763906112279</v>
      </c>
      <c r="P182" s="100">
        <v>0.01709773109305997</v>
      </c>
      <c r="Q182" s="100">
        <v>0.0015862986735004493</v>
      </c>
      <c r="R182" s="100">
        <v>0.0008113352442080343</v>
      </c>
      <c r="S182" s="100">
        <v>0.0001710061277549675</v>
      </c>
      <c r="T182" s="100">
        <v>0.0002515942250579904</v>
      </c>
      <c r="U182" s="100">
        <v>3.4693351960198414E-05</v>
      </c>
      <c r="V182" s="100">
        <v>3.0113546986828737E-05</v>
      </c>
      <c r="W182" s="100">
        <v>1.0664198874390815E-05</v>
      </c>
      <c r="X182" s="100">
        <v>67.5</v>
      </c>
    </row>
    <row r="183" spans="1:24" s="100" customFormat="1" ht="12.75" hidden="1">
      <c r="A183" s="100">
        <v>2073</v>
      </c>
      <c r="B183" s="100">
        <v>109.41999816894531</v>
      </c>
      <c r="C183" s="100">
        <v>125.22000122070312</v>
      </c>
      <c r="D183" s="100">
        <v>8.472387313842773</v>
      </c>
      <c r="E183" s="100">
        <v>8.9921236038208</v>
      </c>
      <c r="F183" s="100">
        <v>13.515888375846721</v>
      </c>
      <c r="G183" s="100" t="s">
        <v>57</v>
      </c>
      <c r="H183" s="100">
        <v>-3.9722389913952867</v>
      </c>
      <c r="I183" s="100">
        <v>37.947759177550026</v>
      </c>
      <c r="J183" s="100" t="s">
        <v>60</v>
      </c>
      <c r="K183" s="100">
        <v>-0.02245089468676086</v>
      </c>
      <c r="L183" s="100">
        <v>-0.003242196824840903</v>
      </c>
      <c r="M183" s="100">
        <v>0.004443679777792516</v>
      </c>
      <c r="N183" s="100">
        <v>-0.000544813265091489</v>
      </c>
      <c r="O183" s="100">
        <v>-0.00104169286573791</v>
      </c>
      <c r="P183" s="100">
        <v>-0.00037098972011679595</v>
      </c>
      <c r="Q183" s="100">
        <v>5.017414743389715E-05</v>
      </c>
      <c r="R183" s="100">
        <v>-4.381410021841764E-05</v>
      </c>
      <c r="S183" s="100">
        <v>-2.514893860612808E-05</v>
      </c>
      <c r="T183" s="100">
        <v>-2.6423275690510827E-05</v>
      </c>
      <c r="U183" s="100">
        <v>-1.6475513424181166E-06</v>
      </c>
      <c r="V183" s="100">
        <v>-3.4586412309818027E-06</v>
      </c>
      <c r="W183" s="100">
        <v>-1.921165579134639E-06</v>
      </c>
      <c r="X183" s="100">
        <v>67.5</v>
      </c>
    </row>
    <row r="184" spans="1:24" s="100" customFormat="1" ht="12.75" hidden="1">
      <c r="A184" s="100">
        <v>2075</v>
      </c>
      <c r="B184" s="100">
        <v>113.19999694824219</v>
      </c>
      <c r="C184" s="100">
        <v>116.69999694824219</v>
      </c>
      <c r="D184" s="100">
        <v>8.723051071166992</v>
      </c>
      <c r="E184" s="100">
        <v>9.305480003356934</v>
      </c>
      <c r="F184" s="100">
        <v>19.24267269443732</v>
      </c>
      <c r="G184" s="100" t="s">
        <v>58</v>
      </c>
      <c r="H184" s="100">
        <v>6.782359375727687</v>
      </c>
      <c r="I184" s="100">
        <v>52.482356323969874</v>
      </c>
      <c r="J184" s="100" t="s">
        <v>61</v>
      </c>
      <c r="K184" s="100">
        <v>-0.323700881454483</v>
      </c>
      <c r="L184" s="100">
        <v>-0.5960013009310621</v>
      </c>
      <c r="M184" s="100">
        <v>-0.07668731443362471</v>
      </c>
      <c r="N184" s="100">
        <v>-0.05270359751394003</v>
      </c>
      <c r="O184" s="100">
        <v>-0.012990063374676872</v>
      </c>
      <c r="P184" s="100">
        <v>-0.01709370571754871</v>
      </c>
      <c r="Q184" s="100">
        <v>-0.0015855049783834066</v>
      </c>
      <c r="R184" s="100">
        <v>-0.0008101513458090168</v>
      </c>
      <c r="S184" s="100">
        <v>-0.00016914676058598776</v>
      </c>
      <c r="T184" s="100">
        <v>-0.00025020284687491865</v>
      </c>
      <c r="U184" s="100">
        <v>-3.4654209626080055E-05</v>
      </c>
      <c r="V184" s="100">
        <v>-2.991426938708841E-05</v>
      </c>
      <c r="W184" s="100">
        <v>-1.0489721657418113E-05</v>
      </c>
      <c r="X184" s="100">
        <v>67.5</v>
      </c>
    </row>
    <row r="185" s="100" customFormat="1" ht="12.75" hidden="1">
      <c r="A185" s="100" t="s">
        <v>149</v>
      </c>
    </row>
    <row r="186" spans="1:24" s="100" customFormat="1" ht="12.75" hidden="1">
      <c r="A186" s="100">
        <v>2076</v>
      </c>
      <c r="B186" s="100">
        <v>127.82</v>
      </c>
      <c r="C186" s="100">
        <v>139.42</v>
      </c>
      <c r="D186" s="100">
        <v>8.775472395579376</v>
      </c>
      <c r="E186" s="100">
        <v>8.915451486259427</v>
      </c>
      <c r="F186" s="100">
        <v>18.345875103444435</v>
      </c>
      <c r="G186" s="100" t="s">
        <v>59</v>
      </c>
      <c r="H186" s="100">
        <v>-10.551898549975988</v>
      </c>
      <c r="I186" s="100">
        <v>49.768101450024005</v>
      </c>
      <c r="J186" s="100" t="s">
        <v>73</v>
      </c>
      <c r="K186" s="100">
        <v>0.9402937726323382</v>
      </c>
      <c r="M186" s="100" t="s">
        <v>68</v>
      </c>
      <c r="N186" s="100">
        <v>0.8802190540107401</v>
      </c>
      <c r="X186" s="100">
        <v>67.5</v>
      </c>
    </row>
    <row r="187" spans="1:24" s="100" customFormat="1" ht="12.75" hidden="1">
      <c r="A187" s="100">
        <v>2074</v>
      </c>
      <c r="B187" s="100">
        <v>108.55999755859375</v>
      </c>
      <c r="C187" s="100">
        <v>101.45999908447266</v>
      </c>
      <c r="D187" s="100">
        <v>8.979785919189453</v>
      </c>
      <c r="E187" s="100">
        <v>9.4131498336792</v>
      </c>
      <c r="F187" s="100">
        <v>21.23533616238736</v>
      </c>
      <c r="G187" s="100" t="s">
        <v>56</v>
      </c>
      <c r="H187" s="100">
        <v>15.190296406158815</v>
      </c>
      <c r="I187" s="100">
        <v>56.250293964752565</v>
      </c>
      <c r="J187" s="100" t="s">
        <v>62</v>
      </c>
      <c r="K187" s="100">
        <v>0.12216314257086462</v>
      </c>
      <c r="L187" s="100">
        <v>0.9608828850456214</v>
      </c>
      <c r="M187" s="100">
        <v>0.028920529201968893</v>
      </c>
      <c r="N187" s="100">
        <v>0.02128617197208146</v>
      </c>
      <c r="O187" s="100">
        <v>0.004906560686154239</v>
      </c>
      <c r="P187" s="100">
        <v>0.02756474072471148</v>
      </c>
      <c r="Q187" s="100">
        <v>0.0005972190490945689</v>
      </c>
      <c r="R187" s="100">
        <v>0.00032770620059924743</v>
      </c>
      <c r="S187" s="100">
        <v>6.441006477592136E-05</v>
      </c>
      <c r="T187" s="100">
        <v>0.0004056048964658011</v>
      </c>
      <c r="U187" s="100">
        <v>1.3046895585970574E-05</v>
      </c>
      <c r="V187" s="100">
        <v>1.217017847971209E-05</v>
      </c>
      <c r="W187" s="100">
        <v>4.0184130822135135E-06</v>
      </c>
      <c r="X187" s="100">
        <v>67.5</v>
      </c>
    </row>
    <row r="188" spans="1:24" s="100" customFormat="1" ht="12.75" hidden="1">
      <c r="A188" s="100">
        <v>2073</v>
      </c>
      <c r="B188" s="100">
        <v>129.47999572753906</v>
      </c>
      <c r="C188" s="100">
        <v>131.3800048828125</v>
      </c>
      <c r="D188" s="100">
        <v>8.413957595825195</v>
      </c>
      <c r="E188" s="100">
        <v>9.11991024017334</v>
      </c>
      <c r="F188" s="100">
        <v>17.913563336034663</v>
      </c>
      <c r="G188" s="100" t="s">
        <v>57</v>
      </c>
      <c r="H188" s="100">
        <v>-11.293170185840225</v>
      </c>
      <c r="I188" s="100">
        <v>50.68682554169884</v>
      </c>
      <c r="J188" s="100" t="s">
        <v>60</v>
      </c>
      <c r="K188" s="100">
        <v>0.028049017433200252</v>
      </c>
      <c r="L188" s="100">
        <v>-0.0052278467866075685</v>
      </c>
      <c r="M188" s="100">
        <v>-0.006959824662148788</v>
      </c>
      <c r="N188" s="100">
        <v>-0.00021976734750568932</v>
      </c>
      <c r="O188" s="100">
        <v>0.0010751609172689523</v>
      </c>
      <c r="P188" s="100">
        <v>-0.0005981658431738684</v>
      </c>
      <c r="Q188" s="100">
        <v>-0.00015888898252617125</v>
      </c>
      <c r="R188" s="100">
        <v>-1.7694333990212826E-05</v>
      </c>
      <c r="S188" s="100">
        <v>9.81220315854126E-06</v>
      </c>
      <c r="T188" s="100">
        <v>-4.259938115225654E-05</v>
      </c>
      <c r="U188" s="100">
        <v>-4.442805957531466E-06</v>
      </c>
      <c r="V188" s="100">
        <v>-1.3976041350189645E-06</v>
      </c>
      <c r="W188" s="100">
        <v>4.7251929795055815E-07</v>
      </c>
      <c r="X188" s="100">
        <v>67.5</v>
      </c>
    </row>
    <row r="189" spans="1:24" s="100" customFormat="1" ht="12.75" hidden="1">
      <c r="A189" s="100">
        <v>2075</v>
      </c>
      <c r="B189" s="100">
        <v>110.91999816894531</v>
      </c>
      <c r="C189" s="100">
        <v>104.22000122070312</v>
      </c>
      <c r="D189" s="100">
        <v>8.497684478759766</v>
      </c>
      <c r="E189" s="100">
        <v>9.229703903198242</v>
      </c>
      <c r="F189" s="100">
        <v>19.833046574835116</v>
      </c>
      <c r="G189" s="100" t="s">
        <v>58</v>
      </c>
      <c r="H189" s="100">
        <v>12.101804207691202</v>
      </c>
      <c r="I189" s="100">
        <v>55.521802376636515</v>
      </c>
      <c r="J189" s="100" t="s">
        <v>61</v>
      </c>
      <c r="K189" s="100">
        <v>-0.11889947865243743</v>
      </c>
      <c r="L189" s="100">
        <v>-0.9608686634455161</v>
      </c>
      <c r="M189" s="100">
        <v>-0.028070586919301865</v>
      </c>
      <c r="N189" s="100">
        <v>-0.021285037456814506</v>
      </c>
      <c r="O189" s="100">
        <v>-0.004787313105374636</v>
      </c>
      <c r="P189" s="100">
        <v>-0.027558249742039635</v>
      </c>
      <c r="Q189" s="100">
        <v>-0.0005756951309792528</v>
      </c>
      <c r="R189" s="100">
        <v>-0.00032722815351958484</v>
      </c>
      <c r="S189" s="100">
        <v>-6.365828393550912E-05</v>
      </c>
      <c r="T189" s="100">
        <v>-0.00040336165504727643</v>
      </c>
      <c r="U189" s="100">
        <v>-1.2267149614109277E-05</v>
      </c>
      <c r="V189" s="100">
        <v>-1.2089662812081452E-05</v>
      </c>
      <c r="W189" s="100">
        <v>-3.99053495315716E-06</v>
      </c>
      <c r="X189" s="100">
        <v>67.5</v>
      </c>
    </row>
    <row r="190" spans="1:14" s="100" customFormat="1" ht="12.75">
      <c r="A190" s="100" t="s">
        <v>155</v>
      </c>
      <c r="E190" s="98" t="s">
        <v>106</v>
      </c>
      <c r="F190" s="101">
        <f>MIN(F161:F189)</f>
        <v>12.844937956173972</v>
      </c>
      <c r="G190" s="101"/>
      <c r="H190" s="101"/>
      <c r="I190" s="114"/>
      <c r="J190" s="114" t="s">
        <v>158</v>
      </c>
      <c r="K190" s="101">
        <f>AVERAGE(K188,K183,K178,K173,K168,K163)</f>
        <v>0.28796575356987847</v>
      </c>
      <c r="L190" s="101">
        <f>AVERAGE(L188,L183,L178,L173,L168,L163)</f>
        <v>-0.003494903241940382</v>
      </c>
      <c r="M190" s="114" t="s">
        <v>108</v>
      </c>
      <c r="N190" s="101" t="e">
        <f>Mittelwert(K186,K181,K176,K171,K166,K161)</f>
        <v>#NAME?</v>
      </c>
    </row>
    <row r="191" spans="5:14" s="100" customFormat="1" ht="12.75">
      <c r="E191" s="98" t="s">
        <v>107</v>
      </c>
      <c r="F191" s="101">
        <f>MAX(F161:F189)</f>
        <v>21.23533616238736</v>
      </c>
      <c r="G191" s="101"/>
      <c r="H191" s="101"/>
      <c r="I191" s="114"/>
      <c r="J191" s="114" t="s">
        <v>159</v>
      </c>
      <c r="K191" s="101">
        <f>AVERAGE(K189,K184,K179,K174,K169,K164)</f>
        <v>-0.44130425080508645</v>
      </c>
      <c r="L191" s="101">
        <f>AVERAGE(L189,L184,L179,L174,L169,L164)</f>
        <v>-0.6424150728786029</v>
      </c>
      <c r="M191" s="101"/>
      <c r="N191" s="101"/>
    </row>
    <row r="192" spans="5:14" s="100" customFormat="1" ht="12.75">
      <c r="E192" s="98"/>
      <c r="F192" s="101"/>
      <c r="G192" s="101"/>
      <c r="H192" s="101"/>
      <c r="I192" s="101"/>
      <c r="J192" s="114" t="s">
        <v>112</v>
      </c>
      <c r="K192" s="101">
        <f>ABS(K190/$G$33)</f>
        <v>0.17997859598117402</v>
      </c>
      <c r="L192" s="101">
        <f>ABS(L190/$H$33)</f>
        <v>0.009708064560945506</v>
      </c>
      <c r="M192" s="114" t="s">
        <v>111</v>
      </c>
      <c r="N192" s="101">
        <f>K192+L192+L193+K193</f>
        <v>0.8419371326850454</v>
      </c>
    </row>
    <row r="193" spans="5:14" s="100" customFormat="1" ht="12.75">
      <c r="E193" s="98"/>
      <c r="F193" s="101"/>
      <c r="G193" s="101"/>
      <c r="H193" s="101"/>
      <c r="I193" s="101"/>
      <c r="J193" s="101"/>
      <c r="K193" s="101">
        <f>ABS(K191/$G$34)</f>
        <v>0.2507410515937991</v>
      </c>
      <c r="L193" s="101">
        <f>ABS(L191/$H$34)</f>
        <v>0.4015094205491268</v>
      </c>
      <c r="M193" s="101"/>
      <c r="N193" s="101"/>
    </row>
    <row r="194" s="100" customFormat="1" ht="12.75"/>
    <row r="195" s="100" customFormat="1" ht="12.75" hidden="1">
      <c r="A195" s="100" t="s">
        <v>120</v>
      </c>
    </row>
    <row r="196" spans="1:24" s="100" customFormat="1" ht="12.75" hidden="1">
      <c r="A196" s="100">
        <v>2076</v>
      </c>
      <c r="B196" s="100">
        <v>118.64</v>
      </c>
      <c r="C196" s="100">
        <v>137.94</v>
      </c>
      <c r="D196" s="100">
        <v>9.172405470866774</v>
      </c>
      <c r="E196" s="100">
        <v>9.31280472107471</v>
      </c>
      <c r="F196" s="100">
        <v>16.0052272996702</v>
      </c>
      <c r="G196" s="100" t="s">
        <v>59</v>
      </c>
      <c r="H196" s="100">
        <v>-9.616472351975915</v>
      </c>
      <c r="I196" s="100">
        <v>41.523527648024086</v>
      </c>
      <c r="J196" s="100" t="s">
        <v>73</v>
      </c>
      <c r="K196" s="100">
        <v>0.514891919342149</v>
      </c>
      <c r="M196" s="100" t="s">
        <v>68</v>
      </c>
      <c r="N196" s="100">
        <v>0.4017247415937405</v>
      </c>
      <c r="X196" s="100">
        <v>67.5</v>
      </c>
    </row>
    <row r="197" spans="1:24" s="100" customFormat="1" ht="12.75" hidden="1">
      <c r="A197" s="100">
        <v>2073</v>
      </c>
      <c r="B197" s="100">
        <v>120.0999984741211</v>
      </c>
      <c r="C197" s="100">
        <v>121.4000015258789</v>
      </c>
      <c r="D197" s="100">
        <v>8.789953231811523</v>
      </c>
      <c r="E197" s="100">
        <v>9.187137603759766</v>
      </c>
      <c r="F197" s="100">
        <v>23.370515725282235</v>
      </c>
      <c r="G197" s="100" t="s">
        <v>56</v>
      </c>
      <c r="H197" s="100">
        <v>10.673816025066706</v>
      </c>
      <c r="I197" s="100">
        <v>63.2738144991878</v>
      </c>
      <c r="J197" s="100" t="s">
        <v>62</v>
      </c>
      <c r="K197" s="100">
        <v>0.4363445173058348</v>
      </c>
      <c r="L197" s="100">
        <v>0.5574946704404088</v>
      </c>
      <c r="M197" s="100">
        <v>0.10329870632803605</v>
      </c>
      <c r="N197" s="100">
        <v>0.04956147741741281</v>
      </c>
      <c r="O197" s="100">
        <v>0.017524215126370573</v>
      </c>
      <c r="P197" s="100">
        <v>0.015992794150956943</v>
      </c>
      <c r="Q197" s="100">
        <v>0.00213311604249043</v>
      </c>
      <c r="R197" s="100">
        <v>0.0007629022039419706</v>
      </c>
      <c r="S197" s="100">
        <v>0.00022991639589418542</v>
      </c>
      <c r="T197" s="100">
        <v>0.00023534414607903595</v>
      </c>
      <c r="U197" s="100">
        <v>4.6658634693296115E-05</v>
      </c>
      <c r="V197" s="100">
        <v>2.831218608394639E-05</v>
      </c>
      <c r="W197" s="100">
        <v>1.4338278524761906E-05</v>
      </c>
      <c r="X197" s="100">
        <v>67.5</v>
      </c>
    </row>
    <row r="198" spans="1:24" s="100" customFormat="1" ht="12.75" hidden="1">
      <c r="A198" s="100">
        <v>2075</v>
      </c>
      <c r="B198" s="100">
        <v>119.4000015258789</v>
      </c>
      <c r="C198" s="100">
        <v>119.5999984741211</v>
      </c>
      <c r="D198" s="100">
        <v>8.94527530670166</v>
      </c>
      <c r="E198" s="100">
        <v>9.45174789428711</v>
      </c>
      <c r="F198" s="100">
        <v>20.149139149112933</v>
      </c>
      <c r="G198" s="100" t="s">
        <v>57</v>
      </c>
      <c r="H198" s="100">
        <v>1.7033932917868526</v>
      </c>
      <c r="I198" s="100">
        <v>53.603394817665766</v>
      </c>
      <c r="J198" s="100" t="s">
        <v>60</v>
      </c>
      <c r="K198" s="100">
        <v>-0.4354946342847963</v>
      </c>
      <c r="L198" s="100">
        <v>-0.0030328450806965564</v>
      </c>
      <c r="M198" s="100">
        <v>0.10301757465914196</v>
      </c>
      <c r="N198" s="100">
        <v>-0.0005125215534063698</v>
      </c>
      <c r="O198" s="100">
        <v>-0.01750085543884001</v>
      </c>
      <c r="P198" s="100">
        <v>-0.0003469691360141931</v>
      </c>
      <c r="Q198" s="100">
        <v>0.0021224467564221116</v>
      </c>
      <c r="R198" s="100">
        <v>-4.12236935659717E-05</v>
      </c>
      <c r="S198" s="100">
        <v>-0.00022988762869142833</v>
      </c>
      <c r="T198" s="100">
        <v>-2.4707323490950036E-05</v>
      </c>
      <c r="U198" s="100">
        <v>4.5910398382482946E-05</v>
      </c>
      <c r="V198" s="100">
        <v>-3.2575148057548706E-06</v>
      </c>
      <c r="W198" s="100">
        <v>-1.432103228302009E-05</v>
      </c>
      <c r="X198" s="100">
        <v>67.5</v>
      </c>
    </row>
    <row r="199" spans="1:24" s="100" customFormat="1" ht="12.75" hidden="1">
      <c r="A199" s="100">
        <v>2074</v>
      </c>
      <c r="B199" s="100">
        <v>100.69999694824219</v>
      </c>
      <c r="C199" s="100">
        <v>97.80000305175781</v>
      </c>
      <c r="D199" s="100">
        <v>9.2374849319458</v>
      </c>
      <c r="E199" s="100">
        <v>9.533333778381348</v>
      </c>
      <c r="F199" s="100">
        <v>16.751924819728206</v>
      </c>
      <c r="G199" s="100" t="s">
        <v>58</v>
      </c>
      <c r="H199" s="100">
        <v>9.92202139272213</v>
      </c>
      <c r="I199" s="100">
        <v>43.12201834096432</v>
      </c>
      <c r="J199" s="100" t="s">
        <v>61</v>
      </c>
      <c r="K199" s="100">
        <v>-0.027220604181639484</v>
      </c>
      <c r="L199" s="100">
        <v>-0.5574864208392671</v>
      </c>
      <c r="M199" s="100">
        <v>-0.007615907063111048</v>
      </c>
      <c r="N199" s="100">
        <v>-0.049558827321215075</v>
      </c>
      <c r="O199" s="100">
        <v>-0.0009045301012897871</v>
      </c>
      <c r="P199" s="100">
        <v>-0.015989029900951968</v>
      </c>
      <c r="Q199" s="100">
        <v>-0.00021308171409882047</v>
      </c>
      <c r="R199" s="100">
        <v>-0.0007617876212359288</v>
      </c>
      <c r="S199" s="100">
        <v>3.6369321692573536E-06</v>
      </c>
      <c r="T199" s="100">
        <v>-0.00023404361828425094</v>
      </c>
      <c r="U199" s="100">
        <v>-8.322470294579763E-06</v>
      </c>
      <c r="V199" s="100">
        <v>-2.812416182115114E-05</v>
      </c>
      <c r="W199" s="100">
        <v>7.030401143212743E-07</v>
      </c>
      <c r="X199" s="100">
        <v>67.5</v>
      </c>
    </row>
    <row r="200" s="100" customFormat="1" ht="12.75" hidden="1">
      <c r="A200" s="100" t="s">
        <v>126</v>
      </c>
    </row>
    <row r="201" spans="1:24" s="100" customFormat="1" ht="12.75" hidden="1">
      <c r="A201" s="100">
        <v>2076</v>
      </c>
      <c r="B201" s="100">
        <v>121.34</v>
      </c>
      <c r="C201" s="100">
        <v>139.44</v>
      </c>
      <c r="D201" s="100">
        <v>8.905679293457466</v>
      </c>
      <c r="E201" s="100">
        <v>8.880893832194847</v>
      </c>
      <c r="F201" s="100">
        <v>13.304879096137126</v>
      </c>
      <c r="G201" s="100" t="s">
        <v>59</v>
      </c>
      <c r="H201" s="100">
        <v>-18.28433593061405</v>
      </c>
      <c r="I201" s="100">
        <v>35.55566406938596</v>
      </c>
      <c r="J201" s="100" t="s">
        <v>73</v>
      </c>
      <c r="K201" s="100">
        <v>1.32030778039027</v>
      </c>
      <c r="M201" s="100" t="s">
        <v>68</v>
      </c>
      <c r="N201" s="100">
        <v>0.9047461175401544</v>
      </c>
      <c r="X201" s="100">
        <v>67.5</v>
      </c>
    </row>
    <row r="202" spans="1:24" s="100" customFormat="1" ht="12.75" hidden="1">
      <c r="A202" s="100">
        <v>2073</v>
      </c>
      <c r="B202" s="100">
        <v>122.55999755859375</v>
      </c>
      <c r="C202" s="100">
        <v>124.95999908447266</v>
      </c>
      <c r="D202" s="100">
        <v>8.703462600708008</v>
      </c>
      <c r="E202" s="100">
        <v>9.162067413330078</v>
      </c>
      <c r="F202" s="100">
        <v>23.44695114370605</v>
      </c>
      <c r="G202" s="100" t="s">
        <v>56</v>
      </c>
      <c r="H202" s="100">
        <v>9.058226768607327</v>
      </c>
      <c r="I202" s="100">
        <v>64.11822432720108</v>
      </c>
      <c r="J202" s="100" t="s">
        <v>62</v>
      </c>
      <c r="K202" s="100">
        <v>0.8698294134304004</v>
      </c>
      <c r="L202" s="100">
        <v>0.7201655991256332</v>
      </c>
      <c r="M202" s="100">
        <v>0.2059200859855295</v>
      </c>
      <c r="N202" s="100">
        <v>0.03157851704086127</v>
      </c>
      <c r="O202" s="100">
        <v>0.034933681114409636</v>
      </c>
      <c r="P202" s="100">
        <v>0.020659262601957183</v>
      </c>
      <c r="Q202" s="100">
        <v>0.004252227577086616</v>
      </c>
      <c r="R202" s="100">
        <v>0.0004860877654921948</v>
      </c>
      <c r="S202" s="100">
        <v>0.00045832172520966416</v>
      </c>
      <c r="T202" s="100">
        <v>0.0003040174528543883</v>
      </c>
      <c r="U202" s="100">
        <v>9.301123674954933E-05</v>
      </c>
      <c r="V202" s="100">
        <v>1.8036824193492868E-05</v>
      </c>
      <c r="W202" s="100">
        <v>2.858058967299912E-05</v>
      </c>
      <c r="X202" s="100">
        <v>67.5</v>
      </c>
    </row>
    <row r="203" spans="1:24" s="100" customFormat="1" ht="12.75" hidden="1">
      <c r="A203" s="100">
        <v>2075</v>
      </c>
      <c r="B203" s="100">
        <v>117.72000122070312</v>
      </c>
      <c r="C203" s="100">
        <v>119.91999816894531</v>
      </c>
      <c r="D203" s="100">
        <v>9.06080436706543</v>
      </c>
      <c r="E203" s="100">
        <v>9.47115421295166</v>
      </c>
      <c r="F203" s="100">
        <v>20.61170503761423</v>
      </c>
      <c r="G203" s="100" t="s">
        <v>57</v>
      </c>
      <c r="H203" s="100">
        <v>3.9109944341197007</v>
      </c>
      <c r="I203" s="100">
        <v>54.130995654822826</v>
      </c>
      <c r="J203" s="100" t="s">
        <v>60</v>
      </c>
      <c r="K203" s="100">
        <v>-0.8530231058071355</v>
      </c>
      <c r="L203" s="100">
        <v>-0.003918262794510271</v>
      </c>
      <c r="M203" s="100">
        <v>0.20238637958815045</v>
      </c>
      <c r="N203" s="100">
        <v>-0.0003266958558831329</v>
      </c>
      <c r="O203" s="100">
        <v>-0.03418299629299243</v>
      </c>
      <c r="P203" s="100">
        <v>-0.0004481925356699776</v>
      </c>
      <c r="Q203" s="100">
        <v>0.004198404876766492</v>
      </c>
      <c r="R203" s="100">
        <v>-2.6296509529499333E-05</v>
      </c>
      <c r="S203" s="100">
        <v>-0.0004410768774600322</v>
      </c>
      <c r="T203" s="100">
        <v>-3.1909773608812924E-05</v>
      </c>
      <c r="U203" s="100">
        <v>9.271372670355374E-05</v>
      </c>
      <c r="V203" s="100">
        <v>-2.083473165347602E-06</v>
      </c>
      <c r="W203" s="100">
        <v>-2.723246540348154E-05</v>
      </c>
      <c r="X203" s="100">
        <v>67.5</v>
      </c>
    </row>
    <row r="204" spans="1:24" s="100" customFormat="1" ht="12.75" hidden="1">
      <c r="A204" s="100">
        <v>2074</v>
      </c>
      <c r="B204" s="100">
        <v>93.95999908447266</v>
      </c>
      <c r="C204" s="100">
        <v>81.66000366210938</v>
      </c>
      <c r="D204" s="100">
        <v>9.263339042663574</v>
      </c>
      <c r="E204" s="100">
        <v>9.743437767028809</v>
      </c>
      <c r="F204" s="100">
        <v>15.53087673880122</v>
      </c>
      <c r="G204" s="100" t="s">
        <v>58</v>
      </c>
      <c r="H204" s="100">
        <v>13.395972815626855</v>
      </c>
      <c r="I204" s="100">
        <v>39.85597190009951</v>
      </c>
      <c r="J204" s="100" t="s">
        <v>61</v>
      </c>
      <c r="K204" s="100">
        <v>0.17016106907228512</v>
      </c>
      <c r="L204" s="100">
        <v>-0.7201549398432641</v>
      </c>
      <c r="M204" s="100">
        <v>0.037984670190603656</v>
      </c>
      <c r="N204" s="100">
        <v>-0.031576827078060185</v>
      </c>
      <c r="O204" s="100">
        <v>0.007203113260009604</v>
      </c>
      <c r="P204" s="100">
        <v>-0.020654400371533335</v>
      </c>
      <c r="Q204" s="100">
        <v>0.0006744151970998689</v>
      </c>
      <c r="R204" s="100">
        <v>-0.0004853759464041867</v>
      </c>
      <c r="S204" s="100">
        <v>0.00012453911822905543</v>
      </c>
      <c r="T204" s="100">
        <v>-0.00030233818480024073</v>
      </c>
      <c r="U204" s="100">
        <v>7.433373555759411E-06</v>
      </c>
      <c r="V204" s="100">
        <v>-1.7916086809240632E-05</v>
      </c>
      <c r="W204" s="100">
        <v>8.674268505443272E-06</v>
      </c>
      <c r="X204" s="100">
        <v>67.5</v>
      </c>
    </row>
    <row r="205" s="100" customFormat="1" ht="12.75" hidden="1">
      <c r="A205" s="100" t="s">
        <v>132</v>
      </c>
    </row>
    <row r="206" spans="1:24" s="100" customFormat="1" ht="12.75" hidden="1">
      <c r="A206" s="100">
        <v>2076</v>
      </c>
      <c r="B206" s="100">
        <v>121.74</v>
      </c>
      <c r="C206" s="100">
        <v>125.24</v>
      </c>
      <c r="D206" s="100">
        <v>8.674810482776005</v>
      </c>
      <c r="E206" s="100">
        <v>8.872467408402606</v>
      </c>
      <c r="F206" s="100">
        <v>15.478503289896736</v>
      </c>
      <c r="G206" s="100" t="s">
        <v>59</v>
      </c>
      <c r="H206" s="100">
        <v>-11.774017069292654</v>
      </c>
      <c r="I206" s="100">
        <v>42.46598293070735</v>
      </c>
      <c r="J206" s="100" t="s">
        <v>73</v>
      </c>
      <c r="K206" s="100">
        <v>0.53555698808817</v>
      </c>
      <c r="M206" s="100" t="s">
        <v>68</v>
      </c>
      <c r="N206" s="100">
        <v>0.37353190268480574</v>
      </c>
      <c r="X206" s="100">
        <v>67.5</v>
      </c>
    </row>
    <row r="207" spans="1:24" s="100" customFormat="1" ht="12.75" hidden="1">
      <c r="A207" s="100">
        <v>2073</v>
      </c>
      <c r="B207" s="100">
        <v>107.77999877929688</v>
      </c>
      <c r="C207" s="100">
        <v>121.4800033569336</v>
      </c>
      <c r="D207" s="100">
        <v>8.728231430053711</v>
      </c>
      <c r="E207" s="100">
        <v>9.278206825256348</v>
      </c>
      <c r="F207" s="100">
        <v>18.125082276280533</v>
      </c>
      <c r="G207" s="100" t="s">
        <v>56</v>
      </c>
      <c r="H207" s="100">
        <v>9.113652493390525</v>
      </c>
      <c r="I207" s="100">
        <v>49.3936512726874</v>
      </c>
      <c r="J207" s="100" t="s">
        <v>62</v>
      </c>
      <c r="K207" s="100">
        <v>0.5404936048408624</v>
      </c>
      <c r="L207" s="100">
        <v>0.475521484140644</v>
      </c>
      <c r="M207" s="100">
        <v>0.12795463100000812</v>
      </c>
      <c r="N207" s="100">
        <v>0.016313572938404276</v>
      </c>
      <c r="O207" s="100">
        <v>0.021707054771330298</v>
      </c>
      <c r="P207" s="100">
        <v>0.013641228077607497</v>
      </c>
      <c r="Q207" s="100">
        <v>0.002642258429174666</v>
      </c>
      <c r="R207" s="100">
        <v>0.00025112894226759147</v>
      </c>
      <c r="S207" s="100">
        <v>0.0002848034425599162</v>
      </c>
      <c r="T207" s="100">
        <v>0.0002007425990927943</v>
      </c>
      <c r="U207" s="100">
        <v>5.7793438535071016E-05</v>
      </c>
      <c r="V207" s="100">
        <v>9.317688390168974E-06</v>
      </c>
      <c r="W207" s="100">
        <v>1.7761143124496414E-05</v>
      </c>
      <c r="X207" s="100">
        <v>67.5</v>
      </c>
    </row>
    <row r="208" spans="1:24" s="100" customFormat="1" ht="12.75" hidden="1">
      <c r="A208" s="100">
        <v>2075</v>
      </c>
      <c r="B208" s="100">
        <v>120.87999725341797</v>
      </c>
      <c r="C208" s="100">
        <v>111.4800033569336</v>
      </c>
      <c r="D208" s="100">
        <v>8.805410385131836</v>
      </c>
      <c r="E208" s="100">
        <v>9.314277648925781</v>
      </c>
      <c r="F208" s="100">
        <v>20.38022621144667</v>
      </c>
      <c r="G208" s="100" t="s">
        <v>57</v>
      </c>
      <c r="H208" s="100">
        <v>1.702791249214215</v>
      </c>
      <c r="I208" s="100">
        <v>55.08278850263218</v>
      </c>
      <c r="J208" s="100" t="s">
        <v>60</v>
      </c>
      <c r="K208" s="100">
        <v>-0.518937934299844</v>
      </c>
      <c r="L208" s="100">
        <v>-0.002587157352346375</v>
      </c>
      <c r="M208" s="100">
        <v>0.12243691578465292</v>
      </c>
      <c r="N208" s="100">
        <v>-0.00016872594334082155</v>
      </c>
      <c r="O208" s="100">
        <v>-0.020905569553581936</v>
      </c>
      <c r="P208" s="100">
        <v>-0.00029593239567908986</v>
      </c>
      <c r="Q208" s="100">
        <v>0.0025072964332003306</v>
      </c>
      <c r="R208" s="100">
        <v>-1.3584718417241852E-05</v>
      </c>
      <c r="S208" s="100">
        <v>-0.0002788344588103093</v>
      </c>
      <c r="T208" s="100">
        <v>-2.107029236533705E-05</v>
      </c>
      <c r="U208" s="100">
        <v>5.322584818529726E-05</v>
      </c>
      <c r="V208" s="100">
        <v>-1.0774856038224339E-06</v>
      </c>
      <c r="W208" s="100">
        <v>-1.749933266362451E-05</v>
      </c>
      <c r="X208" s="100">
        <v>67.5</v>
      </c>
    </row>
    <row r="209" spans="1:24" s="100" customFormat="1" ht="12.75" hidden="1">
      <c r="A209" s="100">
        <v>2074</v>
      </c>
      <c r="B209" s="100">
        <v>102.22000122070312</v>
      </c>
      <c r="C209" s="100">
        <v>93.91999816894531</v>
      </c>
      <c r="D209" s="100">
        <v>9.076018333435059</v>
      </c>
      <c r="E209" s="100">
        <v>9.633806228637695</v>
      </c>
      <c r="F209" s="100">
        <v>15.210071692135886</v>
      </c>
      <c r="G209" s="100" t="s">
        <v>58</v>
      </c>
      <c r="H209" s="100">
        <v>5.132149555686517</v>
      </c>
      <c r="I209" s="100">
        <v>39.85215077638964</v>
      </c>
      <c r="J209" s="100" t="s">
        <v>61</v>
      </c>
      <c r="K209" s="100">
        <v>-0.15111835500190265</v>
      </c>
      <c r="L209" s="100">
        <v>-0.4755144461487526</v>
      </c>
      <c r="M209" s="100">
        <v>-0.037169735639227326</v>
      </c>
      <c r="N209" s="100">
        <v>-0.016312700376475996</v>
      </c>
      <c r="O209" s="100">
        <v>-0.005844090047721833</v>
      </c>
      <c r="P209" s="100">
        <v>-0.013638017725552887</v>
      </c>
      <c r="Q209" s="100">
        <v>-0.0008336631229732275</v>
      </c>
      <c r="R209" s="100">
        <v>-0.000250761243157637</v>
      </c>
      <c r="S209" s="100">
        <v>-5.800297814717303E-05</v>
      </c>
      <c r="T209" s="100">
        <v>-0.00019963374932653434</v>
      </c>
      <c r="U209" s="100">
        <v>-2.251867275535395E-05</v>
      </c>
      <c r="V209" s="100">
        <v>-9.255179183022071E-06</v>
      </c>
      <c r="W209" s="100">
        <v>-3.0383484686010807E-06</v>
      </c>
      <c r="X209" s="100">
        <v>67.5</v>
      </c>
    </row>
    <row r="210" s="100" customFormat="1" ht="12.75" hidden="1">
      <c r="A210" s="100" t="s">
        <v>138</v>
      </c>
    </row>
    <row r="211" spans="1:24" s="100" customFormat="1" ht="12.75" hidden="1">
      <c r="A211" s="100">
        <v>2076</v>
      </c>
      <c r="B211" s="100">
        <v>122.28</v>
      </c>
      <c r="C211" s="100">
        <v>131.18</v>
      </c>
      <c r="D211" s="100">
        <v>8.712894896719753</v>
      </c>
      <c r="E211" s="100">
        <v>8.96936073724382</v>
      </c>
      <c r="F211" s="100">
        <v>15.148746092024508</v>
      </c>
      <c r="G211" s="100" t="s">
        <v>59</v>
      </c>
      <c r="H211" s="100">
        <v>-13.39944819570502</v>
      </c>
      <c r="I211" s="100">
        <v>41.380551804294974</v>
      </c>
      <c r="J211" s="100" t="s">
        <v>73</v>
      </c>
      <c r="K211" s="100">
        <v>0.5508437359584746</v>
      </c>
      <c r="M211" s="100" t="s">
        <v>68</v>
      </c>
      <c r="N211" s="100">
        <v>0.40819269215072995</v>
      </c>
      <c r="X211" s="100">
        <v>67.5</v>
      </c>
    </row>
    <row r="212" spans="1:24" s="100" customFormat="1" ht="12.75" hidden="1">
      <c r="A212" s="100">
        <v>2073</v>
      </c>
      <c r="B212" s="100">
        <v>121.13999938964844</v>
      </c>
      <c r="C212" s="100">
        <v>116.54000091552734</v>
      </c>
      <c r="D212" s="100">
        <v>8.650290489196777</v>
      </c>
      <c r="E212" s="100">
        <v>9.257452011108398</v>
      </c>
      <c r="F212" s="100">
        <v>21.702797865337942</v>
      </c>
      <c r="G212" s="100" t="s">
        <v>56</v>
      </c>
      <c r="H212" s="100">
        <v>6.0698942168948165</v>
      </c>
      <c r="I212" s="100">
        <v>59.709893606543254</v>
      </c>
      <c r="J212" s="100" t="s">
        <v>62</v>
      </c>
      <c r="K212" s="100">
        <v>0.4967021881149711</v>
      </c>
      <c r="L212" s="100">
        <v>0.5381998498738569</v>
      </c>
      <c r="M212" s="100">
        <v>0.11758733149594959</v>
      </c>
      <c r="N212" s="100">
        <v>0.001577925879452038</v>
      </c>
      <c r="O212" s="100">
        <v>0.019948274277322903</v>
      </c>
      <c r="P212" s="100">
        <v>0.015439238300994276</v>
      </c>
      <c r="Q212" s="100">
        <v>0.0024281632779277395</v>
      </c>
      <c r="R212" s="100">
        <v>2.4273652373468115E-05</v>
      </c>
      <c r="S212" s="100">
        <v>0.0002617239092818915</v>
      </c>
      <c r="T212" s="100">
        <v>0.00022719488428197285</v>
      </c>
      <c r="U212" s="100">
        <v>5.311679902599842E-05</v>
      </c>
      <c r="V212" s="100">
        <v>9.012511004618024E-07</v>
      </c>
      <c r="W212" s="100">
        <v>1.6322178221640202E-05</v>
      </c>
      <c r="X212" s="100">
        <v>67.5</v>
      </c>
    </row>
    <row r="213" spans="1:24" s="100" customFormat="1" ht="12.75" hidden="1">
      <c r="A213" s="100">
        <v>2075</v>
      </c>
      <c r="B213" s="100">
        <v>120.72000122070312</v>
      </c>
      <c r="C213" s="100">
        <v>119.41999816894531</v>
      </c>
      <c r="D213" s="100">
        <v>8.722281455993652</v>
      </c>
      <c r="E213" s="100">
        <v>9.288517951965332</v>
      </c>
      <c r="F213" s="100">
        <v>19.29867625570202</v>
      </c>
      <c r="G213" s="100" t="s">
        <v>57</v>
      </c>
      <c r="H213" s="100">
        <v>-0.5636182639189542</v>
      </c>
      <c r="I213" s="100">
        <v>52.65638295678417</v>
      </c>
      <c r="J213" s="100" t="s">
        <v>60</v>
      </c>
      <c r="K213" s="100">
        <v>-0.49347661772042883</v>
      </c>
      <c r="L213" s="100">
        <v>-0.002928443957565324</v>
      </c>
      <c r="M213" s="100">
        <v>0.11696828899668105</v>
      </c>
      <c r="N213" s="100">
        <v>1.629600669747355E-05</v>
      </c>
      <c r="O213" s="100">
        <v>-0.019793100481355422</v>
      </c>
      <c r="P213" s="100">
        <v>-0.0003349746638139612</v>
      </c>
      <c r="Q213" s="100">
        <v>0.0024210779179939953</v>
      </c>
      <c r="R213" s="100">
        <v>1.2870923412137587E-06</v>
      </c>
      <c r="S213" s="100">
        <v>-0.0002568999726248764</v>
      </c>
      <c r="T213" s="100">
        <v>-2.384926112494223E-05</v>
      </c>
      <c r="U213" s="100">
        <v>5.31165916216964E-05</v>
      </c>
      <c r="V213" s="100">
        <v>9.632842560842183E-08</v>
      </c>
      <c r="W213" s="100">
        <v>-1.5909419570506904E-05</v>
      </c>
      <c r="X213" s="100">
        <v>67.5</v>
      </c>
    </row>
    <row r="214" spans="1:24" s="100" customFormat="1" ht="12.75" hidden="1">
      <c r="A214" s="100">
        <v>2074</v>
      </c>
      <c r="B214" s="100">
        <v>104.91999816894531</v>
      </c>
      <c r="C214" s="100">
        <v>91.41999816894531</v>
      </c>
      <c r="D214" s="100">
        <v>9.18393611907959</v>
      </c>
      <c r="E214" s="100">
        <v>9.648506164550781</v>
      </c>
      <c r="F214" s="100">
        <v>17.342025394537742</v>
      </c>
      <c r="G214" s="100" t="s">
        <v>58</v>
      </c>
      <c r="H214" s="100">
        <v>7.489286610121759</v>
      </c>
      <c r="I214" s="100">
        <v>44.90928477906707</v>
      </c>
      <c r="J214" s="100" t="s">
        <v>61</v>
      </c>
      <c r="K214" s="100">
        <v>0.056514524163314546</v>
      </c>
      <c r="L214" s="100">
        <v>-0.5381918827149194</v>
      </c>
      <c r="M214" s="100">
        <v>0.012049892013094648</v>
      </c>
      <c r="N214" s="100">
        <v>0.0015778417288214313</v>
      </c>
      <c r="O214" s="100">
        <v>0.0024833082729033744</v>
      </c>
      <c r="P214" s="100">
        <v>-0.015435604014404209</v>
      </c>
      <c r="Q214" s="100">
        <v>0.00018536078139305866</v>
      </c>
      <c r="R214" s="100">
        <v>2.4239504798018527E-05</v>
      </c>
      <c r="S214" s="100">
        <v>5.0018084280923035E-05</v>
      </c>
      <c r="T214" s="100">
        <v>-0.0002259396560758942</v>
      </c>
      <c r="U214" s="100">
        <v>-1.484360543760663E-07</v>
      </c>
      <c r="V214" s="100">
        <v>8.96088377618755E-07</v>
      </c>
      <c r="W214" s="100">
        <v>3.6474471659720524E-06</v>
      </c>
      <c r="X214" s="100">
        <v>67.5</v>
      </c>
    </row>
    <row r="215" s="100" customFormat="1" ht="12.75" hidden="1">
      <c r="A215" s="100" t="s">
        <v>144</v>
      </c>
    </row>
    <row r="216" spans="1:24" s="100" customFormat="1" ht="12.75" hidden="1">
      <c r="A216" s="100">
        <v>2076</v>
      </c>
      <c r="B216" s="100">
        <v>129.16</v>
      </c>
      <c r="C216" s="100">
        <v>136.26</v>
      </c>
      <c r="D216" s="100">
        <v>8.754117265455955</v>
      </c>
      <c r="E216" s="100">
        <v>8.944511069562093</v>
      </c>
      <c r="F216" s="100">
        <v>17.554450079933957</v>
      </c>
      <c r="G216" s="100" t="s">
        <v>59</v>
      </c>
      <c r="H216" s="100">
        <v>-13.91999502952359</v>
      </c>
      <c r="I216" s="100">
        <v>47.7400049704764</v>
      </c>
      <c r="J216" s="100" t="s">
        <v>73</v>
      </c>
      <c r="K216" s="100">
        <v>1.0955660429328815</v>
      </c>
      <c r="M216" s="100" t="s">
        <v>68</v>
      </c>
      <c r="N216" s="100">
        <v>0.7020401288349721</v>
      </c>
      <c r="X216" s="100">
        <v>67.5</v>
      </c>
    </row>
    <row r="217" spans="1:24" s="100" customFormat="1" ht="12.75" hidden="1">
      <c r="A217" s="100">
        <v>2073</v>
      </c>
      <c r="B217" s="100">
        <v>109.41999816894531</v>
      </c>
      <c r="C217" s="100">
        <v>125.22000122070312</v>
      </c>
      <c r="D217" s="100">
        <v>8.472387313842773</v>
      </c>
      <c r="E217" s="100">
        <v>8.9921236038208</v>
      </c>
      <c r="F217" s="100">
        <v>20.233689703541458</v>
      </c>
      <c r="G217" s="100" t="s">
        <v>56</v>
      </c>
      <c r="H217" s="100">
        <v>14.888933866583088</v>
      </c>
      <c r="I217" s="100">
        <v>56.8089320355284</v>
      </c>
      <c r="J217" s="100" t="s">
        <v>62</v>
      </c>
      <c r="K217" s="100">
        <v>0.8602576007776243</v>
      </c>
      <c r="L217" s="100">
        <v>0.5563384381777534</v>
      </c>
      <c r="M217" s="100">
        <v>0.2036546621320328</v>
      </c>
      <c r="N217" s="100">
        <v>0.0553911051080262</v>
      </c>
      <c r="O217" s="100">
        <v>0.03454931384557099</v>
      </c>
      <c r="P217" s="100">
        <v>0.01595965014648776</v>
      </c>
      <c r="Q217" s="100">
        <v>0.004205484196739213</v>
      </c>
      <c r="R217" s="100">
        <v>0.0008526406127020653</v>
      </c>
      <c r="S217" s="100">
        <v>0.00045329027434616907</v>
      </c>
      <c r="T217" s="100">
        <v>0.00023487065539414003</v>
      </c>
      <c r="U217" s="100">
        <v>9.198052368700492E-05</v>
      </c>
      <c r="V217" s="100">
        <v>3.163743013707883E-05</v>
      </c>
      <c r="W217" s="100">
        <v>2.8265899372846875E-05</v>
      </c>
      <c r="X217" s="100">
        <v>67.5</v>
      </c>
    </row>
    <row r="218" spans="1:24" s="100" customFormat="1" ht="12.75" hidden="1">
      <c r="A218" s="100">
        <v>2075</v>
      </c>
      <c r="B218" s="100">
        <v>113.19999694824219</v>
      </c>
      <c r="C218" s="100">
        <v>116.69999694824219</v>
      </c>
      <c r="D218" s="100">
        <v>8.723051071166992</v>
      </c>
      <c r="E218" s="100">
        <v>9.305480003356934</v>
      </c>
      <c r="F218" s="100">
        <v>19.24267269443732</v>
      </c>
      <c r="G218" s="100" t="s">
        <v>57</v>
      </c>
      <c r="H218" s="100">
        <v>6.782359375727687</v>
      </c>
      <c r="I218" s="100">
        <v>52.482356323969874</v>
      </c>
      <c r="J218" s="100" t="s">
        <v>60</v>
      </c>
      <c r="K218" s="100">
        <v>-0.7975163571049538</v>
      </c>
      <c r="L218" s="100">
        <v>-0.0030264550351852527</v>
      </c>
      <c r="M218" s="100">
        <v>0.1879212608204215</v>
      </c>
      <c r="N218" s="100">
        <v>-0.000572903635154034</v>
      </c>
      <c r="O218" s="100">
        <v>-0.03216733241778694</v>
      </c>
      <c r="P218" s="100">
        <v>-0.00034617547036642875</v>
      </c>
      <c r="Q218" s="100">
        <v>0.003836690000479798</v>
      </c>
      <c r="R218" s="100">
        <v>-4.608220242426196E-05</v>
      </c>
      <c r="S218" s="100">
        <v>-0.0004322334620235354</v>
      </c>
      <c r="T218" s="100">
        <v>-2.464813836916038E-05</v>
      </c>
      <c r="U218" s="100">
        <v>8.066549999374227E-05</v>
      </c>
      <c r="V218" s="100">
        <v>-3.644472307550621E-06</v>
      </c>
      <c r="W218" s="100">
        <v>-2.7220950421983797E-05</v>
      </c>
      <c r="X218" s="100">
        <v>67.5</v>
      </c>
    </row>
    <row r="219" spans="1:24" s="100" customFormat="1" ht="12.75" hidden="1">
      <c r="A219" s="100">
        <v>2074</v>
      </c>
      <c r="B219" s="100">
        <v>104.41999816894531</v>
      </c>
      <c r="C219" s="100">
        <v>96.81999969482422</v>
      </c>
      <c r="D219" s="100">
        <v>9.179118156433105</v>
      </c>
      <c r="E219" s="100">
        <v>9.652033805847168</v>
      </c>
      <c r="F219" s="100">
        <v>16.728859587887086</v>
      </c>
      <c r="G219" s="100" t="s">
        <v>58</v>
      </c>
      <c r="H219" s="100">
        <v>6.423246577359045</v>
      </c>
      <c r="I219" s="100">
        <v>43.34324474630436</v>
      </c>
      <c r="J219" s="100" t="s">
        <v>61</v>
      </c>
      <c r="K219" s="100">
        <v>-0.3225070539472248</v>
      </c>
      <c r="L219" s="100">
        <v>-0.5563302062300608</v>
      </c>
      <c r="M219" s="100">
        <v>-0.07849089845183033</v>
      </c>
      <c r="N219" s="100">
        <v>-0.05538814229158831</v>
      </c>
      <c r="O219" s="100">
        <v>-0.012606260838304007</v>
      </c>
      <c r="P219" s="100">
        <v>-0.015955895316214736</v>
      </c>
      <c r="Q219" s="100">
        <v>-0.0017221809339443958</v>
      </c>
      <c r="R219" s="100">
        <v>-0.0008513944121549558</v>
      </c>
      <c r="S219" s="100">
        <v>-0.0001365514815883527</v>
      </c>
      <c r="T219" s="100">
        <v>-0.0002335737443297247</v>
      </c>
      <c r="U219" s="100">
        <v>-4.4198346671512954E-05</v>
      </c>
      <c r="V219" s="100">
        <v>-3.142681669017784E-05</v>
      </c>
      <c r="W219" s="100">
        <v>-7.6145206992827476E-06</v>
      </c>
      <c r="X219" s="100">
        <v>67.5</v>
      </c>
    </row>
    <row r="220" s="100" customFormat="1" ht="12.75" hidden="1">
      <c r="A220" s="100" t="s">
        <v>150</v>
      </c>
    </row>
    <row r="221" spans="1:24" s="100" customFormat="1" ht="12.75" hidden="1">
      <c r="A221" s="100">
        <v>2076</v>
      </c>
      <c r="B221" s="100">
        <v>127.82</v>
      </c>
      <c r="C221" s="100">
        <v>139.42</v>
      </c>
      <c r="D221" s="100">
        <v>8.775472395579376</v>
      </c>
      <c r="E221" s="100">
        <v>8.915451486259427</v>
      </c>
      <c r="F221" s="100">
        <v>17.995925016253793</v>
      </c>
      <c r="G221" s="100" t="s">
        <v>59</v>
      </c>
      <c r="H221" s="100">
        <v>-11.50123192020473</v>
      </c>
      <c r="I221" s="100">
        <v>48.81876807979526</v>
      </c>
      <c r="J221" s="100" t="s">
        <v>73</v>
      </c>
      <c r="K221" s="100">
        <v>0.9942595514832239</v>
      </c>
      <c r="M221" s="100" t="s">
        <v>68</v>
      </c>
      <c r="N221" s="100">
        <v>0.5180365537529394</v>
      </c>
      <c r="X221" s="100">
        <v>67.5</v>
      </c>
    </row>
    <row r="222" spans="1:24" s="100" customFormat="1" ht="12.75" hidden="1">
      <c r="A222" s="100">
        <v>2073</v>
      </c>
      <c r="B222" s="100">
        <v>129.47999572753906</v>
      </c>
      <c r="C222" s="100">
        <v>131.3800048828125</v>
      </c>
      <c r="D222" s="100">
        <v>8.413957595825195</v>
      </c>
      <c r="E222" s="100">
        <v>9.11991024017334</v>
      </c>
      <c r="F222" s="100">
        <v>24.341033349750443</v>
      </c>
      <c r="G222" s="100" t="s">
        <v>56</v>
      </c>
      <c r="H222" s="100">
        <v>6.8934990517849855</v>
      </c>
      <c r="I222" s="100">
        <v>68.87349477932405</v>
      </c>
      <c r="J222" s="100" t="s">
        <v>62</v>
      </c>
      <c r="K222" s="100">
        <v>0.965237002658681</v>
      </c>
      <c r="L222" s="100">
        <v>0.09113003082872553</v>
      </c>
      <c r="M222" s="100">
        <v>0.22850709702334937</v>
      </c>
      <c r="N222" s="100">
        <v>0.022905036035408572</v>
      </c>
      <c r="O222" s="100">
        <v>0.03876553992568904</v>
      </c>
      <c r="P222" s="100">
        <v>0.0026142555184254716</v>
      </c>
      <c r="Q222" s="100">
        <v>0.004718675527858266</v>
      </c>
      <c r="R222" s="100">
        <v>0.0003525679639650418</v>
      </c>
      <c r="S222" s="100">
        <v>0.0005085938815910867</v>
      </c>
      <c r="T222" s="100">
        <v>3.849957558312466E-05</v>
      </c>
      <c r="U222" s="100">
        <v>0.00010319885932901583</v>
      </c>
      <c r="V222" s="100">
        <v>1.307375428001176E-05</v>
      </c>
      <c r="W222" s="100">
        <v>3.171134963150438E-05</v>
      </c>
      <c r="X222" s="100">
        <v>67.5</v>
      </c>
    </row>
    <row r="223" spans="1:24" s="100" customFormat="1" ht="12.75" hidden="1">
      <c r="A223" s="100">
        <v>2075</v>
      </c>
      <c r="B223" s="100">
        <v>110.91999816894531</v>
      </c>
      <c r="C223" s="100">
        <v>104.22000122070312</v>
      </c>
      <c r="D223" s="100">
        <v>8.497684478759766</v>
      </c>
      <c r="E223" s="100">
        <v>9.229703903198242</v>
      </c>
      <c r="F223" s="100">
        <v>19.833046574835116</v>
      </c>
      <c r="G223" s="100" t="s">
        <v>57</v>
      </c>
      <c r="H223" s="100">
        <v>12.101804207691202</v>
      </c>
      <c r="I223" s="100">
        <v>55.521802376636515</v>
      </c>
      <c r="J223" s="100" t="s">
        <v>60</v>
      </c>
      <c r="K223" s="100">
        <v>-0.9090911763007664</v>
      </c>
      <c r="L223" s="100">
        <v>-0.0004956415680646173</v>
      </c>
      <c r="M223" s="100">
        <v>0.21432826994477344</v>
      </c>
      <c r="N223" s="100">
        <v>-0.00023715224124984578</v>
      </c>
      <c r="O223" s="100">
        <v>-0.03664903708150891</v>
      </c>
      <c r="P223" s="100">
        <v>-5.656630190264068E-05</v>
      </c>
      <c r="Q223" s="100">
        <v>0.004381398948873849</v>
      </c>
      <c r="R223" s="100">
        <v>-1.9079390140816678E-05</v>
      </c>
      <c r="S223" s="100">
        <v>-0.0004909164886462686</v>
      </c>
      <c r="T223" s="100">
        <v>-4.020941438524669E-06</v>
      </c>
      <c r="U223" s="100">
        <v>9.248203007396293E-05</v>
      </c>
      <c r="V223" s="100">
        <v>-1.5141109493503505E-06</v>
      </c>
      <c r="W223" s="100">
        <v>-3.08675854969808E-05</v>
      </c>
      <c r="X223" s="100">
        <v>67.5</v>
      </c>
    </row>
    <row r="224" spans="1:24" s="100" customFormat="1" ht="12.75" hidden="1">
      <c r="A224" s="100">
        <v>2074</v>
      </c>
      <c r="B224" s="100">
        <v>108.55999755859375</v>
      </c>
      <c r="C224" s="100">
        <v>101.45999908447266</v>
      </c>
      <c r="D224" s="100">
        <v>8.979785919189453</v>
      </c>
      <c r="E224" s="100">
        <v>9.4131498336792</v>
      </c>
      <c r="F224" s="100">
        <v>14.884400395710157</v>
      </c>
      <c r="G224" s="100" t="s">
        <v>58</v>
      </c>
      <c r="H224" s="100">
        <v>-1.6327009363372724</v>
      </c>
      <c r="I224" s="100">
        <v>39.42729662225647</v>
      </c>
      <c r="J224" s="100" t="s">
        <v>61</v>
      </c>
      <c r="K224" s="100">
        <v>-0.32440053093915133</v>
      </c>
      <c r="L224" s="100">
        <v>-0.09112868296140614</v>
      </c>
      <c r="M224" s="100">
        <v>-0.07923942259077063</v>
      </c>
      <c r="N224" s="100">
        <v>-0.02290380829901079</v>
      </c>
      <c r="O224" s="100">
        <v>-0.01263388961200689</v>
      </c>
      <c r="P224" s="100">
        <v>-0.0026136434663333657</v>
      </c>
      <c r="Q224" s="100">
        <v>-0.001751925223294537</v>
      </c>
      <c r="R224" s="100">
        <v>-0.0003520513401285522</v>
      </c>
      <c r="S224" s="100">
        <v>-0.00013292380361359772</v>
      </c>
      <c r="T224" s="100">
        <v>-3.8289023884511385E-05</v>
      </c>
      <c r="U224" s="100">
        <v>-4.5793871644671134E-05</v>
      </c>
      <c r="V224" s="100">
        <v>-1.2985781416887594E-05</v>
      </c>
      <c r="W224" s="100">
        <v>-7.266488907174726E-06</v>
      </c>
      <c r="X224" s="100">
        <v>67.5</v>
      </c>
    </row>
    <row r="225" spans="1:14" s="100" customFormat="1" ht="12.75">
      <c r="A225" s="100" t="s">
        <v>156</v>
      </c>
      <c r="E225" s="98" t="s">
        <v>106</v>
      </c>
      <c r="F225" s="101">
        <f>MIN(F196:F224)</f>
        <v>13.304879096137126</v>
      </c>
      <c r="G225" s="101"/>
      <c r="H225" s="101"/>
      <c r="I225" s="114"/>
      <c r="J225" s="114" t="s">
        <v>158</v>
      </c>
      <c r="K225" s="101">
        <f>AVERAGE(K223,K218,K213,K208,K203,K198)</f>
        <v>-0.6679233042529874</v>
      </c>
      <c r="L225" s="101">
        <f>AVERAGE(L223,L218,L213,L208,L203,L198)</f>
        <v>-0.0026648009647280663</v>
      </c>
      <c r="M225" s="114" t="s">
        <v>108</v>
      </c>
      <c r="N225" s="101" t="e">
        <f>Mittelwert(K221,K216,K211,K206,K201,K196)</f>
        <v>#NAME?</v>
      </c>
    </row>
    <row r="226" spans="5:14" s="100" customFormat="1" ht="12.75">
      <c r="E226" s="98" t="s">
        <v>107</v>
      </c>
      <c r="F226" s="101">
        <f>MAX(F196:F224)</f>
        <v>24.341033349750443</v>
      </c>
      <c r="G226" s="101"/>
      <c r="H226" s="101"/>
      <c r="I226" s="114"/>
      <c r="J226" s="114" t="s">
        <v>159</v>
      </c>
      <c r="K226" s="101">
        <f>AVERAGE(K224,K219,K214,K209,K204,K199)</f>
        <v>-0.09976182513905309</v>
      </c>
      <c r="L226" s="101">
        <f>AVERAGE(L224,L219,L214,L209,L204,L199)</f>
        <v>-0.4898010964562783</v>
      </c>
      <c r="M226" s="101"/>
      <c r="N226" s="101"/>
    </row>
    <row r="227" spans="5:14" s="100" customFormat="1" ht="12.75">
      <c r="E227" s="98"/>
      <c r="F227" s="101"/>
      <c r="G227" s="101"/>
      <c r="H227" s="101"/>
      <c r="I227" s="101"/>
      <c r="J227" s="114" t="s">
        <v>112</v>
      </c>
      <c r="K227" s="101">
        <f>ABS(K225/$G$33)</f>
        <v>0.4174520651581171</v>
      </c>
      <c r="L227" s="101">
        <f>ABS(L225/$H$33)</f>
        <v>0.007402224902022406</v>
      </c>
      <c r="M227" s="114" t="s">
        <v>111</v>
      </c>
      <c r="N227" s="101">
        <f>K227+L227+L228+K228</f>
        <v>0.7876628305379573</v>
      </c>
    </row>
    <row r="228" spans="5:14" s="100" customFormat="1" ht="12.75">
      <c r="E228" s="98"/>
      <c r="F228" s="101"/>
      <c r="G228" s="101"/>
      <c r="H228" s="101"/>
      <c r="I228" s="101"/>
      <c r="J228" s="101"/>
      <c r="K228" s="101">
        <f>ABS(K226/$G$34)</f>
        <v>0.0566828551926438</v>
      </c>
      <c r="L228" s="101">
        <f>ABS(L226/$H$34)</f>
        <v>0.3061256852851739</v>
      </c>
      <c r="M228" s="101"/>
      <c r="N228" s="101"/>
    </row>
    <row r="229" s="100" customFormat="1" ht="12.75"/>
    <row r="230" s="100" customFormat="1" ht="12.75" hidden="1">
      <c r="A230" s="100" t="s">
        <v>121</v>
      </c>
    </row>
    <row r="231" spans="1:24" s="100" customFormat="1" ht="12.75" hidden="1">
      <c r="A231" s="100">
        <v>2076</v>
      </c>
      <c r="B231" s="100">
        <v>118.64</v>
      </c>
      <c r="C231" s="100">
        <v>137.94</v>
      </c>
      <c r="D231" s="100">
        <v>9.172405470866774</v>
      </c>
      <c r="E231" s="100">
        <v>9.31280472107471</v>
      </c>
      <c r="F231" s="100">
        <v>20.19493942694292</v>
      </c>
      <c r="G231" s="100" t="s">
        <v>59</v>
      </c>
      <c r="H231" s="100">
        <v>1.253203166950044</v>
      </c>
      <c r="I231" s="100">
        <v>52.39320316695004</v>
      </c>
      <c r="J231" s="100" t="s">
        <v>73</v>
      </c>
      <c r="K231" s="100">
        <v>0.8034731765014749</v>
      </c>
      <c r="M231" s="100" t="s">
        <v>68</v>
      </c>
      <c r="N231" s="100">
        <v>0.43550792403953265</v>
      </c>
      <c r="X231" s="100">
        <v>67.5</v>
      </c>
    </row>
    <row r="232" spans="1:24" s="100" customFormat="1" ht="12.75" hidden="1">
      <c r="A232" s="100">
        <v>2073</v>
      </c>
      <c r="B232" s="100">
        <v>120.0999984741211</v>
      </c>
      <c r="C232" s="100">
        <v>121.4000015258789</v>
      </c>
      <c r="D232" s="100">
        <v>8.789953231811523</v>
      </c>
      <c r="E232" s="100">
        <v>9.187137603759766</v>
      </c>
      <c r="F232" s="100">
        <v>23.370515725282235</v>
      </c>
      <c r="G232" s="100" t="s">
        <v>56</v>
      </c>
      <c r="H232" s="100">
        <v>10.673816025066706</v>
      </c>
      <c r="I232" s="100">
        <v>63.2738144991878</v>
      </c>
      <c r="J232" s="100" t="s">
        <v>62</v>
      </c>
      <c r="K232" s="100">
        <v>0.8480635851589414</v>
      </c>
      <c r="L232" s="100">
        <v>0.20073032215267378</v>
      </c>
      <c r="M232" s="100">
        <v>0.20076794449142635</v>
      </c>
      <c r="N232" s="100">
        <v>0.0494943555607572</v>
      </c>
      <c r="O232" s="100">
        <v>0.03405977295914734</v>
      </c>
      <c r="P232" s="100">
        <v>0.005758212335099872</v>
      </c>
      <c r="Q232" s="100">
        <v>0.004145936834276811</v>
      </c>
      <c r="R232" s="100">
        <v>0.0007618644716523187</v>
      </c>
      <c r="S232" s="100">
        <v>0.00044685879273979813</v>
      </c>
      <c r="T232" s="100">
        <v>8.470652129457844E-05</v>
      </c>
      <c r="U232" s="100">
        <v>9.068340520930097E-05</v>
      </c>
      <c r="V232" s="100">
        <v>2.8265236121559664E-05</v>
      </c>
      <c r="W232" s="100">
        <v>2.7860791938043695E-05</v>
      </c>
      <c r="X232" s="100">
        <v>67.5</v>
      </c>
    </row>
    <row r="233" spans="1:24" s="100" customFormat="1" ht="12.75" hidden="1">
      <c r="A233" s="100">
        <v>2074</v>
      </c>
      <c r="B233" s="100">
        <v>100.69999694824219</v>
      </c>
      <c r="C233" s="100">
        <v>97.80000305175781</v>
      </c>
      <c r="D233" s="100">
        <v>9.2374849319458</v>
      </c>
      <c r="E233" s="100">
        <v>9.533333778381348</v>
      </c>
      <c r="F233" s="100">
        <v>16.864594253607574</v>
      </c>
      <c r="G233" s="100" t="s">
        <v>57</v>
      </c>
      <c r="H233" s="100">
        <v>10.212049759402142</v>
      </c>
      <c r="I233" s="100">
        <v>43.41204670764433</v>
      </c>
      <c r="J233" s="100" t="s">
        <v>60</v>
      </c>
      <c r="K233" s="100">
        <v>-0.3475880776683377</v>
      </c>
      <c r="L233" s="100">
        <v>0.0010928932519939346</v>
      </c>
      <c r="M233" s="100">
        <v>0.0802002350187246</v>
      </c>
      <c r="N233" s="100">
        <v>-0.0005119238669146415</v>
      </c>
      <c r="O233" s="100">
        <v>-0.014294060087231117</v>
      </c>
      <c r="P233" s="100">
        <v>0.00012507770261436238</v>
      </c>
      <c r="Q233" s="100">
        <v>0.0015558268518543047</v>
      </c>
      <c r="R233" s="100">
        <v>-4.1150428658725144E-05</v>
      </c>
      <c r="S233" s="100">
        <v>-0.00021447960501572</v>
      </c>
      <c r="T233" s="100">
        <v>8.905817923883305E-06</v>
      </c>
      <c r="U233" s="100">
        <v>2.7245120337611597E-05</v>
      </c>
      <c r="V233" s="100">
        <v>-3.2506377711573636E-06</v>
      </c>
      <c r="W233" s="100">
        <v>-1.4175573941628187E-05</v>
      </c>
      <c r="X233" s="100">
        <v>67.5</v>
      </c>
    </row>
    <row r="234" spans="1:24" s="100" customFormat="1" ht="12.75" hidden="1">
      <c r="A234" s="100">
        <v>2075</v>
      </c>
      <c r="B234" s="100">
        <v>119.4000015258789</v>
      </c>
      <c r="C234" s="100">
        <v>119.5999984741211</v>
      </c>
      <c r="D234" s="100">
        <v>8.94527530670166</v>
      </c>
      <c r="E234" s="100">
        <v>9.45174789428711</v>
      </c>
      <c r="F234" s="100">
        <v>15.947860532111752</v>
      </c>
      <c r="G234" s="100" t="s">
        <v>58</v>
      </c>
      <c r="H234" s="100">
        <v>-9.473401646176825</v>
      </c>
      <c r="I234" s="100">
        <v>42.42659987970209</v>
      </c>
      <c r="J234" s="100" t="s">
        <v>61</v>
      </c>
      <c r="K234" s="100">
        <v>-0.7735595469874744</v>
      </c>
      <c r="L234" s="100">
        <v>0.2007273469556551</v>
      </c>
      <c r="M234" s="100">
        <v>-0.18405349721821043</v>
      </c>
      <c r="N234" s="100">
        <v>-0.04949170805629101</v>
      </c>
      <c r="O234" s="100">
        <v>-0.03091517394826189</v>
      </c>
      <c r="P234" s="100">
        <v>0.00575685372963436</v>
      </c>
      <c r="Q234" s="100">
        <v>-0.0038429409364264698</v>
      </c>
      <c r="R234" s="100">
        <v>-0.0007607523351178555</v>
      </c>
      <c r="S234" s="100">
        <v>-0.0003920220397900743</v>
      </c>
      <c r="T234" s="100">
        <v>8.423705334907857E-05</v>
      </c>
      <c r="U234" s="100">
        <v>-8.649383445161474E-05</v>
      </c>
      <c r="V234" s="100">
        <v>-2.807769447601149E-05</v>
      </c>
      <c r="W234" s="100">
        <v>-2.398492924401472E-05</v>
      </c>
      <c r="X234" s="100">
        <v>67.5</v>
      </c>
    </row>
    <row r="235" s="100" customFormat="1" ht="12.75" hidden="1">
      <c r="A235" s="100" t="s">
        <v>127</v>
      </c>
    </row>
    <row r="236" spans="1:24" s="100" customFormat="1" ht="12.75" hidden="1">
      <c r="A236" s="100">
        <v>2076</v>
      </c>
      <c r="B236" s="100">
        <v>121.34</v>
      </c>
      <c r="C236" s="100">
        <v>139.44</v>
      </c>
      <c r="D236" s="100">
        <v>8.905679293457466</v>
      </c>
      <c r="E236" s="100">
        <v>8.880893832194847</v>
      </c>
      <c r="F236" s="100">
        <v>20.493527895465608</v>
      </c>
      <c r="G236" s="100" t="s">
        <v>59</v>
      </c>
      <c r="H236" s="100">
        <v>0.9264498251112343</v>
      </c>
      <c r="I236" s="100">
        <v>54.766449825111245</v>
      </c>
      <c r="J236" s="100" t="s">
        <v>73</v>
      </c>
      <c r="K236" s="100">
        <v>1.5904238198922458</v>
      </c>
      <c r="M236" s="100" t="s">
        <v>68</v>
      </c>
      <c r="N236" s="100">
        <v>0.9167988046387604</v>
      </c>
      <c r="X236" s="100">
        <v>67.5</v>
      </c>
    </row>
    <row r="237" spans="1:24" s="100" customFormat="1" ht="12.75" hidden="1">
      <c r="A237" s="100">
        <v>2073</v>
      </c>
      <c r="B237" s="100">
        <v>122.55999755859375</v>
      </c>
      <c r="C237" s="100">
        <v>124.95999908447266</v>
      </c>
      <c r="D237" s="100">
        <v>8.703462600708008</v>
      </c>
      <c r="E237" s="100">
        <v>9.162067413330078</v>
      </c>
      <c r="F237" s="100">
        <v>23.44695114370605</v>
      </c>
      <c r="G237" s="100" t="s">
        <v>56</v>
      </c>
      <c r="H237" s="100">
        <v>9.058226768607327</v>
      </c>
      <c r="I237" s="100">
        <v>64.11822432720108</v>
      </c>
      <c r="J237" s="100" t="s">
        <v>62</v>
      </c>
      <c r="K237" s="100">
        <v>1.1380522045750037</v>
      </c>
      <c r="L237" s="100">
        <v>0.468293096204292</v>
      </c>
      <c r="M237" s="100">
        <v>0.2694189905372175</v>
      </c>
      <c r="N237" s="100">
        <v>0.03278465983398654</v>
      </c>
      <c r="O237" s="100">
        <v>0.045706241360240346</v>
      </c>
      <c r="P237" s="100">
        <v>0.013433742247772074</v>
      </c>
      <c r="Q237" s="100">
        <v>0.005563579860215808</v>
      </c>
      <c r="R237" s="100">
        <v>0.0005046496012675744</v>
      </c>
      <c r="S237" s="100">
        <v>0.0005996488862299468</v>
      </c>
      <c r="T237" s="100">
        <v>0.00019764159997910416</v>
      </c>
      <c r="U237" s="100">
        <v>0.00012168800067726938</v>
      </c>
      <c r="V237" s="100">
        <v>1.8714255286656097E-05</v>
      </c>
      <c r="W237" s="100">
        <v>3.738677724272901E-05</v>
      </c>
      <c r="X237" s="100">
        <v>67.5</v>
      </c>
    </row>
    <row r="238" spans="1:24" s="100" customFormat="1" ht="12.75" hidden="1">
      <c r="A238" s="100">
        <v>2074</v>
      </c>
      <c r="B238" s="100">
        <v>93.95999908447266</v>
      </c>
      <c r="C238" s="100">
        <v>81.66000366210938</v>
      </c>
      <c r="D238" s="100">
        <v>9.263339042663574</v>
      </c>
      <c r="E238" s="100">
        <v>9.743437767028809</v>
      </c>
      <c r="F238" s="100">
        <v>16.250240956603232</v>
      </c>
      <c r="G238" s="100" t="s">
        <v>57</v>
      </c>
      <c r="H238" s="100">
        <v>15.242034730407532</v>
      </c>
      <c r="I238" s="100">
        <v>41.70203381488019</v>
      </c>
      <c r="J238" s="100" t="s">
        <v>60</v>
      </c>
      <c r="K238" s="100">
        <v>-0.5544781820073217</v>
      </c>
      <c r="L238" s="100">
        <v>0.00254855161968792</v>
      </c>
      <c r="M238" s="100">
        <v>0.12858279189245356</v>
      </c>
      <c r="N238" s="100">
        <v>-0.000339256690909589</v>
      </c>
      <c r="O238" s="100">
        <v>-0.022698119241020977</v>
      </c>
      <c r="P238" s="100">
        <v>0.00029168021076341545</v>
      </c>
      <c r="Q238" s="100">
        <v>0.002526019020584201</v>
      </c>
      <c r="R238" s="100">
        <v>-2.7264452402077834E-05</v>
      </c>
      <c r="S238" s="100">
        <v>-0.0003322404776833981</v>
      </c>
      <c r="T238" s="100">
        <v>2.0772745194677592E-05</v>
      </c>
      <c r="U238" s="100">
        <v>4.646006022519072E-05</v>
      </c>
      <c r="V238" s="100">
        <v>-2.1566822762834817E-06</v>
      </c>
      <c r="W238" s="100">
        <v>-2.173459456894683E-05</v>
      </c>
      <c r="X238" s="100">
        <v>67.5</v>
      </c>
    </row>
    <row r="239" spans="1:24" s="100" customFormat="1" ht="12.75" hidden="1">
      <c r="A239" s="100">
        <v>2075</v>
      </c>
      <c r="B239" s="100">
        <v>117.72000122070312</v>
      </c>
      <c r="C239" s="100">
        <v>119.91999816894531</v>
      </c>
      <c r="D239" s="100">
        <v>9.06080436706543</v>
      </c>
      <c r="E239" s="100">
        <v>9.47115421295166</v>
      </c>
      <c r="F239" s="100">
        <v>12.711374803009619</v>
      </c>
      <c r="G239" s="100" t="s">
        <v>58</v>
      </c>
      <c r="H239" s="100">
        <v>-16.837058229191058</v>
      </c>
      <c r="I239" s="100">
        <v>33.382942991512074</v>
      </c>
      <c r="J239" s="100" t="s">
        <v>61</v>
      </c>
      <c r="K239" s="100">
        <v>-0.9938394065521257</v>
      </c>
      <c r="L239" s="100">
        <v>0.4682861612702687</v>
      </c>
      <c r="M239" s="100">
        <v>-0.23675527046136755</v>
      </c>
      <c r="N239" s="100">
        <v>-0.032782904467540445</v>
      </c>
      <c r="O239" s="100">
        <v>-0.03967185251788651</v>
      </c>
      <c r="P239" s="100">
        <v>0.013430575320299025</v>
      </c>
      <c r="Q239" s="100">
        <v>-0.0049570806699756045</v>
      </c>
      <c r="R239" s="100">
        <v>-0.0005039125615568009</v>
      </c>
      <c r="S239" s="100">
        <v>-0.0004991944027586078</v>
      </c>
      <c r="T239" s="100">
        <v>0.00019654692849133316</v>
      </c>
      <c r="U239" s="100">
        <v>-0.00011246969508584419</v>
      </c>
      <c r="V239" s="100">
        <v>-1.8589568916284757E-05</v>
      </c>
      <c r="W239" s="100">
        <v>-3.0420034706110165E-05</v>
      </c>
      <c r="X239" s="100">
        <v>67.5</v>
      </c>
    </row>
    <row r="240" s="100" customFormat="1" ht="12.75" hidden="1">
      <c r="A240" s="100" t="s">
        <v>133</v>
      </c>
    </row>
    <row r="241" spans="1:24" s="100" customFormat="1" ht="12.75" hidden="1">
      <c r="A241" s="100">
        <v>2076</v>
      </c>
      <c r="B241" s="100">
        <v>121.74</v>
      </c>
      <c r="C241" s="100">
        <v>125.24</v>
      </c>
      <c r="D241" s="100">
        <v>8.674810482776005</v>
      </c>
      <c r="E241" s="100">
        <v>8.872467408402606</v>
      </c>
      <c r="F241" s="100">
        <v>18.540355235927887</v>
      </c>
      <c r="G241" s="100" t="s">
        <v>59</v>
      </c>
      <c r="H241" s="100">
        <v>-3.373685975175647</v>
      </c>
      <c r="I241" s="100">
        <v>50.86631402482435</v>
      </c>
      <c r="J241" s="100" t="s">
        <v>73</v>
      </c>
      <c r="K241" s="100">
        <v>0.992829873916337</v>
      </c>
      <c r="M241" s="100" t="s">
        <v>68</v>
      </c>
      <c r="N241" s="100">
        <v>0.5274676955731313</v>
      </c>
      <c r="X241" s="100">
        <v>67.5</v>
      </c>
    </row>
    <row r="242" spans="1:24" s="100" customFormat="1" ht="12.75" hidden="1">
      <c r="A242" s="100">
        <v>2073</v>
      </c>
      <c r="B242" s="100">
        <v>107.77999877929688</v>
      </c>
      <c r="C242" s="100">
        <v>121.4800033569336</v>
      </c>
      <c r="D242" s="100">
        <v>8.728231430053711</v>
      </c>
      <c r="E242" s="100">
        <v>9.278206825256348</v>
      </c>
      <c r="F242" s="100">
        <v>18.125082276280533</v>
      </c>
      <c r="G242" s="100" t="s">
        <v>56</v>
      </c>
      <c r="H242" s="100">
        <v>9.113652493390525</v>
      </c>
      <c r="I242" s="100">
        <v>49.3936512726874</v>
      </c>
      <c r="J242" s="100" t="s">
        <v>62</v>
      </c>
      <c r="K242" s="100">
        <v>0.9525144685679798</v>
      </c>
      <c r="L242" s="100">
        <v>0.18143623523206504</v>
      </c>
      <c r="M242" s="100">
        <v>0.22549536785778873</v>
      </c>
      <c r="N242" s="100">
        <v>0.016317599993940262</v>
      </c>
      <c r="O242" s="100">
        <v>0.03825472036765043</v>
      </c>
      <c r="P242" s="100">
        <v>0.005204752781104233</v>
      </c>
      <c r="Q242" s="100">
        <v>0.004656528574367376</v>
      </c>
      <c r="R242" s="100">
        <v>0.0002511852382251383</v>
      </c>
      <c r="S242" s="100">
        <v>0.0005018967951609812</v>
      </c>
      <c r="T242" s="100">
        <v>7.65603895447803E-05</v>
      </c>
      <c r="U242" s="100">
        <v>0.00010184650887980066</v>
      </c>
      <c r="V242" s="100">
        <v>9.31159175918201E-06</v>
      </c>
      <c r="W242" s="100">
        <v>3.129406405817756E-05</v>
      </c>
      <c r="X242" s="100">
        <v>67.5</v>
      </c>
    </row>
    <row r="243" spans="1:24" s="100" customFormat="1" ht="12.75" hidden="1">
      <c r="A243" s="100">
        <v>2074</v>
      </c>
      <c r="B243" s="100">
        <v>102.22000122070312</v>
      </c>
      <c r="C243" s="100">
        <v>93.91999816894531</v>
      </c>
      <c r="D243" s="100">
        <v>9.076018333435059</v>
      </c>
      <c r="E243" s="100">
        <v>9.633806228637695</v>
      </c>
      <c r="F243" s="100">
        <v>17.10634528559978</v>
      </c>
      <c r="G243" s="100" t="s">
        <v>57</v>
      </c>
      <c r="H243" s="100">
        <v>10.100606160600599</v>
      </c>
      <c r="I243" s="100">
        <v>44.820607381303724</v>
      </c>
      <c r="J243" s="100" t="s">
        <v>60</v>
      </c>
      <c r="K243" s="100">
        <v>-0.5213548216815197</v>
      </c>
      <c r="L243" s="100">
        <v>0.0009875406648844696</v>
      </c>
      <c r="M243" s="100">
        <v>0.12127087385335755</v>
      </c>
      <c r="N243" s="100">
        <v>-0.000168882952039927</v>
      </c>
      <c r="O243" s="100">
        <v>-0.021282639341545066</v>
      </c>
      <c r="P243" s="100">
        <v>0.0001130804468883824</v>
      </c>
      <c r="Q243" s="100">
        <v>0.002400352958590595</v>
      </c>
      <c r="R243" s="100">
        <v>-1.357661724520758E-05</v>
      </c>
      <c r="S243" s="100">
        <v>-0.00030673790725575524</v>
      </c>
      <c r="T243" s="100">
        <v>8.055201501311728E-06</v>
      </c>
      <c r="U243" s="100">
        <v>4.540531333460248E-05</v>
      </c>
      <c r="V243" s="100">
        <v>-1.0765992106144996E-06</v>
      </c>
      <c r="W243" s="100">
        <v>-1.993665981032983E-05</v>
      </c>
      <c r="X243" s="100">
        <v>67.5</v>
      </c>
    </row>
    <row r="244" spans="1:24" s="100" customFormat="1" ht="12.75" hidden="1">
      <c r="A244" s="100">
        <v>2075</v>
      </c>
      <c r="B244" s="100">
        <v>120.87999725341797</v>
      </c>
      <c r="C244" s="100">
        <v>111.4800033569336</v>
      </c>
      <c r="D244" s="100">
        <v>8.805410385131836</v>
      </c>
      <c r="E244" s="100">
        <v>9.314277648925781</v>
      </c>
      <c r="F244" s="100">
        <v>15.434280607839774</v>
      </c>
      <c r="G244" s="100" t="s">
        <v>58</v>
      </c>
      <c r="H244" s="100">
        <v>-11.6648952917716</v>
      </c>
      <c r="I244" s="100">
        <v>41.71510196164637</v>
      </c>
      <c r="J244" s="100" t="s">
        <v>61</v>
      </c>
      <c r="K244" s="100">
        <v>-0.7971655805043089</v>
      </c>
      <c r="L244" s="100">
        <v>0.1814335476658615</v>
      </c>
      <c r="M244" s="100">
        <v>-0.19010927405090605</v>
      </c>
      <c r="N244" s="100">
        <v>-0.016316726023033832</v>
      </c>
      <c r="O244" s="100">
        <v>-0.031787936281942666</v>
      </c>
      <c r="P244" s="100">
        <v>0.00520352422161594</v>
      </c>
      <c r="Q244" s="100">
        <v>-0.003990183459201499</v>
      </c>
      <c r="R244" s="100">
        <v>-0.00025081806028752517</v>
      </c>
      <c r="S244" s="100">
        <v>-0.0003972558989432675</v>
      </c>
      <c r="T244" s="100">
        <v>7.613545150599535E-05</v>
      </c>
      <c r="U244" s="100">
        <v>-9.116506398829478E-05</v>
      </c>
      <c r="V244" s="100">
        <v>-9.249144567438145E-06</v>
      </c>
      <c r="W244" s="100">
        <v>-2.4121526504027478E-05</v>
      </c>
      <c r="X244" s="100">
        <v>67.5</v>
      </c>
    </row>
    <row r="245" s="100" customFormat="1" ht="12.75" hidden="1">
      <c r="A245" s="100" t="s">
        <v>139</v>
      </c>
    </row>
    <row r="246" spans="1:24" s="100" customFormat="1" ht="12.75" hidden="1">
      <c r="A246" s="100">
        <v>2076</v>
      </c>
      <c r="B246" s="100">
        <v>122.28</v>
      </c>
      <c r="C246" s="100">
        <v>131.18</v>
      </c>
      <c r="D246" s="100">
        <v>8.712894896719753</v>
      </c>
      <c r="E246" s="100">
        <v>8.96936073724382</v>
      </c>
      <c r="F246" s="100">
        <v>20.15625822669521</v>
      </c>
      <c r="G246" s="100" t="s">
        <v>59</v>
      </c>
      <c r="H246" s="100">
        <v>0.2791502863482265</v>
      </c>
      <c r="I246" s="100">
        <v>55.059150286348235</v>
      </c>
      <c r="J246" s="100" t="s">
        <v>73</v>
      </c>
      <c r="K246" s="100">
        <v>0.6641979884098357</v>
      </c>
      <c r="M246" s="100" t="s">
        <v>68</v>
      </c>
      <c r="N246" s="100">
        <v>0.37023839888804844</v>
      </c>
      <c r="X246" s="100">
        <v>67.5</v>
      </c>
    </row>
    <row r="247" spans="1:24" s="100" customFormat="1" ht="12.75" hidden="1">
      <c r="A247" s="100">
        <v>2073</v>
      </c>
      <c r="B247" s="100">
        <v>121.13999938964844</v>
      </c>
      <c r="C247" s="100">
        <v>116.54000091552734</v>
      </c>
      <c r="D247" s="100">
        <v>8.650290489196777</v>
      </c>
      <c r="E247" s="100">
        <v>9.257452011108398</v>
      </c>
      <c r="F247" s="100">
        <v>21.702797865337942</v>
      </c>
      <c r="G247" s="100" t="s">
        <v>56</v>
      </c>
      <c r="H247" s="100">
        <v>6.0698942168948165</v>
      </c>
      <c r="I247" s="100">
        <v>59.709893606543254</v>
      </c>
      <c r="J247" s="100" t="s">
        <v>62</v>
      </c>
      <c r="K247" s="100">
        <v>0.7537283156164861</v>
      </c>
      <c r="L247" s="100">
        <v>0.2515319960966066</v>
      </c>
      <c r="M247" s="100">
        <v>0.17843519723118426</v>
      </c>
      <c r="N247" s="100">
        <v>0.0014101209072797782</v>
      </c>
      <c r="O247" s="100">
        <v>0.030271158112010813</v>
      </c>
      <c r="P247" s="100">
        <v>0.00721559087392216</v>
      </c>
      <c r="Q247" s="100">
        <v>0.0036847238727625194</v>
      </c>
      <c r="R247" s="100">
        <v>2.1691496272793482E-05</v>
      </c>
      <c r="S247" s="100">
        <v>0.00039715291563120975</v>
      </c>
      <c r="T247" s="100">
        <v>0.00010616011439953451</v>
      </c>
      <c r="U247" s="100">
        <v>8.059501978972944E-05</v>
      </c>
      <c r="V247" s="100">
        <v>8.12180611668263E-07</v>
      </c>
      <c r="W247" s="100">
        <v>2.4764000213425942E-05</v>
      </c>
      <c r="X247" s="100">
        <v>67.5</v>
      </c>
    </row>
    <row r="248" spans="1:24" s="100" customFormat="1" ht="12.75" hidden="1">
      <c r="A248" s="100">
        <v>2074</v>
      </c>
      <c r="B248" s="100">
        <v>104.91999816894531</v>
      </c>
      <c r="C248" s="100">
        <v>91.41999816894531</v>
      </c>
      <c r="D248" s="100">
        <v>9.18393611907959</v>
      </c>
      <c r="E248" s="100">
        <v>9.648506164550781</v>
      </c>
      <c r="F248" s="100">
        <v>16.756029163459424</v>
      </c>
      <c r="G248" s="100" t="s">
        <v>57</v>
      </c>
      <c r="H248" s="100">
        <v>5.97177807105313</v>
      </c>
      <c r="I248" s="100">
        <v>43.39177623999844</v>
      </c>
      <c r="J248" s="100" t="s">
        <v>60</v>
      </c>
      <c r="K248" s="100">
        <v>-0.22175470140489742</v>
      </c>
      <c r="L248" s="100">
        <v>0.0013687674100270144</v>
      </c>
      <c r="M248" s="100">
        <v>0.05055579607868829</v>
      </c>
      <c r="N248" s="100">
        <v>1.4532715264682697E-05</v>
      </c>
      <c r="O248" s="100">
        <v>-0.00921763338949513</v>
      </c>
      <c r="P248" s="100">
        <v>0.0001566603433823063</v>
      </c>
      <c r="Q248" s="100">
        <v>0.0009508818350748993</v>
      </c>
      <c r="R248" s="100">
        <v>1.1741856855963688E-06</v>
      </c>
      <c r="S248" s="100">
        <v>-0.00014619451156707987</v>
      </c>
      <c r="T248" s="100">
        <v>1.115678370928432E-05</v>
      </c>
      <c r="U248" s="100">
        <v>1.4551212588925146E-05</v>
      </c>
      <c r="V248" s="100">
        <v>9.0174724687705E-08</v>
      </c>
      <c r="W248" s="100">
        <v>-9.874178517917802E-06</v>
      </c>
      <c r="X248" s="100">
        <v>67.5</v>
      </c>
    </row>
    <row r="249" spans="1:24" s="100" customFormat="1" ht="12.75" hidden="1">
      <c r="A249" s="100">
        <v>2075</v>
      </c>
      <c r="B249" s="100">
        <v>120.72000122070312</v>
      </c>
      <c r="C249" s="100">
        <v>119.41999816894531</v>
      </c>
      <c r="D249" s="100">
        <v>8.722281455993652</v>
      </c>
      <c r="E249" s="100">
        <v>9.288517951965332</v>
      </c>
      <c r="F249" s="100">
        <v>14.85738469581301</v>
      </c>
      <c r="G249" s="100" t="s">
        <v>58</v>
      </c>
      <c r="H249" s="100">
        <v>-12.681669580063073</v>
      </c>
      <c r="I249" s="100">
        <v>40.53833164064005</v>
      </c>
      <c r="J249" s="100" t="s">
        <v>61</v>
      </c>
      <c r="K249" s="100">
        <v>-0.7203688126001084</v>
      </c>
      <c r="L249" s="100">
        <v>0.2515282718425914</v>
      </c>
      <c r="M249" s="100">
        <v>-0.17112343817777187</v>
      </c>
      <c r="N249" s="100">
        <v>0.0014100460181620245</v>
      </c>
      <c r="O249" s="100">
        <v>-0.028833630505699807</v>
      </c>
      <c r="P249" s="100">
        <v>0.007213890018335468</v>
      </c>
      <c r="Q249" s="100">
        <v>-0.003559917661158838</v>
      </c>
      <c r="R249" s="100">
        <v>2.165969294630822E-05</v>
      </c>
      <c r="S249" s="100">
        <v>-0.0003692663038811337</v>
      </c>
      <c r="T249" s="100">
        <v>0.00010557223151277282</v>
      </c>
      <c r="U249" s="100">
        <v>-7.927054577268146E-05</v>
      </c>
      <c r="V249" s="100">
        <v>8.071591323879886E-07</v>
      </c>
      <c r="W249" s="100">
        <v>-2.271026871630652E-05</v>
      </c>
      <c r="X249" s="100">
        <v>67.5</v>
      </c>
    </row>
    <row r="250" s="100" customFormat="1" ht="12.75" hidden="1">
      <c r="A250" s="100" t="s">
        <v>145</v>
      </c>
    </row>
    <row r="251" spans="1:24" s="100" customFormat="1" ht="12.75" hidden="1">
      <c r="A251" s="100">
        <v>2076</v>
      </c>
      <c r="B251" s="100">
        <v>129.16</v>
      </c>
      <c r="C251" s="100">
        <v>136.26</v>
      </c>
      <c r="D251" s="100">
        <v>8.754117265455955</v>
      </c>
      <c r="E251" s="100">
        <v>8.944511069562093</v>
      </c>
      <c r="F251" s="100">
        <v>21.009733494955395</v>
      </c>
      <c r="G251" s="100" t="s">
        <v>59</v>
      </c>
      <c r="H251" s="100">
        <v>-4.523218334360465</v>
      </c>
      <c r="I251" s="100">
        <v>57.13678166563953</v>
      </c>
      <c r="J251" s="100" t="s">
        <v>73</v>
      </c>
      <c r="K251" s="100">
        <v>1.0333637713250436</v>
      </c>
      <c r="M251" s="100" t="s">
        <v>68</v>
      </c>
      <c r="N251" s="100">
        <v>0.5395185322249135</v>
      </c>
      <c r="X251" s="100">
        <v>67.5</v>
      </c>
    </row>
    <row r="252" spans="1:24" s="100" customFormat="1" ht="12.75" hidden="1">
      <c r="A252" s="100">
        <v>2073</v>
      </c>
      <c r="B252" s="100">
        <v>109.41999816894531</v>
      </c>
      <c r="C252" s="100">
        <v>125.22000122070312</v>
      </c>
      <c r="D252" s="100">
        <v>8.472387313842773</v>
      </c>
      <c r="E252" s="100">
        <v>8.9921236038208</v>
      </c>
      <c r="F252" s="100">
        <v>20.233689703541458</v>
      </c>
      <c r="G252" s="100" t="s">
        <v>56</v>
      </c>
      <c r="H252" s="100">
        <v>14.888933866583088</v>
      </c>
      <c r="I252" s="100">
        <v>56.8089320355284</v>
      </c>
      <c r="J252" s="100" t="s">
        <v>62</v>
      </c>
      <c r="K252" s="100">
        <v>0.9850841780494682</v>
      </c>
      <c r="L252" s="100">
        <v>0.0633394752165996</v>
      </c>
      <c r="M252" s="100">
        <v>0.2332058700170574</v>
      </c>
      <c r="N252" s="100">
        <v>0.05462024900158994</v>
      </c>
      <c r="O252" s="100">
        <v>0.03956274966973662</v>
      </c>
      <c r="P252" s="100">
        <v>0.0018171212473016686</v>
      </c>
      <c r="Q252" s="100">
        <v>0.004815775388554935</v>
      </c>
      <c r="R252" s="100">
        <v>0.0008407763434247179</v>
      </c>
      <c r="S252" s="100">
        <v>0.0005190660185798203</v>
      </c>
      <c r="T252" s="100">
        <v>2.6768020900951937E-05</v>
      </c>
      <c r="U252" s="100">
        <v>0.00010533018154565615</v>
      </c>
      <c r="V252" s="100">
        <v>3.11936713552047E-05</v>
      </c>
      <c r="W252" s="100">
        <v>3.2364538932705263E-05</v>
      </c>
      <c r="X252" s="100">
        <v>67.5</v>
      </c>
    </row>
    <row r="253" spans="1:24" s="100" customFormat="1" ht="12.75" hidden="1">
      <c r="A253" s="100">
        <v>2074</v>
      </c>
      <c r="B253" s="100">
        <v>104.41999816894531</v>
      </c>
      <c r="C253" s="100">
        <v>96.81999969482422</v>
      </c>
      <c r="D253" s="100">
        <v>9.179118156433105</v>
      </c>
      <c r="E253" s="100">
        <v>9.652033805847168</v>
      </c>
      <c r="F253" s="100">
        <v>18.06780846549077</v>
      </c>
      <c r="G253" s="100" t="s">
        <v>57</v>
      </c>
      <c r="H253" s="100">
        <v>9.892364636475705</v>
      </c>
      <c r="I253" s="100">
        <v>46.81236280542102</v>
      </c>
      <c r="J253" s="100" t="s">
        <v>60</v>
      </c>
      <c r="K253" s="100">
        <v>-0.5576168893518161</v>
      </c>
      <c r="L253" s="100">
        <v>-0.0003438678276352795</v>
      </c>
      <c r="M253" s="100">
        <v>0.12981484191043155</v>
      </c>
      <c r="N253" s="100">
        <v>-0.0005649200612671789</v>
      </c>
      <c r="O253" s="100">
        <v>-0.022745302751698268</v>
      </c>
      <c r="P253" s="100">
        <v>-3.927745526530345E-05</v>
      </c>
      <c r="Q253" s="100">
        <v>0.0025747633340808917</v>
      </c>
      <c r="R253" s="100">
        <v>-4.542138624063963E-05</v>
      </c>
      <c r="S253" s="100">
        <v>-0.00032639919662574043</v>
      </c>
      <c r="T253" s="100">
        <v>-2.7966832225534155E-06</v>
      </c>
      <c r="U253" s="100">
        <v>4.907156978502324E-05</v>
      </c>
      <c r="V253" s="100">
        <v>-3.5899888475028392E-06</v>
      </c>
      <c r="W253" s="100">
        <v>-2.117585815446923E-05</v>
      </c>
      <c r="X253" s="100">
        <v>67.5</v>
      </c>
    </row>
    <row r="254" spans="1:24" s="100" customFormat="1" ht="12.75" hidden="1">
      <c r="A254" s="100">
        <v>2075</v>
      </c>
      <c r="B254" s="100">
        <v>113.19999694824219</v>
      </c>
      <c r="C254" s="100">
        <v>116.69999694824219</v>
      </c>
      <c r="D254" s="100">
        <v>8.723051071166992</v>
      </c>
      <c r="E254" s="100">
        <v>9.305480003356934</v>
      </c>
      <c r="F254" s="100">
        <v>14.453084995164089</v>
      </c>
      <c r="G254" s="100" t="s">
        <v>58</v>
      </c>
      <c r="H254" s="100">
        <v>-6.280734939171026</v>
      </c>
      <c r="I254" s="100">
        <v>39.41926200907116</v>
      </c>
      <c r="J254" s="100" t="s">
        <v>61</v>
      </c>
      <c r="K254" s="100">
        <v>-0.8120678805081512</v>
      </c>
      <c r="L254" s="100">
        <v>-0.06333854178643011</v>
      </c>
      <c r="M254" s="100">
        <v>-0.1937345726249766</v>
      </c>
      <c r="N254" s="100">
        <v>-0.05461732752817612</v>
      </c>
      <c r="O254" s="100">
        <v>-0.032370702250087695</v>
      </c>
      <c r="P254" s="100">
        <v>-0.0018166967025078937</v>
      </c>
      <c r="Q254" s="100">
        <v>-0.004069678902135166</v>
      </c>
      <c r="R254" s="100">
        <v>-0.0008395485437630262</v>
      </c>
      <c r="S254" s="100">
        <v>-0.0004036001685906209</v>
      </c>
      <c r="T254" s="100">
        <v>-2.6621523358111722E-05</v>
      </c>
      <c r="U254" s="100">
        <v>-9.320100956145527E-05</v>
      </c>
      <c r="V254" s="100">
        <v>-3.0986402061086794E-05</v>
      </c>
      <c r="W254" s="100">
        <v>-2.447542464899013E-05</v>
      </c>
      <c r="X254" s="100">
        <v>67.5</v>
      </c>
    </row>
    <row r="255" s="100" customFormat="1" ht="12.75" hidden="1">
      <c r="A255" s="100" t="s">
        <v>151</v>
      </c>
    </row>
    <row r="256" spans="1:24" s="100" customFormat="1" ht="12.75" hidden="1">
      <c r="A256" s="100">
        <v>2076</v>
      </c>
      <c r="B256" s="100">
        <v>127.82</v>
      </c>
      <c r="C256" s="100">
        <v>139.42</v>
      </c>
      <c r="D256" s="100">
        <v>8.775472395579376</v>
      </c>
      <c r="E256" s="100">
        <v>8.915451486259427</v>
      </c>
      <c r="F256" s="100">
        <v>18.345875103444435</v>
      </c>
      <c r="G256" s="100" t="s">
        <v>59</v>
      </c>
      <c r="H256" s="100">
        <v>-10.551898549975988</v>
      </c>
      <c r="I256" s="100">
        <v>49.768101450024005</v>
      </c>
      <c r="J256" s="100" t="s">
        <v>73</v>
      </c>
      <c r="K256" s="100">
        <v>0.9301265916284528</v>
      </c>
      <c r="M256" s="100" t="s">
        <v>68</v>
      </c>
      <c r="N256" s="100">
        <v>0.4826291428506207</v>
      </c>
      <c r="X256" s="100">
        <v>67.5</v>
      </c>
    </row>
    <row r="257" spans="1:24" s="100" customFormat="1" ht="12.75" hidden="1">
      <c r="A257" s="100">
        <v>2073</v>
      </c>
      <c r="B257" s="100">
        <v>129.47999572753906</v>
      </c>
      <c r="C257" s="100">
        <v>131.3800048828125</v>
      </c>
      <c r="D257" s="100">
        <v>8.413957595825195</v>
      </c>
      <c r="E257" s="100">
        <v>9.11991024017334</v>
      </c>
      <c r="F257" s="100">
        <v>24.341033349750443</v>
      </c>
      <c r="G257" s="100" t="s">
        <v>56</v>
      </c>
      <c r="H257" s="100">
        <v>6.8934990517849855</v>
      </c>
      <c r="I257" s="100">
        <v>68.87349477932405</v>
      </c>
      <c r="J257" s="100" t="s">
        <v>62</v>
      </c>
      <c r="K257" s="100">
        <v>0.9359055116269162</v>
      </c>
      <c r="L257" s="100">
        <v>0.05689541333715143</v>
      </c>
      <c r="M257" s="100">
        <v>0.2215632987007259</v>
      </c>
      <c r="N257" s="100">
        <v>0.02105470527319033</v>
      </c>
      <c r="O257" s="100">
        <v>0.03758754780541607</v>
      </c>
      <c r="P257" s="100">
        <v>0.0016321770481902923</v>
      </c>
      <c r="Q257" s="100">
        <v>0.004575290024981843</v>
      </c>
      <c r="R257" s="100">
        <v>0.0003240876853894526</v>
      </c>
      <c r="S257" s="100">
        <v>0.0004931393522602156</v>
      </c>
      <c r="T257" s="100">
        <v>2.404762782767702E-05</v>
      </c>
      <c r="U257" s="100">
        <v>0.00010006300281019981</v>
      </c>
      <c r="V257" s="100">
        <v>1.2016905444745571E-05</v>
      </c>
      <c r="W257" s="100">
        <v>3.0747661307897104E-05</v>
      </c>
      <c r="X257" s="100">
        <v>67.5</v>
      </c>
    </row>
    <row r="258" spans="1:24" s="100" customFormat="1" ht="12.75" hidden="1">
      <c r="A258" s="100">
        <v>2074</v>
      </c>
      <c r="B258" s="100">
        <v>108.55999755859375</v>
      </c>
      <c r="C258" s="100">
        <v>101.45999908447266</v>
      </c>
      <c r="D258" s="100">
        <v>8.979785919189453</v>
      </c>
      <c r="E258" s="100">
        <v>9.4131498336792</v>
      </c>
      <c r="F258" s="100">
        <v>19.95207331060062</v>
      </c>
      <c r="G258" s="100" t="s">
        <v>57</v>
      </c>
      <c r="H258" s="100">
        <v>11.791060712640345</v>
      </c>
      <c r="I258" s="100">
        <v>52.851058271234095</v>
      </c>
      <c r="J258" s="100" t="s">
        <v>60</v>
      </c>
      <c r="K258" s="100">
        <v>-0.8607927621875215</v>
      </c>
      <c r="L258" s="100">
        <v>-0.00030936884424307353</v>
      </c>
      <c r="M258" s="100">
        <v>0.20277942183387007</v>
      </c>
      <c r="N258" s="100">
        <v>-0.000218001753451969</v>
      </c>
      <c r="O258" s="100">
        <v>-0.03472802057251051</v>
      </c>
      <c r="P258" s="100">
        <v>-3.5259796515678144E-05</v>
      </c>
      <c r="Q258" s="100">
        <v>0.004137557595520307</v>
      </c>
      <c r="R258" s="100">
        <v>-1.7538101118827156E-05</v>
      </c>
      <c r="S258" s="100">
        <v>-0.00046731742790466957</v>
      </c>
      <c r="T258" s="100">
        <v>-2.5041477929888576E-06</v>
      </c>
      <c r="U258" s="100">
        <v>8.681678969551792E-05</v>
      </c>
      <c r="V258" s="100">
        <v>-1.3920639790720684E-06</v>
      </c>
      <c r="W258" s="100">
        <v>-2.9447714342656473E-05</v>
      </c>
      <c r="X258" s="100">
        <v>67.5</v>
      </c>
    </row>
    <row r="259" spans="1:24" s="100" customFormat="1" ht="12.75" hidden="1">
      <c r="A259" s="100">
        <v>2075</v>
      </c>
      <c r="B259" s="100">
        <v>110.91999816894531</v>
      </c>
      <c r="C259" s="100">
        <v>104.22000122070312</v>
      </c>
      <c r="D259" s="100">
        <v>8.497684478759766</v>
      </c>
      <c r="E259" s="100">
        <v>9.229703903198242</v>
      </c>
      <c r="F259" s="100">
        <v>14.529667862228068</v>
      </c>
      <c r="G259" s="100" t="s">
        <v>58</v>
      </c>
      <c r="H259" s="100">
        <v>-2.744787499678779</v>
      </c>
      <c r="I259" s="100">
        <v>40.67521066926654</v>
      </c>
      <c r="J259" s="100" t="s">
        <v>61</v>
      </c>
      <c r="K259" s="100">
        <v>-0.3673621472868654</v>
      </c>
      <c r="L259" s="100">
        <v>-0.056894572234295955</v>
      </c>
      <c r="M259" s="100">
        <v>-0.0892793448221282</v>
      </c>
      <c r="N259" s="100">
        <v>-0.02105357664095107</v>
      </c>
      <c r="O259" s="100">
        <v>-0.014380136895722706</v>
      </c>
      <c r="P259" s="100">
        <v>-0.0016317961463947783</v>
      </c>
      <c r="Q259" s="100">
        <v>-0.0019529198540776242</v>
      </c>
      <c r="R259" s="100">
        <v>-0.0003236127976923017</v>
      </c>
      <c r="S259" s="100">
        <v>-0.0001574828318395025</v>
      </c>
      <c r="T259" s="100">
        <v>-2.391689043269077E-05</v>
      </c>
      <c r="U259" s="100">
        <v>-4.9753889881679266E-05</v>
      </c>
      <c r="V259" s="100">
        <v>-1.193600328192506E-05</v>
      </c>
      <c r="W259" s="100">
        <v>-8.845947993203266E-06</v>
      </c>
      <c r="X259" s="100">
        <v>67.5</v>
      </c>
    </row>
    <row r="260" spans="1:14" s="100" customFormat="1" ht="12.75">
      <c r="A260" s="100" t="s">
        <v>157</v>
      </c>
      <c r="E260" s="98" t="s">
        <v>106</v>
      </c>
      <c r="F260" s="101">
        <f>MIN(F231:F259)</f>
        <v>12.711374803009619</v>
      </c>
      <c r="G260" s="101"/>
      <c r="H260" s="101"/>
      <c r="I260" s="114"/>
      <c r="J260" s="114" t="s">
        <v>158</v>
      </c>
      <c r="K260" s="101">
        <f>AVERAGE(K258,K253,K248,K243,K238,K233)</f>
        <v>-0.5105975723835691</v>
      </c>
      <c r="L260" s="101">
        <f>AVERAGE(L258,L253,L248,L243,L238,L233)</f>
        <v>0.0008907527124524976</v>
      </c>
      <c r="M260" s="114" t="s">
        <v>108</v>
      </c>
      <c r="N260" s="101" t="e">
        <f>Mittelwert(K256,K251,K246,K241,K236,K231)</f>
        <v>#NAME?</v>
      </c>
    </row>
    <row r="261" spans="5:14" s="100" customFormat="1" ht="12.75">
      <c r="E261" s="98" t="s">
        <v>107</v>
      </c>
      <c r="F261" s="101">
        <f>MAX(F231:F259)</f>
        <v>24.341033349750443</v>
      </c>
      <c r="G261" s="101"/>
      <c r="H261" s="101"/>
      <c r="I261" s="114"/>
      <c r="J261" s="114" t="s">
        <v>159</v>
      </c>
      <c r="K261" s="101">
        <f>AVERAGE(K259,K254,K249,K244,K239,K234)</f>
        <v>-0.7440605624065056</v>
      </c>
      <c r="L261" s="101">
        <f>AVERAGE(L259,L254,L249,L244,L239,L234)</f>
        <v>0.16362370228560844</v>
      </c>
      <c r="M261" s="101"/>
      <c r="N261" s="101"/>
    </row>
    <row r="262" spans="5:14" s="100" customFormat="1" ht="12.75">
      <c r="E262" s="98"/>
      <c r="F262" s="101"/>
      <c r="G262" s="101"/>
      <c r="H262" s="101"/>
      <c r="I262" s="101"/>
      <c r="J262" s="114" t="s">
        <v>112</v>
      </c>
      <c r="K262" s="101">
        <f>ABS(K260/$G$33)</f>
        <v>0.3191234827397306</v>
      </c>
      <c r="L262" s="101">
        <f>ABS(L260/$H$33)</f>
        <v>0.0024743130901458267</v>
      </c>
      <c r="M262" s="114" t="s">
        <v>111</v>
      </c>
      <c r="N262" s="101">
        <f>K262+L262+L263+K263</f>
        <v>0.8466242929438963</v>
      </c>
    </row>
    <row r="263" spans="5:14" s="100" customFormat="1" ht="12.75">
      <c r="E263" s="98"/>
      <c r="F263" s="101"/>
      <c r="G263" s="101"/>
      <c r="H263" s="101"/>
      <c r="I263" s="101"/>
      <c r="J263" s="101"/>
      <c r="K263" s="101">
        <f>ABS(K261/$G$34)</f>
        <v>0.42276168318551455</v>
      </c>
      <c r="L263" s="101">
        <f>ABS(L261/$H$34)</f>
        <v>0.10226481392850527</v>
      </c>
      <c r="M263" s="101"/>
      <c r="N263" s="101"/>
    </row>
    <row r="264" s="100" customFormat="1" ht="12.75"/>
    <row r="265" s="100" customFormat="1" ht="12.75"/>
    <row r="266" s="100" customFormat="1" ht="12.75"/>
    <row r="267" s="100" customFormat="1" ht="12.75"/>
    <row r="268" s="100" customFormat="1" ht="12.75"/>
    <row r="269" s="100" customFormat="1" ht="12.75"/>
    <row r="270" s="100" customFormat="1" ht="12.75"/>
    <row r="271" s="100" customFormat="1" ht="12.75"/>
    <row r="272" s="100" customFormat="1" ht="12.75"/>
    <row r="273" s="100" customFormat="1" ht="12.75"/>
    <row r="274" s="100" customFormat="1" ht="12.75"/>
    <row r="275" s="100" customFormat="1" ht="12.75"/>
    <row r="276" s="100" customFormat="1" ht="12.75"/>
    <row r="277" s="100" customFormat="1" ht="12.75"/>
    <row r="278" s="100" customFormat="1" ht="12.75"/>
    <row r="279" s="100" customFormat="1" ht="12.75"/>
    <row r="280" s="100" customFormat="1" ht="12.75"/>
  </sheetData>
  <sheetProtection formatCells="0" formatColumns="0" formatRows="0" selectLockedCells="1"/>
  <mergeCells count="1">
    <mergeCell ref="A9:B9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2006-01-05T13:53:50Z</cp:lastPrinted>
  <dcterms:created xsi:type="dcterms:W3CDTF">2003-07-09T12:58:06Z</dcterms:created>
  <dcterms:modified xsi:type="dcterms:W3CDTF">2006-01-05T13:53:55Z</dcterms:modified>
  <cp:category/>
  <cp:version/>
  <cp:contentType/>
  <cp:contentStatus/>
</cp:coreProperties>
</file>