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3840" windowHeight="454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<sst xmlns="http://schemas.openxmlformats.org/spreadsheetml/2006/main" count="711" uniqueCount="166">
  <si>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</si>
  <si>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</si>
  <si>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</si>
  <si>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</si>
  <si>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</si>
  <si>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</si>
  <si>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</si>
  <si>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</si>
  <si>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</si>
  <si>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</si>
  <si>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</si>
  <si>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</si>
  <si>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</si>
  <si>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</si>
  <si>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</si>
  <si>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</si>
  <si>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</si>
  <si>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</si>
  <si>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</si>
  <si>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</si>
  <si>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</si>
  <si>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</si>
  <si>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</si>
  <si>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</si>
  <si>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</si>
  <si>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</si>
  <si>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</si>
  <si>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</si>
  <si>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</si>
  <si>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</si>
  <si>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</si>
  <si>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</si>
  <si>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</si>
  <si>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</si>
  <si>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</si>
  <si>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</si>
  <si>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</si>
  <si>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</si>
  <si>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</si>
  <si>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</si>
  <si>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</si>
  <si>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</si>
  <si>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</si>
  <si>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</si>
  <si>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</si>
  <si>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</si>
  <si>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</si>
  <si>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</si>
  <si>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</si>
  <si>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</si>
  <si>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</si>
  <si>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</si>
  <si>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</si>
  <si>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</si>
  <si>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</si>
  <si>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</si>
  <si>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</si>
  <si>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</si>
  <si>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</si>
  <si>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</si>
  <si>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</si>
  <si>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</si>
  <si>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</si>
  <si>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</si>
  <si>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</si>
  <si>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</si>
  <si>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</si>
  <si>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</si>
  <si>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</si>
  <si>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</si>
  <si>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</si>
  <si>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</si>
  <si>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</si>
  <si>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</si>
  <si>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</si>
  <si>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</si>
  <si>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</si>
  <si>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</si>
  <si>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</si>
  <si>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</si>
  <si>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</si>
  <si>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</si>
  <si>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</si>
  <si>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</si>
  <si>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</si>
  <si>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</si>
  <si>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</si>
  <si>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</si>
  <si>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</si>
  <si>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</si>
  <si>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</si>
  <si>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</si>
  <si>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</si>
  <si>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</si>
  <si>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</si>
  <si>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</si>
  <si>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</si>
  <si>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</si>
  <si>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</si>
  <si>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</si>
  <si>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</si>
  <si>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</si>
  <si>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</si>
  <si>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</si>
  <si>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</si>
  <si>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</si>
  <si>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</si>
  <si>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</si>
  <si>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</si>
  <si>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</si>
  <si>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</si>
  <si>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</si>
  <si>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</si>
  <si>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</si>
  <si>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</si>
  <si>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</si>
  <si>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</si>
  <si>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</si>
  <si>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</si>
  <si>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</si>
  <si>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</si>
  <si>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</si>
  <si>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</si>
  <si>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</si>
  <si>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</si>
  <si>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</si>
  <si>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</si>
  <si>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</si>
  <si>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</si>
  <si>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</si>
  <si>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</si>
  <si>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</si>
  <si>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</si>
  <si>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</si>
  <si>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</si>
  <si>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</si>
  <si>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</si>
  <si>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</si>
  <si>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</si>
  <si>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</si>
  <si>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</si>
  <si>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</si>
  <si>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</si>
  <si>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</si>
  <si>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</si>
  <si>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</si>
  <si>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</si>
  <si>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</si>
  <si>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</si>
  <si>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</si>
  <si>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</si>
  <si>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</si>
  <si>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</si>
  <si>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</si>
  <si>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</si>
  <si>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</si>
  <si>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</si>
  <si>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</si>
  <si>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</si>
  <si>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</si>
  <si>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</si>
  <si>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</si>
  <si>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</si>
  <si>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1</t>
  </si>
  <si>
    <t>AP 493</t>
  </si>
  <si>
    <t>4E14469A-2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</si>
</sst>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173" fontId="0" fillId="0" borderId="9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8" xfId="0" applyNumberFormat="1" applyFont="1" applyBorder="1" applyAlignment="1" applyProtection="1">
      <alignment/>
      <protection locked="0"/>
    </xf>
    <xf numFmtId="2" fontId="0" fillId="0" borderId="9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175" fontId="1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-0.059544580700560346</v>
      </c>
      <c r="C41" s="2">
        <f aca="true" t="shared" si="0" ref="C41:C55">($B$41*H41+$B$42*J41+$B$43*L41+$B$44*N41+$B$45*P41+$B$46*R41+$B$47*T41+$B$48*V41)/100</f>
        <v>1.0042604487919272E-11</v>
      </c>
      <c r="D41" s="2">
        <f aca="true" t="shared" si="1" ref="D41:D55">($B$41*I41+$B$42*K41+$B$43*M41+$B$44*O41+$B$45*Q41+$B$46*S41+$B$47*U41+$B$48*W41)/100</f>
        <v>-5.344475773402851E-09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1.4315809523694298</v>
      </c>
      <c r="C42" s="2">
        <f t="shared" si="0"/>
        <v>-6.197813715283236E-12</v>
      </c>
      <c r="D42" s="2">
        <f t="shared" si="1"/>
        <v>-2.310093576409263E-09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-1.7335281941928713</v>
      </c>
      <c r="C43" s="2">
        <f t="shared" si="0"/>
        <v>-0.00046015758800615813</v>
      </c>
      <c r="D43" s="2">
        <f t="shared" si="1"/>
        <v>-0.06438387468222156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1.4261302185585834</v>
      </c>
      <c r="C44" s="2">
        <f t="shared" si="0"/>
        <v>0.000494902174108519</v>
      </c>
      <c r="D44" s="2">
        <f t="shared" si="1"/>
        <v>0.09094522497317663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-0.059544580700560346</v>
      </c>
      <c r="C45" s="2">
        <f t="shared" si="0"/>
        <v>-6.427690155022398E-05</v>
      </c>
      <c r="D45" s="2">
        <f t="shared" si="1"/>
        <v>-0.01524225950399356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1.4315809523694298</v>
      </c>
      <c r="C46" s="2">
        <f t="shared" si="0"/>
        <v>-4.304455247682014E-05</v>
      </c>
      <c r="D46" s="2">
        <f t="shared" si="1"/>
        <v>-0.004160082300540525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-1.7335281941928713</v>
      </c>
      <c r="C47" s="2">
        <f t="shared" si="0"/>
        <v>-4.639181949494529E-05</v>
      </c>
      <c r="D47" s="2">
        <f t="shared" si="1"/>
        <v>-0.002585409581816062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1.4261302185585834</v>
      </c>
      <c r="C48" s="2">
        <f t="shared" si="0"/>
        <v>5.662235961683505E-05</v>
      </c>
      <c r="D48" s="2">
        <f t="shared" si="1"/>
        <v>0.0026083467327381333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-9.585222356959157E-06</v>
      </c>
      <c r="D49" s="2">
        <f t="shared" si="1"/>
        <v>-0.0003146169586240154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-3.457513084271136E-06</v>
      </c>
      <c r="D50" s="2">
        <f t="shared" si="1"/>
        <v>-6.394271927424779E-05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-2.8946849516432454E-06</v>
      </c>
      <c r="D51" s="2">
        <f t="shared" si="1"/>
        <v>-3.3799303116826926E-05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4.031856969922225E-06</v>
      </c>
      <c r="D52" s="2">
        <f t="shared" si="1"/>
        <v>3.817626485095932E-05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-7.570598817375069E-07</v>
      </c>
      <c r="D53" s="2">
        <f t="shared" si="1"/>
        <v>-6.844652591610504E-06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-2.727436212765445E-07</v>
      </c>
      <c r="D54" s="2">
        <f t="shared" si="1"/>
        <v>-2.359682505352943E-06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-2.4965900600116453E-07</v>
      </c>
      <c r="D55" s="2">
        <f t="shared" si="1"/>
        <v>-2.099965442602839E-06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1" t="s">
        <v>161</v>
      </c>
    </row>
    <row r="31" s="28" customFormat="1" ht="12.75"/>
    <row r="32" spans="1:22" s="28" customFormat="1" ht="12.75">
      <c r="A32" s="112"/>
      <c r="B32" s="113"/>
      <c r="C32" s="113"/>
      <c r="D32" s="113"/>
      <c r="E32" s="113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101" t="s">
        <v>106</v>
      </c>
      <c r="N32" s="101">
        <f>MIN(N3:N31)</f>
        <v>0</v>
      </c>
      <c r="O32" s="101"/>
      <c r="P32" s="101"/>
      <c r="Q32" s="114"/>
      <c r="R32" s="114" t="s">
        <v>104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AVERAGE(S28,S23,S18,S13,S8,S3)</f>
        <v>#DIV/0!</v>
      </c>
    </row>
    <row r="33" spans="1:22" s="28" customFormat="1" ht="12.75">
      <c r="A33" s="112"/>
      <c r="B33" s="113"/>
      <c r="C33" s="113"/>
      <c r="D33" s="113"/>
      <c r="E33" s="113"/>
      <c r="F33" s="105" t="s">
        <v>109</v>
      </c>
      <c r="G33" s="106">
        <v>1.6</v>
      </c>
      <c r="H33" s="107">
        <v>0.36</v>
      </c>
      <c r="I33" s="106" t="s">
        <v>85</v>
      </c>
      <c r="J33" s="107">
        <v>-0.106</v>
      </c>
      <c r="K33" s="108">
        <v>45</v>
      </c>
      <c r="L33" s="107"/>
      <c r="M33" s="101" t="s">
        <v>107</v>
      </c>
      <c r="N33" s="101">
        <f>MAX(N3:N31)</f>
        <v>0</v>
      </c>
      <c r="O33" s="101"/>
      <c r="P33" s="101"/>
      <c r="Q33" s="114"/>
      <c r="R33" s="114" t="s">
        <v>105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s="28" customFormat="1" ht="12.75">
      <c r="A34" s="112"/>
      <c r="B34" s="113"/>
      <c r="C34" s="113"/>
      <c r="D34" s="113"/>
      <c r="E34" s="113"/>
      <c r="F34" s="109" t="s">
        <v>110</v>
      </c>
      <c r="G34" s="110">
        <v>1.76</v>
      </c>
      <c r="H34" s="111">
        <v>1.6</v>
      </c>
      <c r="I34" s="106" t="s">
        <v>84</v>
      </c>
      <c r="J34" s="107">
        <v>0.82</v>
      </c>
      <c r="K34" s="105" t="s">
        <v>113</v>
      </c>
      <c r="L34" s="107"/>
      <c r="M34" s="101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s="28" customFormat="1" ht="12.75">
      <c r="A35" s="112"/>
      <c r="B35" s="113"/>
      <c r="C35" s="113"/>
      <c r="D35" s="113"/>
      <c r="E35" s="113"/>
      <c r="F35" s="101"/>
      <c r="G35" s="101"/>
      <c r="H35" s="101"/>
      <c r="I35" s="109" t="s">
        <v>86</v>
      </c>
      <c r="J35" s="111">
        <v>333</v>
      </c>
      <c r="K35" s="109">
        <v>5</v>
      </c>
      <c r="L35" s="111"/>
      <c r="M35" s="101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2086</v>
      </c>
      <c r="B3" s="31">
        <v>134.03666666666666</v>
      </c>
      <c r="C3" s="31">
        <v>119.08666666666666</v>
      </c>
      <c r="D3" s="31">
        <v>9.107304892107527</v>
      </c>
      <c r="E3" s="31">
        <v>10.227088534404308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2085</v>
      </c>
      <c r="B4" s="36">
        <v>125.24</v>
      </c>
      <c r="C4" s="36">
        <v>134.0233333333333</v>
      </c>
      <c r="D4" s="36">
        <v>9.15954889599182</v>
      </c>
      <c r="E4" s="36">
        <v>9.653499947719792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2088</v>
      </c>
      <c r="B5" s="41">
        <v>134.48</v>
      </c>
      <c r="C5" s="41">
        <v>134.78</v>
      </c>
      <c r="D5" s="41">
        <v>9.185217914869591</v>
      </c>
      <c r="E5" s="41">
        <v>9.460956124956365</v>
      </c>
      <c r="F5" s="37" t="s">
        <v>71</v>
      </c>
      <c r="I5" s="121">
        <v>3520</v>
      </c>
    </row>
    <row r="6" spans="1:6" s="33" customFormat="1" ht="13.5" thickBot="1">
      <c r="A6" s="42">
        <v>2087</v>
      </c>
      <c r="B6" s="43">
        <v>141.38</v>
      </c>
      <c r="C6" s="43">
        <v>134.34666666666666</v>
      </c>
      <c r="D6" s="43">
        <v>9.052624674103772</v>
      </c>
      <c r="E6" s="43">
        <v>9.461340492471676</v>
      </c>
      <c r="F6" s="44" t="s">
        <v>72</v>
      </c>
    </row>
    <row r="7" spans="1:6" s="33" customFormat="1" ht="12.75">
      <c r="A7" s="45" t="s">
        <v>163</v>
      </c>
      <c r="B7" s="45"/>
      <c r="C7" s="45"/>
      <c r="D7" s="45"/>
      <c r="E7" s="45"/>
      <c r="F7" s="45"/>
    </row>
    <row r="8" ht="12.75"/>
    <row r="9" spans="1:3" ht="24" customHeight="1">
      <c r="A9" s="118" t="s">
        <v>115</v>
      </c>
      <c r="B9" s="119"/>
      <c r="C9" s="46" t="s">
        <v>160</v>
      </c>
    </row>
    <row r="10" spans="1:6" ht="15">
      <c r="A10" s="47"/>
      <c r="B10" s="47"/>
      <c r="C10" s="99"/>
      <c r="D10" s="47"/>
      <c r="E10" s="47"/>
      <c r="F10" s="47"/>
    </row>
    <row r="11" spans="1:5" s="33" customFormat="1" ht="12.75">
      <c r="A11" s="48"/>
      <c r="B11" s="49"/>
      <c r="C11" s="49"/>
      <c r="D11" s="50" t="s">
        <v>102</v>
      </c>
      <c r="E11" s="50" t="s">
        <v>165</v>
      </c>
    </row>
    <row r="12" spans="1:5" s="33" customFormat="1" ht="12.75">
      <c r="A12" s="51"/>
      <c r="B12" s="52"/>
      <c r="C12" s="52"/>
      <c r="D12" s="52"/>
      <c r="E12" s="52"/>
    </row>
    <row r="13" spans="1:5" s="33" customFormat="1" ht="27" thickBot="1">
      <c r="A13" s="120" t="s">
        <v>164</v>
      </c>
      <c r="B13" s="120"/>
      <c r="C13" s="52"/>
      <c r="D13" s="52"/>
      <c r="E13" s="52"/>
    </row>
    <row r="14" spans="1:11" s="33" customFormat="1" ht="12.75">
      <c r="A14" s="51"/>
      <c r="B14" s="52"/>
      <c r="C14" s="52"/>
      <c r="D14" s="52"/>
      <c r="E14" s="52"/>
      <c r="F14" s="38" t="s">
        <v>89</v>
      </c>
      <c r="K14" s="38" t="s">
        <v>89</v>
      </c>
    </row>
    <row r="15" spans="1:11" s="33" customFormat="1" ht="13.5" thickBot="1">
      <c r="A15" s="53" t="s">
        <v>100</v>
      </c>
      <c r="B15" s="54"/>
      <c r="C15" s="54"/>
      <c r="D15" s="54"/>
      <c r="E15" s="54"/>
      <c r="F15" s="121">
        <v>3527</v>
      </c>
      <c r="K15" s="121">
        <v>3517</v>
      </c>
    </row>
    <row r="16" ht="12.75">
      <c r="A16" s="55" t="s">
        <v>103</v>
      </c>
    </row>
    <row r="17" s="33" customFormat="1" ht="13.5" thickBot="1"/>
    <row r="18" spans="1:6" ht="51">
      <c r="A18" s="56"/>
      <c r="B18" s="57" t="s">
        <v>63</v>
      </c>
      <c r="C18" s="57" t="s">
        <v>76</v>
      </c>
      <c r="D18" s="58" t="s">
        <v>77</v>
      </c>
      <c r="E18" s="33"/>
      <c r="F18" s="59"/>
    </row>
    <row r="19" spans="1:11" ht="12.75">
      <c r="A19" s="60" t="s">
        <v>56</v>
      </c>
      <c r="B19" s="61">
        <v>-0.059544580700560346</v>
      </c>
      <c r="C19" s="61">
        <v>57.68045541929944</v>
      </c>
      <c r="D19" s="62">
        <v>22.195589833827224</v>
      </c>
      <c r="K19" s="63" t="s">
        <v>93</v>
      </c>
    </row>
    <row r="20" spans="1:11" ht="12.75">
      <c r="A20" s="60" t="s">
        <v>57</v>
      </c>
      <c r="B20" s="61">
        <v>1.4315809523694298</v>
      </c>
      <c r="C20" s="61">
        <v>68.41158095236942</v>
      </c>
      <c r="D20" s="62">
        <v>26.38848532148919</v>
      </c>
      <c r="F20" s="64" t="s">
        <v>95</v>
      </c>
      <c r="K20" s="65" t="s">
        <v>92</v>
      </c>
    </row>
    <row r="21" spans="1:6" ht="13.5" thickBot="1">
      <c r="A21" s="60" t="s">
        <v>58</v>
      </c>
      <c r="B21" s="61">
        <v>-1.7335281941928713</v>
      </c>
      <c r="C21" s="61">
        <v>72.14647180580712</v>
      </c>
      <c r="D21" s="62">
        <v>27.419476527885344</v>
      </c>
      <c r="F21" s="39" t="s">
        <v>96</v>
      </c>
    </row>
    <row r="22" spans="1:11" ht="16.5" thickBot="1">
      <c r="A22" s="66" t="s">
        <v>59</v>
      </c>
      <c r="B22" s="67">
        <v>1.4261302185585834</v>
      </c>
      <c r="C22" s="67">
        <v>67.96279688522525</v>
      </c>
      <c r="D22" s="68">
        <v>25.993488974446763</v>
      </c>
      <c r="F22" s="39" t="s">
        <v>94</v>
      </c>
      <c r="I22" s="38" t="s">
        <v>89</v>
      </c>
      <c r="K22" s="69" t="s">
        <v>98</v>
      </c>
    </row>
    <row r="23" spans="1:11" ht="16.5" thickBot="1">
      <c r="A23" s="70" t="s">
        <v>97</v>
      </c>
      <c r="B23" s="71"/>
      <c r="C23" s="71"/>
      <c r="D23" s="72">
        <v>20.32298527264211</v>
      </c>
      <c r="I23" s="121">
        <v>3538</v>
      </c>
      <c r="K23" s="69" t="s">
        <v>99</v>
      </c>
    </row>
    <row r="24" ht="12.75"/>
    <row r="25" ht="13.5" thickBot="1"/>
    <row r="26" spans="1:9" ht="12.75">
      <c r="A26" s="73" t="s">
        <v>51</v>
      </c>
      <c r="B26" s="74">
        <v>3</v>
      </c>
      <c r="C26" s="74">
        <v>4</v>
      </c>
      <c r="D26" s="74">
        <v>5</v>
      </c>
      <c r="E26" s="74">
        <v>6</v>
      </c>
      <c r="F26" s="74">
        <v>7</v>
      </c>
      <c r="G26" s="74">
        <v>8</v>
      </c>
      <c r="H26" s="74">
        <v>9</v>
      </c>
      <c r="I26" s="75">
        <v>10</v>
      </c>
    </row>
    <row r="27" spans="1:9" ht="12.75">
      <c r="A27" s="76" t="s">
        <v>60</v>
      </c>
      <c r="B27" s="77">
        <v>-0.00046015758800615813</v>
      </c>
      <c r="C27" s="77">
        <v>0.000494902174108519</v>
      </c>
      <c r="D27" s="77">
        <v>-6.427690155022398E-05</v>
      </c>
      <c r="E27" s="77">
        <v>-4.304455247682014E-05</v>
      </c>
      <c r="F27" s="77">
        <v>-4.639181949494529E-05</v>
      </c>
      <c r="G27" s="77">
        <v>5.662235961683505E-05</v>
      </c>
      <c r="H27" s="77">
        <v>-9.585222356959157E-06</v>
      </c>
      <c r="I27" s="78">
        <v>-3.457513084271136E-06</v>
      </c>
    </row>
    <row r="28" spans="1:9" ht="13.5" thickBot="1">
      <c r="A28" s="79" t="s">
        <v>61</v>
      </c>
      <c r="B28" s="80">
        <v>-0.06438387468222156</v>
      </c>
      <c r="C28" s="80">
        <v>0.09094522497317663</v>
      </c>
      <c r="D28" s="80">
        <v>-0.01524225950399356</v>
      </c>
      <c r="E28" s="80">
        <v>-0.004160082300540525</v>
      </c>
      <c r="F28" s="80">
        <v>-0.002585409581816062</v>
      </c>
      <c r="G28" s="80">
        <v>0.0026083467327381333</v>
      </c>
      <c r="H28" s="80">
        <v>-0.0003146169586240154</v>
      </c>
      <c r="I28" s="81">
        <v>-6.394271927424779E-05</v>
      </c>
    </row>
    <row r="29" ht="12.75">
      <c r="A29" s="82" t="s">
        <v>90</v>
      </c>
    </row>
    <row r="30" spans="6:12" ht="12.75">
      <c r="F30" s="28"/>
      <c r="G30" s="28"/>
      <c r="H30" s="28"/>
      <c r="I30" s="28"/>
      <c r="J30" s="101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3"/>
      <c r="B32" s="84"/>
      <c r="C32" s="84"/>
      <c r="D32" s="84"/>
      <c r="E32" s="84"/>
      <c r="F32" s="102"/>
      <c r="G32" s="103">
        <v>3</v>
      </c>
      <c r="H32" s="104">
        <v>4</v>
      </c>
      <c r="I32" s="103" t="s">
        <v>88</v>
      </c>
      <c r="J32" s="104" t="s">
        <v>83</v>
      </c>
      <c r="K32" s="102" t="s">
        <v>114</v>
      </c>
      <c r="L32" s="104"/>
      <c r="M32" s="98" t="s">
        <v>106</v>
      </c>
      <c r="N32" s="101">
        <f>MIN(N3:N31)</f>
        <v>0</v>
      </c>
      <c r="O32" s="101"/>
      <c r="P32" s="101"/>
      <c r="Q32" s="114"/>
      <c r="R32" s="114" t="s">
        <v>158</v>
      </c>
      <c r="S32" s="101" t="e">
        <f>AVERAGE(S30,S25,S20,S15,S10,S5)</f>
        <v>#DIV/0!</v>
      </c>
      <c r="T32" s="101" t="e">
        <f>AVERAGE(T30,T25,T20,T15,T10,T5)</f>
        <v>#DIV/0!</v>
      </c>
      <c r="U32" s="114" t="s">
        <v>108</v>
      </c>
      <c r="V32" s="101" t="e">
        <f>Mittelwert(S28,S23,S18,S13,S8,S3)</f>
        <v>#NAME?</v>
      </c>
    </row>
    <row r="33" spans="1:22" ht="12.75">
      <c r="A33" s="83"/>
      <c r="B33" s="84"/>
      <c r="C33" s="84"/>
      <c r="D33" s="84"/>
      <c r="E33" s="84"/>
      <c r="F33" s="105" t="s">
        <v>109</v>
      </c>
      <c r="G33" s="106">
        <f>param!G33</f>
        <v>1.6</v>
      </c>
      <c r="H33" s="107">
        <f>param!H33</f>
        <v>0.36</v>
      </c>
      <c r="I33" s="106" t="s">
        <v>85</v>
      </c>
      <c r="J33" s="107">
        <f>param!J33</f>
        <v>-0.106</v>
      </c>
      <c r="K33" s="106">
        <f>param!K33</f>
        <v>45</v>
      </c>
      <c r="L33" s="107"/>
      <c r="M33" s="98" t="s">
        <v>107</v>
      </c>
      <c r="N33" s="101">
        <f>MAX(N3:N31)</f>
        <v>0</v>
      </c>
      <c r="O33" s="101"/>
      <c r="P33" s="101"/>
      <c r="Q33" s="114"/>
      <c r="R33" s="114" t="s">
        <v>159</v>
      </c>
      <c r="S33" s="101" t="e">
        <f>AVERAGE(S31,S26,S21,S16,S11,S6)</f>
        <v>#DIV/0!</v>
      </c>
      <c r="T33" s="101" t="e">
        <f>AVERAGE(T31,T26,T21,T16,T11,T6)</f>
        <v>#DIV/0!</v>
      </c>
      <c r="U33" s="101"/>
      <c r="V33" s="101"/>
    </row>
    <row r="34" spans="1:22" ht="12.75">
      <c r="A34" s="83"/>
      <c r="B34" s="84"/>
      <c r="C34" s="84"/>
      <c r="D34" s="84"/>
      <c r="E34" s="84"/>
      <c r="F34" s="109" t="s">
        <v>110</v>
      </c>
      <c r="G34" s="110">
        <f>param!G34</f>
        <v>1.76</v>
      </c>
      <c r="H34" s="111">
        <f>param!H34</f>
        <v>1.6</v>
      </c>
      <c r="I34" s="106" t="s">
        <v>84</v>
      </c>
      <c r="J34" s="107">
        <f>param!J34</f>
        <v>0.82</v>
      </c>
      <c r="K34" s="106" t="s">
        <v>113</v>
      </c>
      <c r="L34" s="107"/>
      <c r="M34" s="98"/>
      <c r="N34" s="101"/>
      <c r="O34" s="101"/>
      <c r="P34" s="101"/>
      <c r="Q34" s="101"/>
      <c r="R34" s="114" t="s">
        <v>112</v>
      </c>
      <c r="S34" s="101" t="e">
        <f>ABS(S32/$G$33)</f>
        <v>#DIV/0!</v>
      </c>
      <c r="T34" s="101" t="e">
        <f>ABS(T32/$H$33)</f>
        <v>#DIV/0!</v>
      </c>
      <c r="U34" s="114" t="s">
        <v>111</v>
      </c>
      <c r="V34" s="101" t="e">
        <f>S34+T34+T35+S35</f>
        <v>#DIV/0!</v>
      </c>
    </row>
    <row r="35" spans="1:22" ht="12.75">
      <c r="A35" s="83"/>
      <c r="B35" s="84"/>
      <c r="C35" s="84"/>
      <c r="D35" s="84"/>
      <c r="E35" s="84"/>
      <c r="F35" s="101"/>
      <c r="G35" s="101"/>
      <c r="H35" s="101"/>
      <c r="I35" s="109" t="s">
        <v>86</v>
      </c>
      <c r="J35" s="111">
        <f>param!J35</f>
        <v>333</v>
      </c>
      <c r="K35" s="110">
        <f>param!K35</f>
        <v>5</v>
      </c>
      <c r="L35" s="111"/>
      <c r="M35" s="98"/>
      <c r="N35" s="101"/>
      <c r="O35" s="101"/>
      <c r="P35" s="101"/>
      <c r="Q35" s="101"/>
      <c r="R35" s="101"/>
      <c r="S35" s="101" t="e">
        <f>ABS(S33/$G$34)</f>
        <v>#DIV/0!</v>
      </c>
      <c r="T35" s="101" t="e">
        <f>ABS(T33/$H$34)</f>
        <v>#DIV/0!</v>
      </c>
      <c r="U35" s="101"/>
      <c r="V35" s="101"/>
    </row>
    <row r="36" ht="12.75"/>
    <row r="37" ht="12.75">
      <c r="A37" s="39" t="s">
        <v>74</v>
      </c>
    </row>
    <row r="38" spans="1:24" ht="51">
      <c r="A38" s="85" t="s">
        <v>52</v>
      </c>
      <c r="B38" s="85" t="s">
        <v>53</v>
      </c>
      <c r="C38" s="85" t="s">
        <v>54</v>
      </c>
      <c r="D38" s="85"/>
      <c r="E38" s="85"/>
      <c r="F38" s="86" t="s">
        <v>81</v>
      </c>
      <c r="H38" s="87" t="s">
        <v>63</v>
      </c>
      <c r="I38" s="87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5">
        <v>2086</v>
      </c>
      <c r="B39" s="88">
        <v>134.03666666666666</v>
      </c>
      <c r="C39" s="88">
        <v>119.08666666666666</v>
      </c>
      <c r="D39" s="88">
        <v>9.107304892107527</v>
      </c>
      <c r="E39" s="88">
        <v>10.227088534404308</v>
      </c>
      <c r="F39" s="89">
        <f>I39*D39/(23678+B39)*1000</f>
        <v>25.993488974446763</v>
      </c>
      <c r="G39" s="90" t="s">
        <v>59</v>
      </c>
      <c r="H39" s="91">
        <f>I39-B39+X39</f>
        <v>1.4261302185585834</v>
      </c>
      <c r="I39" s="91">
        <f>(B39+C42-2*X39)*(23678+B39)*E42/((23678+C42)*D39+E42*(23678+B39))</f>
        <v>67.96279688522525</v>
      </c>
      <c r="J39" s="39" t="s">
        <v>73</v>
      </c>
      <c r="K39" s="39">
        <f>(K40*K40+L40*L40+M40*M40+N40*N40+O40*O40+P40*P40+Q40*Q40+R40*R40+S40*S40+T40*T40+U40*U40+V40*V40+W40*W40)</f>
        <v>0.012680011713574966</v>
      </c>
      <c r="M39" s="39" t="s">
        <v>68</v>
      </c>
      <c r="N39" s="39">
        <f>(K44*K44+L44*L44+M44*M44+N44*N44+O44*O44+P44*P44+Q44*Q44+R44*R44+S44*S44+T44*T44+U44*U44+V44*V44+W44*W44)</f>
        <v>0.010101832326545193</v>
      </c>
      <c r="X39" s="28">
        <f>(1-$H$2)*1000</f>
        <v>67.5</v>
      </c>
    </row>
    <row r="40" spans="1:24" ht="12.75">
      <c r="A40" s="85">
        <v>2085</v>
      </c>
      <c r="B40" s="88">
        <v>125.24</v>
      </c>
      <c r="C40" s="88">
        <v>134.0233333333333</v>
      </c>
      <c r="D40" s="88">
        <v>9.15954889599182</v>
      </c>
      <c r="E40" s="88">
        <v>9.653499947719792</v>
      </c>
      <c r="F40" s="89">
        <f>I40*D40/(23678+B40)*1000</f>
        <v>22.195589833827224</v>
      </c>
      <c r="G40" s="90" t="s">
        <v>56</v>
      </c>
      <c r="H40" s="91">
        <f>I40-B40+X40</f>
        <v>-0.059544580700560346</v>
      </c>
      <c r="I40" s="91">
        <f>(B40+C39-2*X40)*(23678+B40)*E39/((23678+C39)*D40+E39*(23678+B40))</f>
        <v>57.68045541929944</v>
      </c>
      <c r="J40" s="39" t="s">
        <v>62</v>
      </c>
      <c r="K40" s="72">
        <f aca="true" t="shared" si="0" ref="K40:W40">SQRT(K41*K41+K42*K42)</f>
        <v>0.06438551905593222</v>
      </c>
      <c r="L40" s="72">
        <f t="shared" si="0"/>
        <v>0.09094657153287114</v>
      </c>
      <c r="M40" s="72">
        <f t="shared" si="0"/>
        <v>0.015242395031856211</v>
      </c>
      <c r="N40" s="72">
        <f t="shared" si="0"/>
        <v>0.004160304986508618</v>
      </c>
      <c r="O40" s="72">
        <f t="shared" si="0"/>
        <v>0.0025858257688139694</v>
      </c>
      <c r="P40" s="72">
        <f t="shared" si="0"/>
        <v>0.0026089612434442703</v>
      </c>
      <c r="Q40" s="72">
        <f t="shared" si="0"/>
        <v>0.0003147629380048702</v>
      </c>
      <c r="R40" s="72">
        <f t="shared" si="0"/>
        <v>6.403612843476069E-05</v>
      </c>
      <c r="S40" s="72">
        <f t="shared" si="0"/>
        <v>3.3923031883256194E-05</v>
      </c>
      <c r="T40" s="72">
        <f t="shared" si="0"/>
        <v>3.838857992419754E-05</v>
      </c>
      <c r="U40" s="72">
        <f t="shared" si="0"/>
        <v>6.886393015532644E-06</v>
      </c>
      <c r="V40" s="72">
        <f t="shared" si="0"/>
        <v>2.3753927273223233E-06</v>
      </c>
      <c r="W40" s="72">
        <f t="shared" si="0"/>
        <v>2.1147539997369968E-06</v>
      </c>
      <c r="X40" s="28">
        <f>(1-$H$2)*1000</f>
        <v>67.5</v>
      </c>
    </row>
    <row r="41" spans="1:24" ht="12.75">
      <c r="A41" s="85">
        <v>2088</v>
      </c>
      <c r="B41" s="88">
        <v>134.48</v>
      </c>
      <c r="C41" s="88">
        <v>134.78</v>
      </c>
      <c r="D41" s="88">
        <v>9.185217914869591</v>
      </c>
      <c r="E41" s="88">
        <v>9.460956124956365</v>
      </c>
      <c r="F41" s="89">
        <f>I41*D41/(23678+B41)*1000</f>
        <v>26.38848532148919</v>
      </c>
      <c r="G41" s="90" t="s">
        <v>57</v>
      </c>
      <c r="H41" s="91">
        <f>I41-B41+X41</f>
        <v>1.4315809523694298</v>
      </c>
      <c r="I41" s="91">
        <f>(B41+C40-2*X41)*(23678+B41)*E40/((23678+C40)*D41+E40*(23678+B41))</f>
        <v>68.41158095236942</v>
      </c>
      <c r="J41" s="39" t="s">
        <v>60</v>
      </c>
      <c r="K41" s="72">
        <f>'calcul config'!C43</f>
        <v>-0.00046015758800615813</v>
      </c>
      <c r="L41" s="72">
        <f>'calcul config'!C44</f>
        <v>0.000494902174108519</v>
      </c>
      <c r="M41" s="72">
        <f>'calcul config'!C45</f>
        <v>-6.427690155022398E-05</v>
      </c>
      <c r="N41" s="72">
        <f>'calcul config'!C46</f>
        <v>-4.304455247682014E-05</v>
      </c>
      <c r="O41" s="72">
        <f>'calcul config'!C47</f>
        <v>-4.639181949494529E-05</v>
      </c>
      <c r="P41" s="72">
        <f>'calcul config'!C48</f>
        <v>5.662235961683505E-05</v>
      </c>
      <c r="Q41" s="72">
        <f>'calcul config'!C49</f>
        <v>-9.585222356959157E-06</v>
      </c>
      <c r="R41" s="72">
        <f>'calcul config'!C50</f>
        <v>-3.457513084271136E-06</v>
      </c>
      <c r="S41" s="72">
        <f>'calcul config'!C51</f>
        <v>-2.8946849516432454E-06</v>
      </c>
      <c r="T41" s="72">
        <f>'calcul config'!C52</f>
        <v>4.031856969922225E-06</v>
      </c>
      <c r="U41" s="72">
        <f>'calcul config'!C53</f>
        <v>-7.570598817375069E-07</v>
      </c>
      <c r="V41" s="72">
        <f>'calcul config'!C54</f>
        <v>-2.727436212765445E-07</v>
      </c>
      <c r="W41" s="72">
        <f>'calcul config'!C55</f>
        <v>-2.4965900600116453E-07</v>
      </c>
      <c r="X41" s="28">
        <f>(1-$H$2)*1000</f>
        <v>67.5</v>
      </c>
    </row>
    <row r="42" spans="1:24" ht="12.75">
      <c r="A42" s="85">
        <v>2087</v>
      </c>
      <c r="B42" s="88">
        <v>141.38</v>
      </c>
      <c r="C42" s="88">
        <v>134.34666666666666</v>
      </c>
      <c r="D42" s="88">
        <v>9.052624674103772</v>
      </c>
      <c r="E42" s="88">
        <v>9.461340492471676</v>
      </c>
      <c r="F42" s="89">
        <f>I42*D42/(23678+B42)*1000</f>
        <v>27.419476527885344</v>
      </c>
      <c r="G42" s="90" t="s">
        <v>58</v>
      </c>
      <c r="H42" s="91">
        <f>I42-B42+X42</f>
        <v>-1.7335281941928713</v>
      </c>
      <c r="I42" s="91">
        <f>(B42+C41-2*X42)*(23678+B42)*E41/((23678+C41)*D42+E41*(23678+B42))</f>
        <v>72.14647180580712</v>
      </c>
      <c r="J42" s="39" t="s">
        <v>61</v>
      </c>
      <c r="K42" s="72">
        <f>'calcul config'!D43</f>
        <v>-0.06438387468222156</v>
      </c>
      <c r="L42" s="72">
        <f>'calcul config'!D44</f>
        <v>0.09094522497317663</v>
      </c>
      <c r="M42" s="72">
        <f>'calcul config'!D45</f>
        <v>-0.01524225950399356</v>
      </c>
      <c r="N42" s="72">
        <f>'calcul config'!D46</f>
        <v>-0.004160082300540525</v>
      </c>
      <c r="O42" s="72">
        <f>'calcul config'!D47</f>
        <v>-0.002585409581816062</v>
      </c>
      <c r="P42" s="72">
        <f>'calcul config'!D48</f>
        <v>0.0026083467327381333</v>
      </c>
      <c r="Q42" s="72">
        <f>'calcul config'!D49</f>
        <v>-0.0003146169586240154</v>
      </c>
      <c r="R42" s="72">
        <f>'calcul config'!D50</f>
        <v>-6.394271927424779E-05</v>
      </c>
      <c r="S42" s="72">
        <f>'calcul config'!D51</f>
        <v>-3.3799303116826926E-05</v>
      </c>
      <c r="T42" s="72">
        <f>'calcul config'!D52</f>
        <v>3.817626485095932E-05</v>
      </c>
      <c r="U42" s="72">
        <f>'calcul config'!D53</f>
        <v>-6.844652591610504E-06</v>
      </c>
      <c r="V42" s="72">
        <f>'calcul config'!D54</f>
        <v>-2.359682505352943E-06</v>
      </c>
      <c r="W42" s="72">
        <f>'calcul config'!D55</f>
        <v>-2.099965442602839E-06</v>
      </c>
      <c r="X42" s="28">
        <f>(1-$H$2)*1000</f>
        <v>67.5</v>
      </c>
    </row>
    <row r="43" spans="1:23" ht="12.75">
      <c r="A43" s="83"/>
      <c r="B43" s="84"/>
      <c r="C43" s="84"/>
      <c r="D43" s="84"/>
      <c r="E43" s="84"/>
      <c r="F43" s="92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3" t="s">
        <v>87</v>
      </c>
      <c r="B44" s="94"/>
      <c r="C44" s="94"/>
      <c r="D44" s="94"/>
      <c r="E44" s="94"/>
      <c r="F44" s="95"/>
      <c r="G44" s="96"/>
      <c r="H44" s="96"/>
      <c r="I44" s="97">
        <v>180</v>
      </c>
      <c r="J44" s="39" t="s">
        <v>67</v>
      </c>
      <c r="K44" s="72">
        <f>K40/(K43*1.5)</f>
        <v>0.04292367937062148</v>
      </c>
      <c r="L44" s="72">
        <f>L40/(L43*1.5)</f>
        <v>0.08661578241225824</v>
      </c>
      <c r="M44" s="72">
        <f aca="true" t="shared" si="1" ref="M44:W44">M40/(M43*1.5)</f>
        <v>0.016935994479840236</v>
      </c>
      <c r="N44" s="72">
        <f t="shared" si="1"/>
        <v>0.005547073315344824</v>
      </c>
      <c r="O44" s="72">
        <f t="shared" si="1"/>
        <v>0.011492558972506532</v>
      </c>
      <c r="P44" s="72">
        <f t="shared" si="1"/>
        <v>0.01739307495629513</v>
      </c>
      <c r="Q44" s="72">
        <f t="shared" si="1"/>
        <v>0.0020984195866991344</v>
      </c>
      <c r="R44" s="72">
        <f t="shared" si="1"/>
        <v>0.00014230250763280156</v>
      </c>
      <c r="S44" s="72">
        <f t="shared" si="1"/>
        <v>0.00045230709177674917</v>
      </c>
      <c r="T44" s="72">
        <f t="shared" si="1"/>
        <v>0.0005118477323226338</v>
      </c>
      <c r="U44" s="72">
        <f t="shared" si="1"/>
        <v>9.181857354043525E-05</v>
      </c>
      <c r="V44" s="72">
        <f t="shared" si="1"/>
        <v>3.1671903030964305E-05</v>
      </c>
      <c r="W44" s="72">
        <f t="shared" si="1"/>
        <v>2.8196719996493286E-05</v>
      </c>
      <c r="X44" s="72"/>
      <c r="Y44" s="72"/>
    </row>
    <row r="45" s="100" customFormat="1" ht="12.75"/>
    <row r="46" spans="1:24" s="100" customFormat="1" ht="12.75">
      <c r="A46" s="100">
        <v>2088</v>
      </c>
      <c r="B46" s="100">
        <v>138.02</v>
      </c>
      <c r="C46" s="100">
        <v>139.02</v>
      </c>
      <c r="D46" s="100">
        <v>9.078689253754394</v>
      </c>
      <c r="E46" s="100">
        <v>9.451082351103167</v>
      </c>
      <c r="F46" s="100">
        <v>27.919284017651744</v>
      </c>
      <c r="G46" s="100" t="s">
        <v>59</v>
      </c>
      <c r="H46" s="100">
        <v>2.720333264529472</v>
      </c>
      <c r="I46" s="100">
        <v>73.24033326452948</v>
      </c>
      <c r="J46" s="100" t="s">
        <v>73</v>
      </c>
      <c r="K46" s="100">
        <v>0.4222965163720096</v>
      </c>
      <c r="M46" s="100" t="s">
        <v>68</v>
      </c>
      <c r="N46" s="100">
        <v>0.2228932570166036</v>
      </c>
      <c r="X46" s="100">
        <v>67.5</v>
      </c>
    </row>
    <row r="47" spans="1:24" s="100" customFormat="1" ht="12.75">
      <c r="A47" s="100">
        <v>2085</v>
      </c>
      <c r="B47" s="100">
        <v>130.25999450683594</v>
      </c>
      <c r="C47" s="100">
        <v>137.75999450683594</v>
      </c>
      <c r="D47" s="100">
        <v>8.98205852508545</v>
      </c>
      <c r="E47" s="100">
        <v>9.579201698303223</v>
      </c>
      <c r="F47" s="100">
        <v>25.969517859083687</v>
      </c>
      <c r="G47" s="100" t="s">
        <v>56</v>
      </c>
      <c r="H47" s="100">
        <v>6.076011336843536</v>
      </c>
      <c r="I47" s="100">
        <v>68.83600584367947</v>
      </c>
      <c r="J47" s="100" t="s">
        <v>62</v>
      </c>
      <c r="K47" s="100">
        <v>0.6237419508810961</v>
      </c>
      <c r="L47" s="100">
        <v>0.1036084685014197</v>
      </c>
      <c r="M47" s="100">
        <v>0.14766234074008072</v>
      </c>
      <c r="N47" s="100">
        <v>0.00760360434434229</v>
      </c>
      <c r="O47" s="100">
        <v>0.025050721906381357</v>
      </c>
      <c r="P47" s="100">
        <v>0.0029721340762563254</v>
      </c>
      <c r="Q47" s="100">
        <v>0.003049246367088649</v>
      </c>
      <c r="R47" s="100">
        <v>0.00011701480987042183</v>
      </c>
      <c r="S47" s="100">
        <v>0.00032866602422744956</v>
      </c>
      <c r="T47" s="100">
        <v>4.373196465065392E-05</v>
      </c>
      <c r="U47" s="100">
        <v>6.66960004506666E-05</v>
      </c>
      <c r="V47" s="100">
        <v>4.343926481754655E-06</v>
      </c>
      <c r="W47" s="100">
        <v>2.0494923168176683E-05</v>
      </c>
      <c r="X47" s="100">
        <v>67.5</v>
      </c>
    </row>
    <row r="48" spans="1:24" s="100" customFormat="1" ht="12.75">
      <c r="A48" s="100">
        <v>2086</v>
      </c>
      <c r="B48" s="100">
        <v>145.72000122070312</v>
      </c>
      <c r="C48" s="100">
        <v>127.12000274658203</v>
      </c>
      <c r="D48" s="100">
        <v>8.8533353805542</v>
      </c>
      <c r="E48" s="100">
        <v>9.968866348266602</v>
      </c>
      <c r="F48" s="100">
        <v>28.68000284701885</v>
      </c>
      <c r="G48" s="100" t="s">
        <v>57</v>
      </c>
      <c r="H48" s="100">
        <v>-1.0440750762652442</v>
      </c>
      <c r="I48" s="100">
        <v>77.17592614443788</v>
      </c>
      <c r="J48" s="100" t="s">
        <v>60</v>
      </c>
      <c r="K48" s="100">
        <v>0.14242560804575774</v>
      </c>
      <c r="L48" s="100">
        <v>0.0005638827410765699</v>
      </c>
      <c r="M48" s="100">
        <v>-0.03534908758652553</v>
      </c>
      <c r="N48" s="100">
        <v>7.876137640770762E-05</v>
      </c>
      <c r="O48" s="100">
        <v>0.005456652257463014</v>
      </c>
      <c r="P48" s="100">
        <v>6.450988574333145E-05</v>
      </c>
      <c r="Q48" s="100">
        <v>-0.0008073980660467784</v>
      </c>
      <c r="R48" s="100">
        <v>6.338097488470499E-06</v>
      </c>
      <c r="S48" s="100">
        <v>4.976724933108899E-05</v>
      </c>
      <c r="T48" s="100">
        <v>4.5912603409430985E-06</v>
      </c>
      <c r="U48" s="100">
        <v>-2.2703370345374877E-05</v>
      </c>
      <c r="V48" s="100">
        <v>5.007814140815794E-07</v>
      </c>
      <c r="W48" s="100">
        <v>2.428062736623109E-06</v>
      </c>
      <c r="X48" s="100">
        <v>67.5</v>
      </c>
    </row>
    <row r="49" spans="1:24" s="100" customFormat="1" ht="12.75">
      <c r="A49" s="100">
        <v>2087</v>
      </c>
      <c r="B49" s="100">
        <v>154.5</v>
      </c>
      <c r="C49" s="100">
        <v>141.10000610351562</v>
      </c>
      <c r="D49" s="100">
        <v>8.949541091918945</v>
      </c>
      <c r="E49" s="100">
        <v>9.382269859313965</v>
      </c>
      <c r="F49" s="100">
        <v>29.028305138166598</v>
      </c>
      <c r="G49" s="100" t="s">
        <v>58</v>
      </c>
      <c r="H49" s="100">
        <v>-9.6980383575157</v>
      </c>
      <c r="I49" s="100">
        <v>77.3019616424843</v>
      </c>
      <c r="J49" s="100" t="s">
        <v>61</v>
      </c>
      <c r="K49" s="100">
        <v>-0.607263507434583</v>
      </c>
      <c r="L49" s="100">
        <v>0.10360693404142406</v>
      </c>
      <c r="M49" s="100">
        <v>-0.14336878628083538</v>
      </c>
      <c r="N49" s="100">
        <v>0.007603196411436923</v>
      </c>
      <c r="O49" s="100">
        <v>-0.02444920477586088</v>
      </c>
      <c r="P49" s="100">
        <v>0.0029714339033344527</v>
      </c>
      <c r="Q49" s="100">
        <v>-0.00294041013638357</v>
      </c>
      <c r="R49" s="100">
        <v>0.00011684303252328576</v>
      </c>
      <c r="S49" s="100">
        <v>-0.0003248762477859772</v>
      </c>
      <c r="T49" s="100">
        <v>4.349028696948006E-05</v>
      </c>
      <c r="U49" s="100">
        <v>-6.2712944844554E-05</v>
      </c>
      <c r="V49" s="100">
        <v>4.314964108100997E-06</v>
      </c>
      <c r="W49" s="100">
        <v>-2.0350586896118933E-05</v>
      </c>
      <c r="X49" s="100">
        <v>67.5</v>
      </c>
    </row>
    <row r="50" s="100" customFormat="1" ht="12.75"/>
    <row r="51" s="100" customFormat="1" ht="12.75"/>
    <row r="52" s="100" customFormat="1" ht="12.75"/>
    <row r="53" s="100" customFormat="1" ht="12.75"/>
    <row r="54" s="100" customFormat="1" ht="12.75"/>
    <row r="55" s="115" customFormat="1" ht="12.75">
      <c r="A55" s="115" t="s">
        <v>116</v>
      </c>
    </row>
    <row r="56" spans="1:24" s="115" customFormat="1" ht="12.75">
      <c r="A56" s="115">
        <v>2088</v>
      </c>
      <c r="B56" s="115">
        <v>155.74</v>
      </c>
      <c r="C56" s="115">
        <v>148.04</v>
      </c>
      <c r="D56" s="115">
        <v>9.00050233538249</v>
      </c>
      <c r="E56" s="115">
        <v>9.332713397568144</v>
      </c>
      <c r="F56" s="115">
        <v>28.57191015667889</v>
      </c>
      <c r="G56" s="115" t="s">
        <v>59</v>
      </c>
      <c r="H56" s="115">
        <v>-12.580280952918088</v>
      </c>
      <c r="I56" s="115">
        <v>75.65971904708192</v>
      </c>
      <c r="J56" s="115" t="s">
        <v>73</v>
      </c>
      <c r="K56" s="115">
        <v>0.9328707723853424</v>
      </c>
      <c r="M56" s="115" t="s">
        <v>68</v>
      </c>
      <c r="N56" s="115">
        <v>0.5315299340504188</v>
      </c>
      <c r="X56" s="115">
        <v>67.5</v>
      </c>
    </row>
    <row r="57" spans="1:24" s="115" customFormat="1" ht="12.75">
      <c r="A57" s="115">
        <v>2087</v>
      </c>
      <c r="B57" s="115">
        <v>151.27999877929688</v>
      </c>
      <c r="C57" s="115">
        <v>144.67999267578125</v>
      </c>
      <c r="D57" s="115">
        <v>9.024206161499023</v>
      </c>
      <c r="E57" s="115">
        <v>9.619263648986816</v>
      </c>
      <c r="F57" s="115">
        <v>31.639212472398487</v>
      </c>
      <c r="G57" s="115" t="s">
        <v>56</v>
      </c>
      <c r="H57" s="115">
        <v>-0.23363032837755782</v>
      </c>
      <c r="I57" s="115">
        <v>83.54636845091932</v>
      </c>
      <c r="J57" s="115" t="s">
        <v>62</v>
      </c>
      <c r="K57" s="115">
        <v>0.8793700930892194</v>
      </c>
      <c r="L57" s="115">
        <v>0.33816903043137436</v>
      </c>
      <c r="M57" s="115">
        <v>0.2081785487211435</v>
      </c>
      <c r="N57" s="115">
        <v>0.022850804233165378</v>
      </c>
      <c r="O57" s="115">
        <v>0.03531704906370468</v>
      </c>
      <c r="P57" s="115">
        <v>0.00970094553820844</v>
      </c>
      <c r="Q57" s="115">
        <v>0.004298872093103154</v>
      </c>
      <c r="R57" s="115">
        <v>0.00035171460579493964</v>
      </c>
      <c r="S57" s="115">
        <v>0.0004633466099186546</v>
      </c>
      <c r="T57" s="115">
        <v>0.0001427637870275797</v>
      </c>
      <c r="U57" s="115">
        <v>9.402668612966358E-05</v>
      </c>
      <c r="V57" s="115">
        <v>1.3048806535107795E-05</v>
      </c>
      <c r="W57" s="115">
        <v>2.889205926345397E-05</v>
      </c>
      <c r="X57" s="115">
        <v>67.5</v>
      </c>
    </row>
    <row r="58" spans="1:24" s="115" customFormat="1" ht="12.75">
      <c r="A58" s="115">
        <v>2086</v>
      </c>
      <c r="B58" s="115">
        <v>134.55999755859375</v>
      </c>
      <c r="C58" s="115">
        <v>131.55999755859375</v>
      </c>
      <c r="D58" s="115">
        <v>9.147555351257324</v>
      </c>
      <c r="E58" s="115">
        <v>10.085373878479004</v>
      </c>
      <c r="F58" s="115">
        <v>28.395260050098262</v>
      </c>
      <c r="G58" s="115" t="s">
        <v>57</v>
      </c>
      <c r="H58" s="115">
        <v>6.857438043072804</v>
      </c>
      <c r="I58" s="115">
        <v>73.91743560166655</v>
      </c>
      <c r="J58" s="115" t="s">
        <v>60</v>
      </c>
      <c r="K58" s="115">
        <v>-0.7458084476142843</v>
      </c>
      <c r="L58" s="115">
        <v>-0.0018400128133182507</v>
      </c>
      <c r="M58" s="115">
        <v>0.17780217883995128</v>
      </c>
      <c r="N58" s="115">
        <v>-0.00023657863686065756</v>
      </c>
      <c r="O58" s="115">
        <v>-0.029749310976751205</v>
      </c>
      <c r="P58" s="115">
        <v>-0.0002104254886684448</v>
      </c>
      <c r="Q58" s="115">
        <v>0.003729014978871707</v>
      </c>
      <c r="R58" s="115">
        <v>-1.9040063892219464E-05</v>
      </c>
      <c r="S58" s="115">
        <v>-0.00037255245387843067</v>
      </c>
      <c r="T58" s="115">
        <v>-1.4977348400361887E-05</v>
      </c>
      <c r="U58" s="115">
        <v>8.501234094968455E-05</v>
      </c>
      <c r="V58" s="115">
        <v>-1.50896480736951E-06</v>
      </c>
      <c r="W58" s="115">
        <v>-2.2646495448233566E-05</v>
      </c>
      <c r="X58" s="115">
        <v>67.5</v>
      </c>
    </row>
    <row r="59" spans="1:24" s="115" customFormat="1" ht="12.75">
      <c r="A59" s="115">
        <v>2085</v>
      </c>
      <c r="B59" s="115">
        <v>112.87999725341797</v>
      </c>
      <c r="C59" s="115">
        <v>126.08000183105469</v>
      </c>
      <c r="D59" s="115">
        <v>9.209019660949707</v>
      </c>
      <c r="E59" s="115">
        <v>9.55769157409668</v>
      </c>
      <c r="F59" s="115">
        <v>22.13487653648452</v>
      </c>
      <c r="G59" s="115" t="s">
        <v>58</v>
      </c>
      <c r="H59" s="115">
        <v>11.8039605207818</v>
      </c>
      <c r="I59" s="115">
        <v>57.18395777419977</v>
      </c>
      <c r="J59" s="115" t="s">
        <v>61</v>
      </c>
      <c r="K59" s="115">
        <v>0.4658986156739616</v>
      </c>
      <c r="L59" s="115">
        <v>-0.3381640245439225</v>
      </c>
      <c r="M59" s="115">
        <v>0.1082806231391725</v>
      </c>
      <c r="N59" s="115">
        <v>-0.022849579528976673</v>
      </c>
      <c r="O59" s="115">
        <v>0.0190334560964811</v>
      </c>
      <c r="P59" s="115">
        <v>-0.009698663075342132</v>
      </c>
      <c r="Q59" s="115">
        <v>0.002138866185672104</v>
      </c>
      <c r="R59" s="115">
        <v>-0.00035119886089859405</v>
      </c>
      <c r="S59" s="115">
        <v>0.0002754900180265514</v>
      </c>
      <c r="T59" s="115">
        <v>-0.000141975976564172</v>
      </c>
      <c r="U59" s="115">
        <v>4.017361809422767E-05</v>
      </c>
      <c r="V59" s="115">
        <v>-1.2961264490812314E-05</v>
      </c>
      <c r="W59" s="115">
        <v>1.794121881021668E-05</v>
      </c>
      <c r="X59" s="115">
        <v>67.5</v>
      </c>
    </row>
    <row r="60" s="115" customFormat="1" ht="12.75">
      <c r="A60" s="115" t="s">
        <v>122</v>
      </c>
    </row>
    <row r="61" spans="1:24" s="115" customFormat="1" ht="12.75">
      <c r="A61" s="115">
        <v>2088</v>
      </c>
      <c r="B61" s="115">
        <v>134.16</v>
      </c>
      <c r="C61" s="115">
        <v>140.46</v>
      </c>
      <c r="D61" s="115">
        <v>9.421249886887912</v>
      </c>
      <c r="E61" s="115">
        <v>9.507954047358496</v>
      </c>
      <c r="F61" s="115">
        <v>27.29917805425253</v>
      </c>
      <c r="G61" s="115" t="s">
        <v>59</v>
      </c>
      <c r="H61" s="115">
        <v>2.338530290663954</v>
      </c>
      <c r="I61" s="115">
        <v>68.99853029066395</v>
      </c>
      <c r="J61" s="115" t="s">
        <v>73</v>
      </c>
      <c r="K61" s="115">
        <v>0.1525743222085497</v>
      </c>
      <c r="M61" s="115" t="s">
        <v>68</v>
      </c>
      <c r="N61" s="115">
        <v>0.10434812963043824</v>
      </c>
      <c r="X61" s="115">
        <v>67.5</v>
      </c>
    </row>
    <row r="62" spans="1:24" s="115" customFormat="1" ht="12.75">
      <c r="A62" s="115">
        <v>2087</v>
      </c>
      <c r="B62" s="115">
        <v>143.83999633789062</v>
      </c>
      <c r="C62" s="115">
        <v>137.74000549316406</v>
      </c>
      <c r="D62" s="115">
        <v>9.110466957092285</v>
      </c>
      <c r="E62" s="115">
        <v>9.515372276306152</v>
      </c>
      <c r="F62" s="115">
        <v>29.16080523431443</v>
      </c>
      <c r="G62" s="115" t="s">
        <v>56</v>
      </c>
      <c r="H62" s="115">
        <v>-0.09099178874058111</v>
      </c>
      <c r="I62" s="115">
        <v>76.24900454915004</v>
      </c>
      <c r="J62" s="115" t="s">
        <v>62</v>
      </c>
      <c r="K62" s="115">
        <v>0.30458961038210697</v>
      </c>
      <c r="L62" s="115">
        <v>0.22727521713802235</v>
      </c>
      <c r="M62" s="115">
        <v>0.07210760806770192</v>
      </c>
      <c r="N62" s="115">
        <v>0.0524490397892777</v>
      </c>
      <c r="O62" s="115">
        <v>0.012232931537254564</v>
      </c>
      <c r="P62" s="115">
        <v>0.006519789545387233</v>
      </c>
      <c r="Q62" s="115">
        <v>0.0014890220685091478</v>
      </c>
      <c r="R62" s="115">
        <v>0.0008073082337004717</v>
      </c>
      <c r="S62" s="115">
        <v>0.00016047837484246816</v>
      </c>
      <c r="T62" s="115">
        <v>9.59225341327802E-05</v>
      </c>
      <c r="U62" s="115">
        <v>3.25548195561169E-05</v>
      </c>
      <c r="V62" s="115">
        <v>2.9954705247021414E-05</v>
      </c>
      <c r="W62" s="115">
        <v>1.0003512887669119E-05</v>
      </c>
      <c r="X62" s="115">
        <v>67.5</v>
      </c>
    </row>
    <row r="63" spans="1:24" s="115" customFormat="1" ht="12.75">
      <c r="A63" s="115">
        <v>2086</v>
      </c>
      <c r="B63" s="115">
        <v>118.73999786376953</v>
      </c>
      <c r="C63" s="115">
        <v>114.54000091552734</v>
      </c>
      <c r="D63" s="115">
        <v>9.296178817749023</v>
      </c>
      <c r="E63" s="115">
        <v>10.575413703918457</v>
      </c>
      <c r="F63" s="115">
        <v>23.995049696510037</v>
      </c>
      <c r="G63" s="115" t="s">
        <v>57</v>
      </c>
      <c r="H63" s="115">
        <v>10.183514964260624</v>
      </c>
      <c r="I63" s="115">
        <v>61.423512828030155</v>
      </c>
      <c r="J63" s="115" t="s">
        <v>60</v>
      </c>
      <c r="K63" s="115">
        <v>-0.30157043174354714</v>
      </c>
      <c r="L63" s="115">
        <v>0.0012370810673627804</v>
      </c>
      <c r="M63" s="115">
        <v>0.07150338788964467</v>
      </c>
      <c r="N63" s="115">
        <v>-0.0005426139154536691</v>
      </c>
      <c r="O63" s="115">
        <v>-0.012092414912055012</v>
      </c>
      <c r="P63" s="115">
        <v>0.00014154970741124358</v>
      </c>
      <c r="Q63" s="115">
        <v>0.0014810894490256013</v>
      </c>
      <c r="R63" s="115">
        <v>-4.3618108779691236E-05</v>
      </c>
      <c r="S63" s="115">
        <v>-0.00015663321457345987</v>
      </c>
      <c r="T63" s="115">
        <v>1.0080422890754121E-05</v>
      </c>
      <c r="U63" s="115">
        <v>3.254565791062587E-05</v>
      </c>
      <c r="V63" s="115">
        <v>-3.4438714280502323E-06</v>
      </c>
      <c r="W63" s="115">
        <v>-9.685037711894633E-06</v>
      </c>
      <c r="X63" s="115">
        <v>67.5</v>
      </c>
    </row>
    <row r="64" spans="1:24" s="115" customFormat="1" ht="12.75">
      <c r="A64" s="115">
        <v>2085</v>
      </c>
      <c r="B64" s="115">
        <v>118.5999984741211</v>
      </c>
      <c r="C64" s="115">
        <v>137.60000610351562</v>
      </c>
      <c r="D64" s="115">
        <v>9.350470542907715</v>
      </c>
      <c r="E64" s="115">
        <v>9.594630241394043</v>
      </c>
      <c r="F64" s="115">
        <v>20.468175935983833</v>
      </c>
      <c r="G64" s="115" t="s">
        <v>58</v>
      </c>
      <c r="H64" s="115">
        <v>0.9907485328777454</v>
      </c>
      <c r="I64" s="115">
        <v>52.090747006998846</v>
      </c>
      <c r="J64" s="115" t="s">
        <v>61</v>
      </c>
      <c r="K64" s="115">
        <v>0.042779731774922336</v>
      </c>
      <c r="L64" s="115">
        <v>0.22727185033692135</v>
      </c>
      <c r="M64" s="115">
        <v>0.009315184461315115</v>
      </c>
      <c r="N64" s="115">
        <v>-0.052446232895757075</v>
      </c>
      <c r="O64" s="115">
        <v>0.0018488146445403645</v>
      </c>
      <c r="P64" s="115">
        <v>0.006518252787095055</v>
      </c>
      <c r="Q64" s="115">
        <v>0.00015349516113644096</v>
      </c>
      <c r="R64" s="115">
        <v>-0.0008061290497104409</v>
      </c>
      <c r="S64" s="115">
        <v>3.491911918225029E-05</v>
      </c>
      <c r="T64" s="115">
        <v>9.539139179610466E-05</v>
      </c>
      <c r="U64" s="115">
        <v>7.722871848264345E-07</v>
      </c>
      <c r="V64" s="115">
        <v>-2.975607695955553E-05</v>
      </c>
      <c r="W64" s="115">
        <v>2.504059626474756E-06</v>
      </c>
      <c r="X64" s="115">
        <v>67.5</v>
      </c>
    </row>
    <row r="65" s="115" customFormat="1" ht="12.75">
      <c r="A65" s="115" t="s">
        <v>128</v>
      </c>
    </row>
    <row r="66" spans="1:24" s="115" customFormat="1" ht="12.75">
      <c r="A66" s="115">
        <v>2088</v>
      </c>
      <c r="B66" s="115">
        <v>124.68</v>
      </c>
      <c r="C66" s="115">
        <v>121.38</v>
      </c>
      <c r="D66" s="115">
        <v>9.294599158542296</v>
      </c>
      <c r="E66" s="115">
        <v>9.60074946308299</v>
      </c>
      <c r="F66" s="115">
        <v>25.998288984474794</v>
      </c>
      <c r="G66" s="115" t="s">
        <v>59</v>
      </c>
      <c r="H66" s="115">
        <v>9.399412698635572</v>
      </c>
      <c r="I66" s="115">
        <v>66.57941269863558</v>
      </c>
      <c r="J66" s="115" t="s">
        <v>73</v>
      </c>
      <c r="K66" s="115">
        <v>0.5918110372607893</v>
      </c>
      <c r="M66" s="115" t="s">
        <v>68</v>
      </c>
      <c r="N66" s="115">
        <v>0.30918700853952336</v>
      </c>
      <c r="X66" s="115">
        <v>67.5</v>
      </c>
    </row>
    <row r="67" spans="1:24" s="115" customFormat="1" ht="12.75">
      <c r="A67" s="115">
        <v>2087</v>
      </c>
      <c r="B67" s="115">
        <v>125.36000061035156</v>
      </c>
      <c r="C67" s="115">
        <v>115.86000061035156</v>
      </c>
      <c r="D67" s="115">
        <v>9.094503402709961</v>
      </c>
      <c r="E67" s="115">
        <v>9.472197532653809</v>
      </c>
      <c r="F67" s="115">
        <v>21.92595474072335</v>
      </c>
      <c r="G67" s="115" t="s">
        <v>56</v>
      </c>
      <c r="H67" s="115">
        <v>-0.4724368325416606</v>
      </c>
      <c r="I67" s="115">
        <v>57.3875637778099</v>
      </c>
      <c r="J67" s="115" t="s">
        <v>62</v>
      </c>
      <c r="K67" s="115">
        <v>0.7434651104372194</v>
      </c>
      <c r="L67" s="115">
        <v>0.08277182242083606</v>
      </c>
      <c r="M67" s="115">
        <v>0.1760051679270701</v>
      </c>
      <c r="N67" s="115">
        <v>0.018194363280353325</v>
      </c>
      <c r="O67" s="115">
        <v>0.029858845278117024</v>
      </c>
      <c r="P67" s="115">
        <v>0.002374435930747808</v>
      </c>
      <c r="Q67" s="115">
        <v>0.0036344920057796966</v>
      </c>
      <c r="R67" s="115">
        <v>0.0002800413081886624</v>
      </c>
      <c r="S67" s="115">
        <v>0.00039173555134216495</v>
      </c>
      <c r="T67" s="115">
        <v>3.4960197891133185E-05</v>
      </c>
      <c r="U67" s="115">
        <v>7.948755340530416E-05</v>
      </c>
      <c r="V67" s="115">
        <v>1.0385679388177357E-05</v>
      </c>
      <c r="W67" s="115">
        <v>2.4425091414829713E-05</v>
      </c>
      <c r="X67" s="115">
        <v>67.5</v>
      </c>
    </row>
    <row r="68" spans="1:24" s="115" customFormat="1" ht="12.75">
      <c r="A68" s="115">
        <v>2086</v>
      </c>
      <c r="B68" s="115">
        <v>137.86000061035156</v>
      </c>
      <c r="C68" s="115">
        <v>111.76000213623047</v>
      </c>
      <c r="D68" s="115">
        <v>9.047392845153809</v>
      </c>
      <c r="E68" s="115">
        <v>10.214503288269043</v>
      </c>
      <c r="F68" s="115">
        <v>23.07790999396717</v>
      </c>
      <c r="G68" s="115" t="s">
        <v>57</v>
      </c>
      <c r="H68" s="115">
        <v>-9.610977888583704</v>
      </c>
      <c r="I68" s="115">
        <v>60.749022721767865</v>
      </c>
      <c r="J68" s="115" t="s">
        <v>60</v>
      </c>
      <c r="K68" s="115">
        <v>0.7306503183173158</v>
      </c>
      <c r="L68" s="115">
        <v>0.0004503421925796789</v>
      </c>
      <c r="M68" s="115">
        <v>-0.17333020094521842</v>
      </c>
      <c r="N68" s="115">
        <v>0.0001884484626077199</v>
      </c>
      <c r="O68" s="115">
        <v>0.029282908799937838</v>
      </c>
      <c r="P68" s="115">
        <v>5.1418553374233556E-05</v>
      </c>
      <c r="Q68" s="115">
        <v>-0.0035945897299651235</v>
      </c>
      <c r="R68" s="115">
        <v>1.516244204130376E-05</v>
      </c>
      <c r="S68" s="115">
        <v>0.00037813348893797784</v>
      </c>
      <c r="T68" s="115">
        <v>3.6546892137187715E-06</v>
      </c>
      <c r="U68" s="115">
        <v>-7.929849026039345E-05</v>
      </c>
      <c r="V68" s="115">
        <v>1.2028652580752198E-06</v>
      </c>
      <c r="W68" s="115">
        <v>2.3351560308158036E-05</v>
      </c>
      <c r="X68" s="115">
        <v>67.5</v>
      </c>
    </row>
    <row r="69" spans="1:24" s="115" customFormat="1" ht="12.75">
      <c r="A69" s="115">
        <v>2085</v>
      </c>
      <c r="B69" s="115">
        <v>124.76000213623047</v>
      </c>
      <c r="C69" s="115">
        <v>139.9600067138672</v>
      </c>
      <c r="D69" s="115">
        <v>9.250368118286133</v>
      </c>
      <c r="E69" s="115">
        <v>9.81954288482666</v>
      </c>
      <c r="F69" s="115">
        <v>20.70912623966714</v>
      </c>
      <c r="G69" s="115" t="s">
        <v>58</v>
      </c>
      <c r="H69" s="115">
        <v>-3.9719215503015732</v>
      </c>
      <c r="I69" s="115">
        <v>53.28808058592889</v>
      </c>
      <c r="J69" s="115" t="s">
        <v>61</v>
      </c>
      <c r="K69" s="115">
        <v>-0.1374426526964317</v>
      </c>
      <c r="L69" s="115">
        <v>0.08277059730831958</v>
      </c>
      <c r="M69" s="115">
        <v>-0.03056894792639007</v>
      </c>
      <c r="N69" s="115">
        <v>0.01819338732491589</v>
      </c>
      <c r="O69" s="115">
        <v>-0.0058362568104097625</v>
      </c>
      <c r="P69" s="115">
        <v>0.0023738791295251555</v>
      </c>
      <c r="Q69" s="115">
        <v>-0.0005370817566309469</v>
      </c>
      <c r="R69" s="115">
        <v>0.0002796305323875801</v>
      </c>
      <c r="S69" s="115">
        <v>-0.00010233184611323164</v>
      </c>
      <c r="T69" s="115">
        <v>3.4768645117955356E-05</v>
      </c>
      <c r="U69" s="115">
        <v>-5.479104742872362E-06</v>
      </c>
      <c r="V69" s="115">
        <v>1.0315786519937665E-05</v>
      </c>
      <c r="W69" s="115">
        <v>-7.161684284946273E-06</v>
      </c>
      <c r="X69" s="115">
        <v>67.5</v>
      </c>
    </row>
    <row r="70" s="115" customFormat="1" ht="12.75">
      <c r="A70" s="115" t="s">
        <v>134</v>
      </c>
    </row>
    <row r="71" spans="1:24" s="115" customFormat="1" ht="12.75">
      <c r="A71" s="115">
        <v>2088</v>
      </c>
      <c r="B71" s="115">
        <v>122.48</v>
      </c>
      <c r="C71" s="115">
        <v>121.58</v>
      </c>
      <c r="D71" s="115">
        <v>9.300824209321167</v>
      </c>
      <c r="E71" s="115">
        <v>9.565690368232355</v>
      </c>
      <c r="F71" s="115">
        <v>23.85006531392953</v>
      </c>
      <c r="G71" s="115" t="s">
        <v>59</v>
      </c>
      <c r="H71" s="115">
        <v>6.051473096114314</v>
      </c>
      <c r="I71" s="115">
        <v>61.03147309611432</v>
      </c>
      <c r="J71" s="115" t="s">
        <v>73</v>
      </c>
      <c r="K71" s="115">
        <v>0.16528417645501</v>
      </c>
      <c r="M71" s="115" t="s">
        <v>68</v>
      </c>
      <c r="N71" s="115">
        <v>0.10630743654061738</v>
      </c>
      <c r="X71" s="115">
        <v>67.5</v>
      </c>
    </row>
    <row r="72" spans="1:24" s="115" customFormat="1" ht="12.75">
      <c r="A72" s="115">
        <v>2087</v>
      </c>
      <c r="B72" s="115">
        <v>128.97999572753906</v>
      </c>
      <c r="C72" s="115">
        <v>127.77999877929688</v>
      </c>
      <c r="D72" s="115">
        <v>9.20404052734375</v>
      </c>
      <c r="E72" s="115">
        <v>9.411520957946777</v>
      </c>
      <c r="F72" s="115">
        <v>22.77226381442654</v>
      </c>
      <c r="G72" s="115" t="s">
        <v>56</v>
      </c>
      <c r="H72" s="115">
        <v>-2.5777312843443525</v>
      </c>
      <c r="I72" s="115">
        <v>58.90226444319471</v>
      </c>
      <c r="J72" s="115" t="s">
        <v>62</v>
      </c>
      <c r="K72" s="115">
        <v>0.33211545076638976</v>
      </c>
      <c r="L72" s="115">
        <v>0.2199416389719004</v>
      </c>
      <c r="M72" s="115">
        <v>0.0786237357774626</v>
      </c>
      <c r="N72" s="115">
        <v>0.014388987640157605</v>
      </c>
      <c r="O72" s="115">
        <v>0.013338287339540301</v>
      </c>
      <c r="P72" s="115">
        <v>0.006309423820157227</v>
      </c>
      <c r="Q72" s="115">
        <v>0.0016235718428215418</v>
      </c>
      <c r="R72" s="115">
        <v>0.0002214848341185029</v>
      </c>
      <c r="S72" s="115">
        <v>0.0001749934543875242</v>
      </c>
      <c r="T72" s="115">
        <v>9.284993481058286E-05</v>
      </c>
      <c r="U72" s="115">
        <v>3.551198837503154E-05</v>
      </c>
      <c r="V72" s="115">
        <v>8.218263545502973E-06</v>
      </c>
      <c r="W72" s="115">
        <v>1.0912076296925302E-05</v>
      </c>
      <c r="X72" s="115">
        <v>67.5</v>
      </c>
    </row>
    <row r="73" spans="1:24" s="115" customFormat="1" ht="12.75">
      <c r="A73" s="115">
        <v>2086</v>
      </c>
      <c r="B73" s="115">
        <v>133.17999267578125</v>
      </c>
      <c r="C73" s="115">
        <v>120.77999877929688</v>
      </c>
      <c r="D73" s="115">
        <v>9.285655975341797</v>
      </c>
      <c r="E73" s="115">
        <v>10.285409927368164</v>
      </c>
      <c r="F73" s="115">
        <v>24.72845520038822</v>
      </c>
      <c r="G73" s="115" t="s">
        <v>57</v>
      </c>
      <c r="H73" s="115">
        <v>-2.2688885727574757</v>
      </c>
      <c r="I73" s="115">
        <v>63.41110410302377</v>
      </c>
      <c r="J73" s="115" t="s">
        <v>60</v>
      </c>
      <c r="K73" s="115">
        <v>0.3196704983768527</v>
      </c>
      <c r="L73" s="115">
        <v>0.001196627508152093</v>
      </c>
      <c r="M73" s="115">
        <v>-0.07591508624601265</v>
      </c>
      <c r="N73" s="115">
        <v>0.00014887330742410806</v>
      </c>
      <c r="O73" s="115">
        <v>0.012798703740181267</v>
      </c>
      <c r="P73" s="115">
        <v>0.00013687127916434051</v>
      </c>
      <c r="Q73" s="115">
        <v>-0.0015781877592290414</v>
      </c>
      <c r="R73" s="115">
        <v>1.197903695298403E-05</v>
      </c>
      <c r="S73" s="115">
        <v>0.00016420739121496795</v>
      </c>
      <c r="T73" s="115">
        <v>9.74432027663222E-06</v>
      </c>
      <c r="U73" s="115">
        <v>-3.507128590799079E-05</v>
      </c>
      <c r="V73" s="115">
        <v>9.482900721315667E-07</v>
      </c>
      <c r="W73" s="115">
        <v>1.010856436194277E-05</v>
      </c>
      <c r="X73" s="115">
        <v>67.5</v>
      </c>
    </row>
    <row r="74" spans="1:24" s="115" customFormat="1" ht="12.75">
      <c r="A74" s="115">
        <v>2085</v>
      </c>
      <c r="B74" s="115">
        <v>137.67999267578125</v>
      </c>
      <c r="C74" s="115">
        <v>131.17999267578125</v>
      </c>
      <c r="D74" s="115">
        <v>9.16937255859375</v>
      </c>
      <c r="E74" s="115">
        <v>9.853636741638184</v>
      </c>
      <c r="F74" s="115">
        <v>25.138732514704667</v>
      </c>
      <c r="G74" s="115" t="s">
        <v>58</v>
      </c>
      <c r="H74" s="115">
        <v>-4.886974514951021</v>
      </c>
      <c r="I74" s="115">
        <v>65.29301816083023</v>
      </c>
      <c r="J74" s="115" t="s">
        <v>61</v>
      </c>
      <c r="K74" s="115">
        <v>-0.09006356147331117</v>
      </c>
      <c r="L74" s="115">
        <v>0.21993838372656216</v>
      </c>
      <c r="M74" s="115">
        <v>-0.020459508983959335</v>
      </c>
      <c r="N74" s="115">
        <v>0.014388217472881932</v>
      </c>
      <c r="O74" s="115">
        <v>-0.0037554083297573803</v>
      </c>
      <c r="P74" s="115">
        <v>0.006307939060842878</v>
      </c>
      <c r="Q74" s="115">
        <v>-0.0003811940784201073</v>
      </c>
      <c r="R74" s="115">
        <v>0.00022116065296109928</v>
      </c>
      <c r="S74" s="115">
        <v>-6.048670720788975E-05</v>
      </c>
      <c r="T74" s="115">
        <v>9.233720061099915E-05</v>
      </c>
      <c r="U74" s="115">
        <v>-5.577295321958654E-06</v>
      </c>
      <c r="V74" s="115">
        <v>8.163369502995673E-06</v>
      </c>
      <c r="W74" s="115">
        <v>-4.109785353321939E-06</v>
      </c>
      <c r="X74" s="115">
        <v>67.5</v>
      </c>
    </row>
    <row r="75" s="115" customFormat="1" ht="12.75">
      <c r="A75" s="115" t="s">
        <v>140</v>
      </c>
    </row>
    <row r="76" spans="1:24" s="115" customFormat="1" ht="12.75">
      <c r="A76" s="115">
        <v>2088</v>
      </c>
      <c r="B76" s="115">
        <v>131.8</v>
      </c>
      <c r="C76" s="115">
        <v>138.2</v>
      </c>
      <c r="D76" s="115">
        <v>9.015442645329303</v>
      </c>
      <c r="E76" s="115">
        <v>9.307547122393041</v>
      </c>
      <c r="F76" s="115">
        <v>24.95829543925658</v>
      </c>
      <c r="G76" s="115" t="s">
        <v>59</v>
      </c>
      <c r="H76" s="115">
        <v>1.6149024765278455</v>
      </c>
      <c r="I76" s="115">
        <v>65.91490247652786</v>
      </c>
      <c r="J76" s="115" t="s">
        <v>73</v>
      </c>
      <c r="K76" s="115">
        <v>0.10084164632946908</v>
      </c>
      <c r="M76" s="115" t="s">
        <v>68</v>
      </c>
      <c r="N76" s="115">
        <v>0.07906502591023079</v>
      </c>
      <c r="X76" s="115">
        <v>67.5</v>
      </c>
    </row>
    <row r="77" spans="1:24" s="115" customFormat="1" ht="12.75">
      <c r="A77" s="115">
        <v>2087</v>
      </c>
      <c r="B77" s="115">
        <v>144.32000732421875</v>
      </c>
      <c r="C77" s="115">
        <v>138.9199981689453</v>
      </c>
      <c r="D77" s="115">
        <v>8.932990074157715</v>
      </c>
      <c r="E77" s="115">
        <v>9.367419242858887</v>
      </c>
      <c r="F77" s="115">
        <v>28.23033196765476</v>
      </c>
      <c r="G77" s="115" t="s">
        <v>56</v>
      </c>
      <c r="H77" s="115">
        <v>-1.5359203092807974</v>
      </c>
      <c r="I77" s="115">
        <v>75.28408701493795</v>
      </c>
      <c r="J77" s="115" t="s">
        <v>62</v>
      </c>
      <c r="K77" s="115">
        <v>0.18887775684441785</v>
      </c>
      <c r="L77" s="115">
        <v>0.25096463996652757</v>
      </c>
      <c r="M77" s="115">
        <v>0.04471432255091783</v>
      </c>
      <c r="N77" s="115">
        <v>0.008599591219370675</v>
      </c>
      <c r="O77" s="115">
        <v>0.007585673422712201</v>
      </c>
      <c r="P77" s="115">
        <v>0.007199376959006585</v>
      </c>
      <c r="Q77" s="115">
        <v>0.0009233558821084973</v>
      </c>
      <c r="R77" s="115">
        <v>0.00013237761870684163</v>
      </c>
      <c r="S77" s="115">
        <v>9.951418496693845E-05</v>
      </c>
      <c r="T77" s="115">
        <v>0.00010593214593101001</v>
      </c>
      <c r="U77" s="115">
        <v>2.0196212287877047E-05</v>
      </c>
      <c r="V77" s="115">
        <v>4.916427100200276E-06</v>
      </c>
      <c r="W77" s="115">
        <v>6.204011677173943E-06</v>
      </c>
      <c r="X77" s="115">
        <v>67.5</v>
      </c>
    </row>
    <row r="78" spans="1:24" s="115" customFormat="1" ht="12.75">
      <c r="A78" s="115">
        <v>2086</v>
      </c>
      <c r="B78" s="115">
        <v>134.16000366210938</v>
      </c>
      <c r="C78" s="115">
        <v>108.76000213623047</v>
      </c>
      <c r="D78" s="115">
        <v>9.013710975646973</v>
      </c>
      <c r="E78" s="115">
        <v>10.232964515686035</v>
      </c>
      <c r="F78" s="115">
        <v>26.634269904226404</v>
      </c>
      <c r="G78" s="115" t="s">
        <v>57</v>
      </c>
      <c r="H78" s="115">
        <v>3.701637425970816</v>
      </c>
      <c r="I78" s="115">
        <v>70.36164108808019</v>
      </c>
      <c r="J78" s="115" t="s">
        <v>60</v>
      </c>
      <c r="K78" s="115">
        <v>-0.08092489847737167</v>
      </c>
      <c r="L78" s="115">
        <v>0.001365439981790588</v>
      </c>
      <c r="M78" s="115">
        <v>0.01869745586928313</v>
      </c>
      <c r="N78" s="115">
        <v>8.884369251644651E-05</v>
      </c>
      <c r="O78" s="115">
        <v>-0.0033238798834474585</v>
      </c>
      <c r="P78" s="115">
        <v>0.00015625121979883594</v>
      </c>
      <c r="Q78" s="115">
        <v>0.00036395812752890795</v>
      </c>
      <c r="R78" s="115">
        <v>7.148666869757322E-06</v>
      </c>
      <c r="S78" s="115">
        <v>-4.9544746446366535E-05</v>
      </c>
      <c r="T78" s="115">
        <v>1.1128097546437691E-05</v>
      </c>
      <c r="U78" s="115">
        <v>6.458290635135387E-06</v>
      </c>
      <c r="V78" s="115">
        <v>5.635241777833593E-07</v>
      </c>
      <c r="W78" s="115">
        <v>-3.264700723670116E-06</v>
      </c>
      <c r="X78" s="115">
        <v>67.5</v>
      </c>
    </row>
    <row r="79" spans="1:24" s="115" customFormat="1" ht="12.75">
      <c r="A79" s="115">
        <v>2085</v>
      </c>
      <c r="B79" s="115">
        <v>127.26000213623047</v>
      </c>
      <c r="C79" s="115">
        <v>131.55999755859375</v>
      </c>
      <c r="D79" s="115">
        <v>8.996004104614258</v>
      </c>
      <c r="E79" s="115">
        <v>9.51629638671875</v>
      </c>
      <c r="F79" s="115">
        <v>20.32298527264211</v>
      </c>
      <c r="G79" s="115" t="s">
        <v>58</v>
      </c>
      <c r="H79" s="115">
        <v>-5.981241832343784</v>
      </c>
      <c r="I79" s="115">
        <v>53.778760303886685</v>
      </c>
      <c r="J79" s="115" t="s">
        <v>61</v>
      </c>
      <c r="K79" s="115">
        <v>-0.17066331719794423</v>
      </c>
      <c r="L79" s="115">
        <v>0.2509609254190479</v>
      </c>
      <c r="M79" s="115">
        <v>-0.040617432036057236</v>
      </c>
      <c r="N79" s="115">
        <v>0.008599132278234662</v>
      </c>
      <c r="O79" s="115">
        <v>-0.006818670236670457</v>
      </c>
      <c r="P79" s="115">
        <v>0.007197681165082702</v>
      </c>
      <c r="Q79" s="115">
        <v>-0.0008485991789001521</v>
      </c>
      <c r="R79" s="115">
        <v>0.00013218445633462043</v>
      </c>
      <c r="S79" s="115">
        <v>-8.630406195075229E-05</v>
      </c>
      <c r="T79" s="115">
        <v>0.0001053460250154023</v>
      </c>
      <c r="U79" s="115">
        <v>-1.9135764234780862E-05</v>
      </c>
      <c r="V79" s="115">
        <v>4.884024563066538E-06</v>
      </c>
      <c r="W79" s="115">
        <v>-5.275555902023828E-06</v>
      </c>
      <c r="X79" s="115">
        <v>67.5</v>
      </c>
    </row>
    <row r="80" s="115" customFormat="1" ht="12.75">
      <c r="A80" s="115" t="s">
        <v>146</v>
      </c>
    </row>
    <row r="81" spans="1:24" s="115" customFormat="1" ht="12.75">
      <c r="A81" s="115">
        <v>2088</v>
      </c>
      <c r="B81" s="115">
        <v>138.02</v>
      </c>
      <c r="C81" s="115">
        <v>139.02</v>
      </c>
      <c r="D81" s="115">
        <v>9.078689253754394</v>
      </c>
      <c r="E81" s="115">
        <v>9.451082351103167</v>
      </c>
      <c r="F81" s="115">
        <v>27.552688561844217</v>
      </c>
      <c r="G81" s="115" t="s">
        <v>59</v>
      </c>
      <c r="H81" s="115">
        <v>1.758647666158467</v>
      </c>
      <c r="I81" s="115">
        <v>72.27864766615848</v>
      </c>
      <c r="J81" s="115" t="s">
        <v>73</v>
      </c>
      <c r="K81" s="115">
        <v>0.09798651910913972</v>
      </c>
      <c r="M81" s="115" t="s">
        <v>68</v>
      </c>
      <c r="N81" s="115">
        <v>0.055837199994138734</v>
      </c>
      <c r="X81" s="115">
        <v>67.5</v>
      </c>
    </row>
    <row r="82" spans="1:24" s="115" customFormat="1" ht="12.75">
      <c r="A82" s="115">
        <v>2087</v>
      </c>
      <c r="B82" s="115">
        <v>154.5</v>
      </c>
      <c r="C82" s="115">
        <v>141.10000610351562</v>
      </c>
      <c r="D82" s="115">
        <v>8.949541091918945</v>
      </c>
      <c r="E82" s="115">
        <v>9.382269859313965</v>
      </c>
      <c r="F82" s="115">
        <v>30.58450524998107</v>
      </c>
      <c r="G82" s="115" t="s">
        <v>56</v>
      </c>
      <c r="H82" s="115">
        <v>-5.553899704606721</v>
      </c>
      <c r="I82" s="115">
        <v>81.44610029539328</v>
      </c>
      <c r="J82" s="115" t="s">
        <v>62</v>
      </c>
      <c r="K82" s="115">
        <v>0.2850530598348848</v>
      </c>
      <c r="L82" s="115">
        <v>0.10934075354959512</v>
      </c>
      <c r="M82" s="115">
        <v>0.06748253500461553</v>
      </c>
      <c r="N82" s="115">
        <v>0.008893293360519647</v>
      </c>
      <c r="O82" s="115">
        <v>0.01144829439247295</v>
      </c>
      <c r="P82" s="115">
        <v>0.003136677397151151</v>
      </c>
      <c r="Q82" s="115">
        <v>0.0013935330284656658</v>
      </c>
      <c r="R82" s="115">
        <v>0.00013690751233742094</v>
      </c>
      <c r="S82" s="115">
        <v>0.0001502090639424057</v>
      </c>
      <c r="T82" s="115">
        <v>4.616063306063974E-05</v>
      </c>
      <c r="U82" s="115">
        <v>3.0479462393506734E-05</v>
      </c>
      <c r="V82" s="115">
        <v>5.080036023948091E-06</v>
      </c>
      <c r="W82" s="115">
        <v>9.366982020211916E-06</v>
      </c>
      <c r="X82" s="115">
        <v>67.5</v>
      </c>
    </row>
    <row r="83" spans="1:24" s="115" customFormat="1" ht="12.75">
      <c r="A83" s="115">
        <v>2086</v>
      </c>
      <c r="B83" s="115">
        <v>145.72000122070312</v>
      </c>
      <c r="C83" s="115">
        <v>127.12000274658203</v>
      </c>
      <c r="D83" s="115">
        <v>8.8533353805542</v>
      </c>
      <c r="E83" s="115">
        <v>9.968866348266602</v>
      </c>
      <c r="F83" s="115">
        <v>29.03053082328467</v>
      </c>
      <c r="G83" s="115" t="s">
        <v>57</v>
      </c>
      <c r="H83" s="115">
        <v>-0.10082826586047133</v>
      </c>
      <c r="I83" s="115">
        <v>78.11917295484265</v>
      </c>
      <c r="J83" s="115" t="s">
        <v>60</v>
      </c>
      <c r="K83" s="115">
        <v>0.07259221868270001</v>
      </c>
      <c r="L83" s="115">
        <v>0.0005947415937298451</v>
      </c>
      <c r="M83" s="115">
        <v>-0.016442424365115303</v>
      </c>
      <c r="N83" s="115">
        <v>9.191368881978429E-05</v>
      </c>
      <c r="O83" s="115">
        <v>0.003034637787378954</v>
      </c>
      <c r="P83" s="115">
        <v>6.80372542091406E-05</v>
      </c>
      <c r="Q83" s="115">
        <v>-0.00030395046139342893</v>
      </c>
      <c r="R83" s="115">
        <v>7.392445469943344E-06</v>
      </c>
      <c r="S83" s="115">
        <v>4.950314869089489E-05</v>
      </c>
      <c r="T83" s="115">
        <v>4.8456915246495635E-06</v>
      </c>
      <c r="U83" s="115">
        <v>-4.2695827780230475E-06</v>
      </c>
      <c r="V83" s="115">
        <v>5.844581802747516E-07</v>
      </c>
      <c r="W83" s="115">
        <v>3.3795678396704466E-06</v>
      </c>
      <c r="X83" s="115">
        <v>67.5</v>
      </c>
    </row>
    <row r="84" spans="1:24" s="115" customFormat="1" ht="12.75">
      <c r="A84" s="115">
        <v>2085</v>
      </c>
      <c r="B84" s="115">
        <v>130.25999450683594</v>
      </c>
      <c r="C84" s="115">
        <v>137.75999450683594</v>
      </c>
      <c r="D84" s="115">
        <v>8.98205852508545</v>
      </c>
      <c r="E84" s="115">
        <v>9.579201698303223</v>
      </c>
      <c r="F84" s="115">
        <v>24.288526865286798</v>
      </c>
      <c r="G84" s="115" t="s">
        <v>58</v>
      </c>
      <c r="H84" s="115">
        <v>1.620298816493417</v>
      </c>
      <c r="I84" s="115">
        <v>64.38029332332935</v>
      </c>
      <c r="J84" s="115" t="s">
        <v>61</v>
      </c>
      <c r="K84" s="115">
        <v>0.2756548869654835</v>
      </c>
      <c r="L84" s="115">
        <v>0.10933913603659938</v>
      </c>
      <c r="M84" s="115">
        <v>0.06544875255989699</v>
      </c>
      <c r="N84" s="115">
        <v>0.008892818376086986</v>
      </c>
      <c r="O84" s="115">
        <v>0.011038768862338741</v>
      </c>
      <c r="P84" s="115">
        <v>0.003135939416799789</v>
      </c>
      <c r="Q84" s="115">
        <v>0.0013599810360602135</v>
      </c>
      <c r="R84" s="115">
        <v>0.0001367077857490018</v>
      </c>
      <c r="S84" s="115">
        <v>0.00014181749243355306</v>
      </c>
      <c r="T84" s="115">
        <v>4.590559136104192E-05</v>
      </c>
      <c r="U84" s="115">
        <v>3.017893786565061E-05</v>
      </c>
      <c r="V84" s="115">
        <v>5.046303066614237E-06</v>
      </c>
      <c r="W84" s="115">
        <v>8.73606738664707E-06</v>
      </c>
      <c r="X84" s="115">
        <v>67.5</v>
      </c>
    </row>
    <row r="85" spans="1:14" s="115" customFormat="1" ht="12.75">
      <c r="A85" s="115" t="s">
        <v>152</v>
      </c>
      <c r="E85" s="116" t="s">
        <v>106</v>
      </c>
      <c r="F85" s="116">
        <f>MIN(F56:F84)</f>
        <v>20.32298527264211</v>
      </c>
      <c r="G85" s="116"/>
      <c r="H85" s="116"/>
      <c r="I85" s="117"/>
      <c r="J85" s="117" t="s">
        <v>158</v>
      </c>
      <c r="K85" s="116">
        <f>AVERAGE(K83,K78,K73,K68,K63,K58)</f>
        <v>-0.0008984570763891179</v>
      </c>
      <c r="L85" s="116">
        <f>AVERAGE(L83,L78,L73,L68,L63,L58)</f>
        <v>0.0005007032550494559</v>
      </c>
      <c r="M85" s="117" t="s">
        <v>108</v>
      </c>
      <c r="N85" s="116" t="e">
        <f>Mittelwert(K81,K76,K71,K66,K61,K56)</f>
        <v>#NAME?</v>
      </c>
    </row>
    <row r="86" spans="5:14" s="115" customFormat="1" ht="12.75">
      <c r="E86" s="116" t="s">
        <v>107</v>
      </c>
      <c r="F86" s="116">
        <f>MAX(F56:F84)</f>
        <v>31.639212472398487</v>
      </c>
      <c r="G86" s="116"/>
      <c r="H86" s="116"/>
      <c r="I86" s="117"/>
      <c r="J86" s="117" t="s">
        <v>159</v>
      </c>
      <c r="K86" s="116">
        <f>AVERAGE(K84,K79,K74,K69,K64,K59)</f>
        <v>0.06436061717444673</v>
      </c>
      <c r="L86" s="116">
        <f>AVERAGE(L84,L79,L74,L69,L64,L59)</f>
        <v>0.09201947804725463</v>
      </c>
      <c r="M86" s="116"/>
      <c r="N86" s="116"/>
    </row>
    <row r="87" spans="5:14" s="115" customFormat="1" ht="12.75">
      <c r="E87" s="116"/>
      <c r="F87" s="116"/>
      <c r="G87" s="116"/>
      <c r="H87" s="116"/>
      <c r="I87" s="116"/>
      <c r="J87" s="117" t="s">
        <v>112</v>
      </c>
      <c r="K87" s="116">
        <f>ABS(K85/$G$33)</f>
        <v>0.0005615356727431987</v>
      </c>
      <c r="L87" s="116">
        <f>ABS(L85/$H$33)</f>
        <v>0.0013908423751373775</v>
      </c>
      <c r="M87" s="117" t="s">
        <v>111</v>
      </c>
      <c r="N87" s="116">
        <f>K87+L87+L88+K88</f>
        <v>0.09603308431289581</v>
      </c>
    </row>
    <row r="88" spans="5:14" s="115" customFormat="1" ht="29.25" customHeight="1">
      <c r="E88" s="116"/>
      <c r="F88" s="116"/>
      <c r="G88" s="116"/>
      <c r="H88" s="116"/>
      <c r="I88" s="116"/>
      <c r="J88" s="116"/>
      <c r="K88" s="116">
        <f>ABS(K86/$G$34)</f>
        <v>0.036568532485481094</v>
      </c>
      <c r="L88" s="116">
        <f>ABS(L86/$H$34)</f>
        <v>0.057512173779534145</v>
      </c>
      <c r="M88" s="116"/>
      <c r="N88" s="116"/>
    </row>
    <row r="89" s="100" customFormat="1" ht="12.75"/>
    <row r="90" s="100" customFormat="1" ht="12.75" hidden="1">
      <c r="A90" s="100" t="s">
        <v>117</v>
      </c>
    </row>
    <row r="91" spans="1:24" s="100" customFormat="1" ht="12.75" hidden="1">
      <c r="A91" s="100">
        <v>2088</v>
      </c>
      <c r="B91" s="100">
        <v>155.74</v>
      </c>
      <c r="C91" s="100">
        <v>148.04</v>
      </c>
      <c r="D91" s="100">
        <v>9.00050233538249</v>
      </c>
      <c r="E91" s="100">
        <v>9.332713397568144</v>
      </c>
      <c r="F91" s="100">
        <v>30.40620206668055</v>
      </c>
      <c r="G91" s="100" t="s">
        <v>59</v>
      </c>
      <c r="H91" s="100">
        <v>-7.722992455228351</v>
      </c>
      <c r="I91" s="100">
        <v>80.51700754477166</v>
      </c>
      <c r="J91" s="100" t="s">
        <v>73</v>
      </c>
      <c r="K91" s="100">
        <v>1.0431403908761472</v>
      </c>
      <c r="M91" s="100" t="s">
        <v>68</v>
      </c>
      <c r="N91" s="100">
        <v>0.5655895783443265</v>
      </c>
      <c r="X91" s="100">
        <v>67.5</v>
      </c>
    </row>
    <row r="92" spans="1:24" s="100" customFormat="1" ht="12.75" hidden="1">
      <c r="A92" s="100">
        <v>2087</v>
      </c>
      <c r="B92" s="100">
        <v>151.27999877929688</v>
      </c>
      <c r="C92" s="100">
        <v>144.67999267578125</v>
      </c>
      <c r="D92" s="100">
        <v>9.024206161499023</v>
      </c>
      <c r="E92" s="100">
        <v>9.619263648986816</v>
      </c>
      <c r="F92" s="100">
        <v>31.639212472398487</v>
      </c>
      <c r="G92" s="100" t="s">
        <v>56</v>
      </c>
      <c r="H92" s="100">
        <v>-0.23363032837755782</v>
      </c>
      <c r="I92" s="100">
        <v>83.54636845091932</v>
      </c>
      <c r="J92" s="100" t="s">
        <v>62</v>
      </c>
      <c r="K92" s="100">
        <v>0.9636458171101643</v>
      </c>
      <c r="L92" s="100">
        <v>0.24554195709833576</v>
      </c>
      <c r="M92" s="100">
        <v>0.22813025993947172</v>
      </c>
      <c r="N92" s="100">
        <v>0.02495602731819692</v>
      </c>
      <c r="O92" s="100">
        <v>0.03870171381218412</v>
      </c>
      <c r="P92" s="100">
        <v>0.0070438317872859885</v>
      </c>
      <c r="Q92" s="100">
        <v>0.004710884360029201</v>
      </c>
      <c r="R92" s="100">
        <v>0.00038410935622405215</v>
      </c>
      <c r="S92" s="100">
        <v>0.0005077429832250277</v>
      </c>
      <c r="T92" s="100">
        <v>0.00010361553134241766</v>
      </c>
      <c r="U92" s="100">
        <v>0.00010302088430083504</v>
      </c>
      <c r="V92" s="100">
        <v>1.4241422916779257E-05</v>
      </c>
      <c r="W92" s="100">
        <v>3.1655291471336136E-05</v>
      </c>
      <c r="X92" s="100">
        <v>67.5</v>
      </c>
    </row>
    <row r="93" spans="1:24" s="100" customFormat="1" ht="12.75" hidden="1">
      <c r="A93" s="100">
        <v>2085</v>
      </c>
      <c r="B93" s="100">
        <v>112.87999725341797</v>
      </c>
      <c r="C93" s="100">
        <v>126.08000183105469</v>
      </c>
      <c r="D93" s="100">
        <v>9.209019660949707</v>
      </c>
      <c r="E93" s="100">
        <v>9.55769157409668</v>
      </c>
      <c r="F93" s="100">
        <v>24.221379928529753</v>
      </c>
      <c r="G93" s="100" t="s">
        <v>57</v>
      </c>
      <c r="H93" s="100">
        <v>17.194301039274208</v>
      </c>
      <c r="I93" s="100">
        <v>62.57429829269218</v>
      </c>
      <c r="J93" s="100" t="s">
        <v>60</v>
      </c>
      <c r="K93" s="100">
        <v>-0.9587559649877864</v>
      </c>
      <c r="L93" s="100">
        <v>0.0013361093287252474</v>
      </c>
      <c r="M93" s="100">
        <v>0.22669701882541646</v>
      </c>
      <c r="N93" s="100">
        <v>-0.0002585394115990789</v>
      </c>
      <c r="O93" s="100">
        <v>-0.03854510524102247</v>
      </c>
      <c r="P93" s="100">
        <v>0.0001530168346247071</v>
      </c>
      <c r="Q93" s="100">
        <v>0.004665833415633456</v>
      </c>
      <c r="R93" s="100">
        <v>-2.0790106267891292E-05</v>
      </c>
      <c r="S93" s="100">
        <v>-0.0005076154410497227</v>
      </c>
      <c r="T93" s="100">
        <v>1.0905234702594465E-05</v>
      </c>
      <c r="U93" s="100">
        <v>0.00010058639078709389</v>
      </c>
      <c r="V93" s="100">
        <v>-1.6487015996220588E-06</v>
      </c>
      <c r="W93" s="100">
        <v>-3.165341582375783E-05</v>
      </c>
      <c r="X93" s="100">
        <v>67.5</v>
      </c>
    </row>
    <row r="94" spans="1:24" s="100" customFormat="1" ht="12.75" hidden="1">
      <c r="A94" s="100">
        <v>2086</v>
      </c>
      <c r="B94" s="100">
        <v>134.55999755859375</v>
      </c>
      <c r="C94" s="100">
        <v>131.55999755859375</v>
      </c>
      <c r="D94" s="100">
        <v>9.147555351257324</v>
      </c>
      <c r="E94" s="100">
        <v>10.085373878479004</v>
      </c>
      <c r="F94" s="100">
        <v>24.66562308964225</v>
      </c>
      <c r="G94" s="100" t="s">
        <v>58</v>
      </c>
      <c r="H94" s="100">
        <v>-2.8514077063834975</v>
      </c>
      <c r="I94" s="100">
        <v>64.20858985221025</v>
      </c>
      <c r="J94" s="100" t="s">
        <v>61</v>
      </c>
      <c r="K94" s="100">
        <v>-0.0969549402261418</v>
      </c>
      <c r="L94" s="100">
        <v>0.24553832187164318</v>
      </c>
      <c r="M94" s="100">
        <v>-0.025531885079635365</v>
      </c>
      <c r="N94" s="100">
        <v>-0.024954688074172372</v>
      </c>
      <c r="O94" s="100">
        <v>-0.0034781480645172773</v>
      </c>
      <c r="P94" s="100">
        <v>0.007042169558871893</v>
      </c>
      <c r="Q94" s="100">
        <v>-0.0006499461447889194</v>
      </c>
      <c r="R94" s="100">
        <v>-0.00038354630622680435</v>
      </c>
      <c r="S94" s="100">
        <v>-1.1379851587181398E-05</v>
      </c>
      <c r="T94" s="100">
        <v>0.0001030400610998114</v>
      </c>
      <c r="U94" s="100">
        <v>-2.2263885342681647E-05</v>
      </c>
      <c r="V94" s="100">
        <v>-1.4145667525075269E-05</v>
      </c>
      <c r="W94" s="100">
        <v>3.4459370789937243E-07</v>
      </c>
      <c r="X94" s="100">
        <v>67.5</v>
      </c>
    </row>
    <row r="95" s="100" customFormat="1" ht="12.75" hidden="1">
      <c r="A95" s="100" t="s">
        <v>123</v>
      </c>
    </row>
    <row r="96" spans="1:24" s="100" customFormat="1" ht="12.75" hidden="1">
      <c r="A96" s="100">
        <v>2088</v>
      </c>
      <c r="B96" s="100">
        <v>134.16</v>
      </c>
      <c r="C96" s="100">
        <v>140.46</v>
      </c>
      <c r="D96" s="100">
        <v>9.421249886887912</v>
      </c>
      <c r="E96" s="100">
        <v>9.507954047358496</v>
      </c>
      <c r="F96" s="100">
        <v>23.80009270427997</v>
      </c>
      <c r="G96" s="100" t="s">
        <v>59</v>
      </c>
      <c r="H96" s="100">
        <v>-6.505389699523846</v>
      </c>
      <c r="I96" s="100">
        <v>60.15461030047615</v>
      </c>
      <c r="J96" s="100" t="s">
        <v>73</v>
      </c>
      <c r="K96" s="100">
        <v>0.621356485661362</v>
      </c>
      <c r="M96" s="100" t="s">
        <v>68</v>
      </c>
      <c r="N96" s="100">
        <v>0.33213695463177495</v>
      </c>
      <c r="X96" s="100">
        <v>67.5</v>
      </c>
    </row>
    <row r="97" spans="1:24" s="100" customFormat="1" ht="12.75" hidden="1">
      <c r="A97" s="100">
        <v>2087</v>
      </c>
      <c r="B97" s="100">
        <v>143.83999633789062</v>
      </c>
      <c r="C97" s="100">
        <v>137.74000549316406</v>
      </c>
      <c r="D97" s="100">
        <v>9.110466957092285</v>
      </c>
      <c r="E97" s="100">
        <v>9.515372276306152</v>
      </c>
      <c r="F97" s="100">
        <v>29.16080523431443</v>
      </c>
      <c r="G97" s="100" t="s">
        <v>56</v>
      </c>
      <c r="H97" s="100">
        <v>-0.09099178874058111</v>
      </c>
      <c r="I97" s="100">
        <v>76.24900454915004</v>
      </c>
      <c r="J97" s="100" t="s">
        <v>62</v>
      </c>
      <c r="K97" s="100">
        <v>0.7539530639375901</v>
      </c>
      <c r="L97" s="100">
        <v>0.13107677109043117</v>
      </c>
      <c r="M97" s="100">
        <v>0.17848794455408726</v>
      </c>
      <c r="N97" s="100">
        <v>0.05409919151367467</v>
      </c>
      <c r="O97" s="100">
        <v>0.030280164724789053</v>
      </c>
      <c r="P97" s="100">
        <v>0.003760152306806699</v>
      </c>
      <c r="Q97" s="100">
        <v>0.0036857545433020083</v>
      </c>
      <c r="R97" s="100">
        <v>0.0008327037369237454</v>
      </c>
      <c r="S97" s="100">
        <v>0.000397259212326895</v>
      </c>
      <c r="T97" s="100">
        <v>5.5348108931213875E-05</v>
      </c>
      <c r="U97" s="100">
        <v>8.06079786808045E-05</v>
      </c>
      <c r="V97" s="100">
        <v>3.0897908575806793E-05</v>
      </c>
      <c r="W97" s="100">
        <v>2.4770812987434885E-05</v>
      </c>
      <c r="X97" s="100">
        <v>67.5</v>
      </c>
    </row>
    <row r="98" spans="1:24" s="100" customFormat="1" ht="12.75" hidden="1">
      <c r="A98" s="100">
        <v>2085</v>
      </c>
      <c r="B98" s="100">
        <v>118.5999984741211</v>
      </c>
      <c r="C98" s="100">
        <v>137.60000610351562</v>
      </c>
      <c r="D98" s="100">
        <v>9.350470542907715</v>
      </c>
      <c r="E98" s="100">
        <v>9.594630241394043</v>
      </c>
      <c r="F98" s="100">
        <v>24.038039193605126</v>
      </c>
      <c r="G98" s="100" t="s">
        <v>57</v>
      </c>
      <c r="H98" s="100">
        <v>10.075917840779411</v>
      </c>
      <c r="I98" s="100">
        <v>61.175916314900505</v>
      </c>
      <c r="J98" s="100" t="s">
        <v>60</v>
      </c>
      <c r="K98" s="100">
        <v>-0.6361824492362771</v>
      </c>
      <c r="L98" s="100">
        <v>-0.0007128618711605063</v>
      </c>
      <c r="M98" s="100">
        <v>0.15168664081448985</v>
      </c>
      <c r="N98" s="100">
        <v>-0.000559753245324753</v>
      </c>
      <c r="O98" s="100">
        <v>-0.025373399566879548</v>
      </c>
      <c r="P98" s="100">
        <v>-8.150470759949123E-05</v>
      </c>
      <c r="Q98" s="100">
        <v>0.0031822230221088565</v>
      </c>
      <c r="R98" s="100">
        <v>-4.5012062120001683E-05</v>
      </c>
      <c r="S98" s="100">
        <v>-0.00031748429873167485</v>
      </c>
      <c r="T98" s="100">
        <v>-5.799637776551602E-06</v>
      </c>
      <c r="U98" s="100">
        <v>7.25995011572434E-05</v>
      </c>
      <c r="V98" s="100">
        <v>-3.556988383476691E-06</v>
      </c>
      <c r="W98" s="100">
        <v>-1.928851171139617E-05</v>
      </c>
      <c r="X98" s="100">
        <v>67.5</v>
      </c>
    </row>
    <row r="99" spans="1:24" s="100" customFormat="1" ht="12.75" hidden="1">
      <c r="A99" s="100">
        <v>2086</v>
      </c>
      <c r="B99" s="100">
        <v>118.73999786376953</v>
      </c>
      <c r="C99" s="100">
        <v>114.54000091552734</v>
      </c>
      <c r="D99" s="100">
        <v>9.296178817749023</v>
      </c>
      <c r="E99" s="100">
        <v>10.575413703918457</v>
      </c>
      <c r="F99" s="100">
        <v>24.06574692118923</v>
      </c>
      <c r="G99" s="100" t="s">
        <v>58</v>
      </c>
      <c r="H99" s="100">
        <v>10.364488620990329</v>
      </c>
      <c r="I99" s="100">
        <v>61.60448648475986</v>
      </c>
      <c r="J99" s="100" t="s">
        <v>61</v>
      </c>
      <c r="K99" s="100">
        <v>0.40461971517044437</v>
      </c>
      <c r="L99" s="100">
        <v>-0.13107483262413855</v>
      </c>
      <c r="M99" s="100">
        <v>0.09406970473834214</v>
      </c>
      <c r="N99" s="100">
        <v>-0.05409629561012101</v>
      </c>
      <c r="O99" s="100">
        <v>0.016525101215418808</v>
      </c>
      <c r="P99" s="100">
        <v>-0.0037592688588371625</v>
      </c>
      <c r="Q99" s="100">
        <v>0.0018596352306384633</v>
      </c>
      <c r="R99" s="100">
        <v>-0.0008314862763452415</v>
      </c>
      <c r="S99" s="100">
        <v>0.00023878568180994798</v>
      </c>
      <c r="T99" s="100">
        <v>-5.504341344722648E-05</v>
      </c>
      <c r="U99" s="100">
        <v>3.5027969663176964E-05</v>
      </c>
      <c r="V99" s="100">
        <v>-3.06924842265778E-05</v>
      </c>
      <c r="W99" s="100">
        <v>1.5541766052087056E-05</v>
      </c>
      <c r="X99" s="100">
        <v>67.5</v>
      </c>
    </row>
    <row r="100" s="100" customFormat="1" ht="12.75" hidden="1">
      <c r="A100" s="100" t="s">
        <v>129</v>
      </c>
    </row>
    <row r="101" spans="1:24" s="100" customFormat="1" ht="12.75" hidden="1">
      <c r="A101" s="100">
        <v>2088</v>
      </c>
      <c r="B101" s="100">
        <v>124.68</v>
      </c>
      <c r="C101" s="100">
        <v>121.38</v>
      </c>
      <c r="D101" s="100">
        <v>9.294599158542296</v>
      </c>
      <c r="E101" s="100">
        <v>9.60074946308299</v>
      </c>
      <c r="F101" s="100">
        <v>20.744661055943457</v>
      </c>
      <c r="G101" s="100" t="s">
        <v>59</v>
      </c>
      <c r="H101" s="100">
        <v>-4.054682770017905</v>
      </c>
      <c r="I101" s="100">
        <v>53.1253172299821</v>
      </c>
      <c r="J101" s="100" t="s">
        <v>73</v>
      </c>
      <c r="K101" s="100">
        <v>0.08069526232557596</v>
      </c>
      <c r="M101" s="100" t="s">
        <v>68</v>
      </c>
      <c r="N101" s="100">
        <v>0.06313701185718781</v>
      </c>
      <c r="X101" s="100">
        <v>67.5</v>
      </c>
    </row>
    <row r="102" spans="1:24" s="100" customFormat="1" ht="12.75" hidden="1">
      <c r="A102" s="100">
        <v>2087</v>
      </c>
      <c r="B102" s="100">
        <v>125.36000061035156</v>
      </c>
      <c r="C102" s="100">
        <v>115.86000061035156</v>
      </c>
      <c r="D102" s="100">
        <v>9.094503402709961</v>
      </c>
      <c r="E102" s="100">
        <v>9.472197532653809</v>
      </c>
      <c r="F102" s="100">
        <v>21.92595474072335</v>
      </c>
      <c r="G102" s="100" t="s">
        <v>56</v>
      </c>
      <c r="H102" s="100">
        <v>-0.4724368325416606</v>
      </c>
      <c r="I102" s="100">
        <v>57.3875637778099</v>
      </c>
      <c r="J102" s="100" t="s">
        <v>62</v>
      </c>
      <c r="K102" s="100">
        <v>0.17109253079086473</v>
      </c>
      <c r="L102" s="100">
        <v>0.22226446079602016</v>
      </c>
      <c r="M102" s="100">
        <v>0.0405038117634131</v>
      </c>
      <c r="N102" s="100">
        <v>0.017085184596288428</v>
      </c>
      <c r="O102" s="100">
        <v>0.006871345325567396</v>
      </c>
      <c r="P102" s="100">
        <v>0.006376037432209271</v>
      </c>
      <c r="Q102" s="100">
        <v>0.0008364275836839637</v>
      </c>
      <c r="R102" s="100">
        <v>0.0002629820690736638</v>
      </c>
      <c r="S102" s="100">
        <v>9.014545556439054E-05</v>
      </c>
      <c r="T102" s="100">
        <v>9.381730430952695E-05</v>
      </c>
      <c r="U102" s="100">
        <v>1.8300053652804673E-05</v>
      </c>
      <c r="V102" s="100">
        <v>9.757017018177374E-06</v>
      </c>
      <c r="W102" s="100">
        <v>5.619565277692883E-06</v>
      </c>
      <c r="X102" s="100">
        <v>67.5</v>
      </c>
    </row>
    <row r="103" spans="1:24" s="100" customFormat="1" ht="12.75" hidden="1">
      <c r="A103" s="100">
        <v>2085</v>
      </c>
      <c r="B103" s="100">
        <v>124.76000213623047</v>
      </c>
      <c r="C103" s="100">
        <v>139.9600067138672</v>
      </c>
      <c r="D103" s="100">
        <v>9.250368118286133</v>
      </c>
      <c r="E103" s="100">
        <v>9.81954288482666</v>
      </c>
      <c r="F103" s="100">
        <v>20.770334691525928</v>
      </c>
      <c r="G103" s="100" t="s">
        <v>57</v>
      </c>
      <c r="H103" s="100">
        <v>-3.814421862606224</v>
      </c>
      <c r="I103" s="100">
        <v>53.44558027362424</v>
      </c>
      <c r="J103" s="100" t="s">
        <v>60</v>
      </c>
      <c r="K103" s="100">
        <v>-0.00857617050081052</v>
      </c>
      <c r="L103" s="100">
        <v>-0.0012095718503394423</v>
      </c>
      <c r="M103" s="100">
        <v>0.0024898418607896796</v>
      </c>
      <c r="N103" s="100">
        <v>0.00017673144852709517</v>
      </c>
      <c r="O103" s="100">
        <v>-0.0002703372884799826</v>
      </c>
      <c r="P103" s="100">
        <v>-0.00013838163126670504</v>
      </c>
      <c r="Q103" s="100">
        <v>7.330032247452441E-05</v>
      </c>
      <c r="R103" s="100">
        <v>1.4200279948296388E-05</v>
      </c>
      <c r="S103" s="100">
        <v>2.5354244619784586E-06</v>
      </c>
      <c r="T103" s="100">
        <v>-9.853062842113722E-06</v>
      </c>
      <c r="U103" s="100">
        <v>3.049748668014981E-06</v>
      </c>
      <c r="V103" s="100">
        <v>1.1202167058009427E-06</v>
      </c>
      <c r="W103" s="100">
        <v>3.426734138345102E-07</v>
      </c>
      <c r="X103" s="100">
        <v>67.5</v>
      </c>
    </row>
    <row r="104" spans="1:24" s="100" customFormat="1" ht="12.75" hidden="1">
      <c r="A104" s="100">
        <v>2086</v>
      </c>
      <c r="B104" s="100">
        <v>137.86000061035156</v>
      </c>
      <c r="C104" s="100">
        <v>111.76000213623047</v>
      </c>
      <c r="D104" s="100">
        <v>9.047392845153809</v>
      </c>
      <c r="E104" s="100">
        <v>10.214503288269043</v>
      </c>
      <c r="F104" s="100">
        <v>28.236948924683325</v>
      </c>
      <c r="G104" s="100" t="s">
        <v>58</v>
      </c>
      <c r="H104" s="100">
        <v>3.969392834176219</v>
      </c>
      <c r="I104" s="100">
        <v>74.32939344452778</v>
      </c>
      <c r="J104" s="100" t="s">
        <v>61</v>
      </c>
      <c r="K104" s="100">
        <v>0.17087745138538327</v>
      </c>
      <c r="L104" s="100">
        <v>-0.2222611695030971</v>
      </c>
      <c r="M104" s="100">
        <v>0.04042721181177674</v>
      </c>
      <c r="N104" s="100">
        <v>0.017084270504892883</v>
      </c>
      <c r="O104" s="100">
        <v>0.006866025366516948</v>
      </c>
      <c r="P104" s="100">
        <v>-0.006374535580029479</v>
      </c>
      <c r="Q104" s="100">
        <v>0.0008332095567577972</v>
      </c>
      <c r="R104" s="100">
        <v>0.00026259840194421463</v>
      </c>
      <c r="S104" s="100">
        <v>9.010979292901028E-05</v>
      </c>
      <c r="T104" s="100">
        <v>-9.329846590665755E-05</v>
      </c>
      <c r="U104" s="100">
        <v>1.8044140233257734E-05</v>
      </c>
      <c r="V104" s="100">
        <v>9.692496872583833E-06</v>
      </c>
      <c r="W104" s="100">
        <v>5.609107668934739E-06</v>
      </c>
      <c r="X104" s="100">
        <v>67.5</v>
      </c>
    </row>
    <row r="105" s="100" customFormat="1" ht="12.75" hidden="1">
      <c r="A105" s="100" t="s">
        <v>135</v>
      </c>
    </row>
    <row r="106" spans="1:24" s="100" customFormat="1" ht="12.75" hidden="1">
      <c r="A106" s="100">
        <v>2088</v>
      </c>
      <c r="B106" s="100">
        <v>122.48</v>
      </c>
      <c r="C106" s="100">
        <v>121.58</v>
      </c>
      <c r="D106" s="100">
        <v>9.300824209321167</v>
      </c>
      <c r="E106" s="100">
        <v>9.565690368232355</v>
      </c>
      <c r="F106" s="100">
        <v>22.217190163454646</v>
      </c>
      <c r="G106" s="100" t="s">
        <v>59</v>
      </c>
      <c r="H106" s="100">
        <v>1.8730033727078421</v>
      </c>
      <c r="I106" s="100">
        <v>56.85300337270784</v>
      </c>
      <c r="J106" s="100" t="s">
        <v>73</v>
      </c>
      <c r="K106" s="100">
        <v>0.07508107704341699</v>
      </c>
      <c r="M106" s="100" t="s">
        <v>68</v>
      </c>
      <c r="N106" s="100">
        <v>0.039141118475779675</v>
      </c>
      <c r="X106" s="100">
        <v>67.5</v>
      </c>
    </row>
    <row r="107" spans="1:24" s="100" customFormat="1" ht="12.75" hidden="1">
      <c r="A107" s="100">
        <v>2087</v>
      </c>
      <c r="B107" s="100">
        <v>128.97999572753906</v>
      </c>
      <c r="C107" s="100">
        <v>127.77999877929688</v>
      </c>
      <c r="D107" s="100">
        <v>9.20404052734375</v>
      </c>
      <c r="E107" s="100">
        <v>9.411520957946777</v>
      </c>
      <c r="F107" s="100">
        <v>22.77226381442654</v>
      </c>
      <c r="G107" s="100" t="s">
        <v>56</v>
      </c>
      <c r="H107" s="100">
        <v>-2.5777312843443525</v>
      </c>
      <c r="I107" s="100">
        <v>58.90226444319471</v>
      </c>
      <c r="J107" s="100" t="s">
        <v>62</v>
      </c>
      <c r="K107" s="100">
        <v>0.2658151958033438</v>
      </c>
      <c r="L107" s="100">
        <v>0.010907836864665009</v>
      </c>
      <c r="M107" s="100">
        <v>0.06292829080499251</v>
      </c>
      <c r="N107" s="100">
        <v>0.01511881271647161</v>
      </c>
      <c r="O107" s="100">
        <v>0.010675590520051225</v>
      </c>
      <c r="P107" s="100">
        <v>0.00031289372840097155</v>
      </c>
      <c r="Q107" s="100">
        <v>0.001299479565552693</v>
      </c>
      <c r="R107" s="100">
        <v>0.00023271860516675192</v>
      </c>
      <c r="S107" s="100">
        <v>0.0001400595532175771</v>
      </c>
      <c r="T107" s="100">
        <v>4.594588528678181E-06</v>
      </c>
      <c r="U107" s="100">
        <v>2.8419785282567898E-05</v>
      </c>
      <c r="V107" s="100">
        <v>8.633306044945046E-06</v>
      </c>
      <c r="W107" s="100">
        <v>8.732295994810033E-06</v>
      </c>
      <c r="X107" s="100">
        <v>67.5</v>
      </c>
    </row>
    <row r="108" spans="1:24" s="100" customFormat="1" ht="12.75" hidden="1">
      <c r="A108" s="100">
        <v>2085</v>
      </c>
      <c r="B108" s="100">
        <v>137.67999267578125</v>
      </c>
      <c r="C108" s="100">
        <v>131.17999267578125</v>
      </c>
      <c r="D108" s="100">
        <v>9.16937255859375</v>
      </c>
      <c r="E108" s="100">
        <v>9.853636741638184</v>
      </c>
      <c r="F108" s="100">
        <v>25.446982832417667</v>
      </c>
      <c r="G108" s="100" t="s">
        <v>57</v>
      </c>
      <c r="H108" s="100">
        <v>-4.086353657048036</v>
      </c>
      <c r="I108" s="100">
        <v>66.09363901873321</v>
      </c>
      <c r="J108" s="100" t="s">
        <v>60</v>
      </c>
      <c r="K108" s="100">
        <v>0.22973132008019964</v>
      </c>
      <c r="L108" s="100">
        <v>-5.951439819757449E-05</v>
      </c>
      <c r="M108" s="100">
        <v>-0.054022502404965415</v>
      </c>
      <c r="N108" s="100">
        <v>0.00015642535889302865</v>
      </c>
      <c r="O108" s="100">
        <v>0.009283795622555546</v>
      </c>
      <c r="P108" s="100">
        <v>-6.838900780704687E-06</v>
      </c>
      <c r="Q108" s="100">
        <v>-0.0010976895116757005</v>
      </c>
      <c r="R108" s="100">
        <v>1.257756707989567E-05</v>
      </c>
      <c r="S108" s="100">
        <v>0.0001261886306716828</v>
      </c>
      <c r="T108" s="100">
        <v>-4.881791137472637E-07</v>
      </c>
      <c r="U108" s="100">
        <v>-2.2723220581701507E-05</v>
      </c>
      <c r="V108" s="100">
        <v>9.946123355778534E-07</v>
      </c>
      <c r="W108" s="100">
        <v>7.98907022062301E-06</v>
      </c>
      <c r="X108" s="100">
        <v>67.5</v>
      </c>
    </row>
    <row r="109" spans="1:24" s="100" customFormat="1" ht="12.75" hidden="1">
      <c r="A109" s="100">
        <v>2086</v>
      </c>
      <c r="B109" s="100">
        <v>133.17999267578125</v>
      </c>
      <c r="C109" s="100">
        <v>120.77999877929688</v>
      </c>
      <c r="D109" s="100">
        <v>9.285655975341797</v>
      </c>
      <c r="E109" s="100">
        <v>10.285409927368164</v>
      </c>
      <c r="F109" s="100">
        <v>25.97287291895465</v>
      </c>
      <c r="G109" s="100" t="s">
        <v>58</v>
      </c>
      <c r="H109" s="100">
        <v>0.9221680808107635</v>
      </c>
      <c r="I109" s="100">
        <v>66.60216075659201</v>
      </c>
      <c r="J109" s="100" t="s">
        <v>61</v>
      </c>
      <c r="K109" s="100">
        <v>0.1337207496769999</v>
      </c>
      <c r="L109" s="100">
        <v>-0.010907674504794877</v>
      </c>
      <c r="M109" s="100">
        <v>0.03227288362609099</v>
      </c>
      <c r="N109" s="100">
        <v>0.015118003474759452</v>
      </c>
      <c r="O109" s="100">
        <v>0.005270613986095553</v>
      </c>
      <c r="P109" s="100">
        <v>-0.0003128189807361002</v>
      </c>
      <c r="Q109" s="100">
        <v>0.0006955033265529203</v>
      </c>
      <c r="R109" s="100">
        <v>0.0002323784714578984</v>
      </c>
      <c r="S109" s="100">
        <v>6.077094648524858E-05</v>
      </c>
      <c r="T109" s="100">
        <v>-4.568580184341966E-06</v>
      </c>
      <c r="U109" s="100">
        <v>1.7068668427929577E-05</v>
      </c>
      <c r="V109" s="100">
        <v>8.575821801297006E-06</v>
      </c>
      <c r="W109" s="100">
        <v>3.525301455326901E-06</v>
      </c>
      <c r="X109" s="100">
        <v>67.5</v>
      </c>
    </row>
    <row r="110" s="100" customFormat="1" ht="12.75" hidden="1">
      <c r="A110" s="100" t="s">
        <v>141</v>
      </c>
    </row>
    <row r="111" spans="1:24" s="100" customFormat="1" ht="12.75" hidden="1">
      <c r="A111" s="100">
        <v>2088</v>
      </c>
      <c r="B111" s="100">
        <v>131.8</v>
      </c>
      <c r="C111" s="100">
        <v>138.2</v>
      </c>
      <c r="D111" s="100">
        <v>9.015442645329303</v>
      </c>
      <c r="E111" s="100">
        <v>9.307547122393041</v>
      </c>
      <c r="F111" s="100">
        <v>21.258579876045385</v>
      </c>
      <c r="G111" s="100" t="s">
        <v>59</v>
      </c>
      <c r="H111" s="100">
        <v>-8.156052881119848</v>
      </c>
      <c r="I111" s="100">
        <v>56.143947118880156</v>
      </c>
      <c r="J111" s="100" t="s">
        <v>73</v>
      </c>
      <c r="K111" s="100">
        <v>0.3725117812254222</v>
      </c>
      <c r="M111" s="100" t="s">
        <v>68</v>
      </c>
      <c r="N111" s="100">
        <v>0.192597304348451</v>
      </c>
      <c r="X111" s="100">
        <v>67.5</v>
      </c>
    </row>
    <row r="112" spans="1:24" s="100" customFormat="1" ht="12.75" hidden="1">
      <c r="A112" s="100">
        <v>2087</v>
      </c>
      <c r="B112" s="100">
        <v>144.32000732421875</v>
      </c>
      <c r="C112" s="100">
        <v>138.9199981689453</v>
      </c>
      <c r="D112" s="100">
        <v>8.932990074157715</v>
      </c>
      <c r="E112" s="100">
        <v>9.367419242858887</v>
      </c>
      <c r="F112" s="100">
        <v>28.23033196765476</v>
      </c>
      <c r="G112" s="100" t="s">
        <v>56</v>
      </c>
      <c r="H112" s="100">
        <v>-1.5359203092807974</v>
      </c>
      <c r="I112" s="100">
        <v>75.28408701493795</v>
      </c>
      <c r="J112" s="100" t="s">
        <v>62</v>
      </c>
      <c r="K112" s="100">
        <v>0.593408599759349</v>
      </c>
      <c r="L112" s="100">
        <v>0.0008635665948393287</v>
      </c>
      <c r="M112" s="100">
        <v>0.1404813203274147</v>
      </c>
      <c r="N112" s="100">
        <v>0.008108923337138125</v>
      </c>
      <c r="O112" s="100">
        <v>0.0238323193198509</v>
      </c>
      <c r="P112" s="100">
        <v>2.4808230810033928E-05</v>
      </c>
      <c r="Q112" s="100">
        <v>0.0029009268336789035</v>
      </c>
      <c r="R112" s="100">
        <v>0.0001248341064135692</v>
      </c>
      <c r="S112" s="100">
        <v>0.0003126732615496818</v>
      </c>
      <c r="T112" s="100">
        <v>3.4983713489940255E-07</v>
      </c>
      <c r="U112" s="100">
        <v>6.34448223264979E-05</v>
      </c>
      <c r="V112" s="100">
        <v>4.639021727790162E-06</v>
      </c>
      <c r="W112" s="100">
        <v>1.9495357306327858E-05</v>
      </c>
      <c r="X112" s="100">
        <v>67.5</v>
      </c>
    </row>
    <row r="113" spans="1:24" s="100" customFormat="1" ht="12.75" hidden="1">
      <c r="A113" s="100">
        <v>2085</v>
      </c>
      <c r="B113" s="100">
        <v>127.26000213623047</v>
      </c>
      <c r="C113" s="100">
        <v>131.55999755859375</v>
      </c>
      <c r="D113" s="100">
        <v>8.996004104614258</v>
      </c>
      <c r="E113" s="100">
        <v>9.51629638671875</v>
      </c>
      <c r="F113" s="100">
        <v>25.28171072837555</v>
      </c>
      <c r="G113" s="100" t="s">
        <v>57</v>
      </c>
      <c r="H113" s="100">
        <v>7.14055617710784</v>
      </c>
      <c r="I113" s="100">
        <v>66.90055831333831</v>
      </c>
      <c r="J113" s="100" t="s">
        <v>60</v>
      </c>
      <c r="K113" s="100">
        <v>-0.588034199400271</v>
      </c>
      <c r="L113" s="100">
        <v>4.480556367313163E-06</v>
      </c>
      <c r="M113" s="100">
        <v>0.1394144847261316</v>
      </c>
      <c r="N113" s="100">
        <v>8.360775815204196E-05</v>
      </c>
      <c r="O113" s="100">
        <v>-0.023580569603185452</v>
      </c>
      <c r="P113" s="100">
        <v>6.18009902468764E-07</v>
      </c>
      <c r="Q113" s="100">
        <v>0.0028872694390574397</v>
      </c>
      <c r="R113" s="100">
        <v>6.712581944615737E-06</v>
      </c>
      <c r="S113" s="100">
        <v>-0.0003056038559567422</v>
      </c>
      <c r="T113" s="100">
        <v>5.092253979042977E-08</v>
      </c>
      <c r="U113" s="100">
        <v>6.343482296624242E-05</v>
      </c>
      <c r="V113" s="100">
        <v>5.244798683545288E-07</v>
      </c>
      <c r="W113" s="100">
        <v>-1.8907031962288997E-05</v>
      </c>
      <c r="X113" s="100">
        <v>67.5</v>
      </c>
    </row>
    <row r="114" spans="1:24" s="100" customFormat="1" ht="12.75" hidden="1">
      <c r="A114" s="100">
        <v>2086</v>
      </c>
      <c r="B114" s="100">
        <v>134.16000366210938</v>
      </c>
      <c r="C114" s="100">
        <v>108.76000213623047</v>
      </c>
      <c r="D114" s="100">
        <v>9.013710975646973</v>
      </c>
      <c r="E114" s="100">
        <v>10.232964515686035</v>
      </c>
      <c r="F114" s="100">
        <v>25.413373234740117</v>
      </c>
      <c r="G114" s="100" t="s">
        <v>58</v>
      </c>
      <c r="H114" s="100">
        <v>0.4763080449542514</v>
      </c>
      <c r="I114" s="100">
        <v>67.13631170706363</v>
      </c>
      <c r="J114" s="100" t="s">
        <v>61</v>
      </c>
      <c r="K114" s="100">
        <v>0.07968404234245133</v>
      </c>
      <c r="L114" s="100">
        <v>0.0008635549712305712</v>
      </c>
      <c r="M114" s="100">
        <v>0.017280127588675927</v>
      </c>
      <c r="N114" s="100">
        <v>0.008108492303157234</v>
      </c>
      <c r="O114" s="100">
        <v>0.0034548779070561757</v>
      </c>
      <c r="P114" s="100">
        <v>2.4800531842772387E-05</v>
      </c>
      <c r="Q114" s="100">
        <v>0.00028116130715879947</v>
      </c>
      <c r="R114" s="100">
        <v>0.0001246535012252409</v>
      </c>
      <c r="S114" s="100">
        <v>6.611241723372739E-05</v>
      </c>
      <c r="T114" s="100">
        <v>3.461111322912265E-07</v>
      </c>
      <c r="U114" s="100">
        <v>1.1263726214574633E-06</v>
      </c>
      <c r="V114" s="100">
        <v>4.609277975843943E-06</v>
      </c>
      <c r="W114" s="100">
        <v>4.753219843261336E-06</v>
      </c>
      <c r="X114" s="100">
        <v>67.5</v>
      </c>
    </row>
    <row r="115" s="100" customFormat="1" ht="12.75" hidden="1">
      <c r="A115" s="100" t="s">
        <v>147</v>
      </c>
    </row>
    <row r="116" spans="1:24" s="100" customFormat="1" ht="12.75" hidden="1">
      <c r="A116" s="100">
        <v>2088</v>
      </c>
      <c r="B116" s="100">
        <v>138.02</v>
      </c>
      <c r="C116" s="100">
        <v>139.02</v>
      </c>
      <c r="D116" s="100">
        <v>9.078689253754394</v>
      </c>
      <c r="E116" s="100">
        <v>9.451082351103167</v>
      </c>
      <c r="F116" s="100">
        <v>25.969647130619276</v>
      </c>
      <c r="G116" s="100" t="s">
        <v>59</v>
      </c>
      <c r="H116" s="100">
        <v>-2.3941265210724367</v>
      </c>
      <c r="I116" s="100">
        <v>68.12587347892757</v>
      </c>
      <c r="J116" s="100" t="s">
        <v>73</v>
      </c>
      <c r="K116" s="100">
        <v>0.21387198572520438</v>
      </c>
      <c r="M116" s="100" t="s">
        <v>68</v>
      </c>
      <c r="N116" s="100">
        <v>0.13068393210586815</v>
      </c>
      <c r="X116" s="100">
        <v>67.5</v>
      </c>
    </row>
    <row r="117" spans="1:24" s="100" customFormat="1" ht="12.75" hidden="1">
      <c r="A117" s="100">
        <v>2087</v>
      </c>
      <c r="B117" s="100">
        <v>154.5</v>
      </c>
      <c r="C117" s="100">
        <v>141.10000610351562</v>
      </c>
      <c r="D117" s="100">
        <v>8.949541091918945</v>
      </c>
      <c r="E117" s="100">
        <v>9.382269859313965</v>
      </c>
      <c r="F117" s="100">
        <v>30.58450524998107</v>
      </c>
      <c r="G117" s="100" t="s">
        <v>56</v>
      </c>
      <c r="H117" s="100">
        <v>-5.553899704606721</v>
      </c>
      <c r="I117" s="100">
        <v>81.44610029539328</v>
      </c>
      <c r="J117" s="100" t="s">
        <v>62</v>
      </c>
      <c r="K117" s="100">
        <v>0.39699888729953936</v>
      </c>
      <c r="L117" s="100">
        <v>0.21694846541194732</v>
      </c>
      <c r="M117" s="100">
        <v>0.09398396260212859</v>
      </c>
      <c r="N117" s="100">
        <v>0.008213264423696572</v>
      </c>
      <c r="O117" s="100">
        <v>0.015944266480599156</v>
      </c>
      <c r="P117" s="100">
        <v>0.0062236076767089666</v>
      </c>
      <c r="Q117" s="100">
        <v>0.0019407657463780792</v>
      </c>
      <c r="R117" s="100">
        <v>0.00012645062046566714</v>
      </c>
      <c r="S117" s="100">
        <v>0.00020918554933372857</v>
      </c>
      <c r="T117" s="100">
        <v>9.156978426362361E-05</v>
      </c>
      <c r="U117" s="100">
        <v>4.2441667009214235E-05</v>
      </c>
      <c r="V117" s="100">
        <v>4.698076914736551E-06</v>
      </c>
      <c r="W117" s="100">
        <v>1.3042053191260009E-05</v>
      </c>
      <c r="X117" s="100">
        <v>67.5</v>
      </c>
    </row>
    <row r="118" spans="1:24" s="100" customFormat="1" ht="12.75" hidden="1">
      <c r="A118" s="100">
        <v>2085</v>
      </c>
      <c r="B118" s="100">
        <v>130.25999450683594</v>
      </c>
      <c r="C118" s="100">
        <v>137.75999450683594</v>
      </c>
      <c r="D118" s="100">
        <v>8.98205852508545</v>
      </c>
      <c r="E118" s="100">
        <v>9.579201698303223</v>
      </c>
      <c r="F118" s="100">
        <v>26.276734072306997</v>
      </c>
      <c r="G118" s="100" t="s">
        <v>57</v>
      </c>
      <c r="H118" s="100">
        <v>6.890332848835541</v>
      </c>
      <c r="I118" s="100">
        <v>69.65032735567148</v>
      </c>
      <c r="J118" s="100" t="s">
        <v>60</v>
      </c>
      <c r="K118" s="100">
        <v>-0.3564224249738579</v>
      </c>
      <c r="L118" s="100">
        <v>0.0011801956135224563</v>
      </c>
      <c r="M118" s="100">
        <v>0.08484317678364768</v>
      </c>
      <c r="N118" s="100">
        <v>8.468855231367146E-05</v>
      </c>
      <c r="O118" s="100">
        <v>-0.01423801700509738</v>
      </c>
      <c r="P118" s="100">
        <v>0.00013509672510025753</v>
      </c>
      <c r="Q118" s="100">
        <v>0.0017733121876616212</v>
      </c>
      <c r="R118" s="100">
        <v>6.808868836120916E-06</v>
      </c>
      <c r="S118" s="100">
        <v>-0.0001800101977152506</v>
      </c>
      <c r="T118" s="100">
        <v>9.625445079723184E-06</v>
      </c>
      <c r="U118" s="100">
        <v>4.002423131040819E-05</v>
      </c>
      <c r="V118" s="100">
        <v>5.346224904477423E-07</v>
      </c>
      <c r="W118" s="100">
        <v>-1.0994995192691048E-05</v>
      </c>
      <c r="X118" s="100">
        <v>67.5</v>
      </c>
    </row>
    <row r="119" spans="1:24" s="100" customFormat="1" ht="12.75" hidden="1">
      <c r="A119" s="100">
        <v>2086</v>
      </c>
      <c r="B119" s="100">
        <v>145.72000122070312</v>
      </c>
      <c r="C119" s="100">
        <v>127.12000274658203</v>
      </c>
      <c r="D119" s="100">
        <v>8.8533353805542</v>
      </c>
      <c r="E119" s="100">
        <v>9.968866348266602</v>
      </c>
      <c r="F119" s="100">
        <v>28.68000284701885</v>
      </c>
      <c r="G119" s="100" t="s">
        <v>58</v>
      </c>
      <c r="H119" s="100">
        <v>-1.0440750762652442</v>
      </c>
      <c r="I119" s="100">
        <v>77.17592614443788</v>
      </c>
      <c r="J119" s="100" t="s">
        <v>61</v>
      </c>
      <c r="K119" s="100">
        <v>0.174846136625397</v>
      </c>
      <c r="L119" s="100">
        <v>0.21694525526711278</v>
      </c>
      <c r="M119" s="100">
        <v>0.040430441249843074</v>
      </c>
      <c r="N119" s="100">
        <v>0.008212827792098578</v>
      </c>
      <c r="O119" s="100">
        <v>0.007176245910426675</v>
      </c>
      <c r="P119" s="100">
        <v>0.006222141222156402</v>
      </c>
      <c r="Q119" s="100">
        <v>0.000788628916160965</v>
      </c>
      <c r="R119" s="100">
        <v>0.0001262671719859311</v>
      </c>
      <c r="S119" s="100">
        <v>0.00010655947995636136</v>
      </c>
      <c r="T119" s="100">
        <v>9.10624851247966E-05</v>
      </c>
      <c r="U119" s="100">
        <v>1.4119348658205334E-05</v>
      </c>
      <c r="V119" s="100">
        <v>4.6675588362106336E-06</v>
      </c>
      <c r="W119" s="100">
        <v>7.01464412186079E-06</v>
      </c>
      <c r="X119" s="100">
        <v>67.5</v>
      </c>
    </row>
    <row r="120" spans="1:14" s="100" customFormat="1" ht="12.75">
      <c r="A120" s="100" t="s">
        <v>153</v>
      </c>
      <c r="E120" s="98" t="s">
        <v>106</v>
      </c>
      <c r="F120" s="101">
        <f>MIN(F91:F119)</f>
        <v>20.744661055943457</v>
      </c>
      <c r="G120" s="101"/>
      <c r="H120" s="101"/>
      <c r="I120" s="114"/>
      <c r="J120" s="114" t="s">
        <v>158</v>
      </c>
      <c r="K120" s="101">
        <f>AVERAGE(K118,K113,K108,K103,K98,K93)</f>
        <v>-0.3863733148364672</v>
      </c>
      <c r="L120" s="101">
        <f>AVERAGE(L118,L113,L108,L103,L98,L93)</f>
        <v>8.980622981958231E-05</v>
      </c>
      <c r="M120" s="114" t="s">
        <v>108</v>
      </c>
      <c r="N120" s="101" t="e">
        <f>Mittelwert(K116,K111,K106,K101,K96,K91)</f>
        <v>#NAME?</v>
      </c>
    </row>
    <row r="121" spans="5:14" s="100" customFormat="1" ht="12.75">
      <c r="E121" s="98" t="s">
        <v>107</v>
      </c>
      <c r="F121" s="101">
        <f>MAX(F91:F119)</f>
        <v>31.639212472398487</v>
      </c>
      <c r="G121" s="101"/>
      <c r="H121" s="101"/>
      <c r="I121" s="114"/>
      <c r="J121" s="114" t="s">
        <v>159</v>
      </c>
      <c r="K121" s="101">
        <f>AVERAGE(K119,K114,K109,K104,K99,K94)</f>
        <v>0.144465525829089</v>
      </c>
      <c r="L121" s="101">
        <f>AVERAGE(L119,L114,L109,L104,L99,L94)</f>
        <v>0.016517242579659336</v>
      </c>
      <c r="M121" s="101"/>
      <c r="N121" s="101"/>
    </row>
    <row r="122" spans="5:14" s="100" customFormat="1" ht="12.75">
      <c r="E122" s="98"/>
      <c r="F122" s="101"/>
      <c r="G122" s="101"/>
      <c r="H122" s="101"/>
      <c r="I122" s="101"/>
      <c r="J122" s="114" t="s">
        <v>112</v>
      </c>
      <c r="K122" s="101">
        <f>ABS(K120/$G$33)</f>
        <v>0.241483321772792</v>
      </c>
      <c r="L122" s="101">
        <f>ABS(L120/$H$33)</f>
        <v>0.00024946174949883976</v>
      </c>
      <c r="M122" s="114" t="s">
        <v>111</v>
      </c>
      <c r="N122" s="101">
        <f>K122+L122+L123+K123</f>
        <v>0.33413874526474213</v>
      </c>
    </row>
    <row r="123" spans="5:14" s="100" customFormat="1" ht="12.75">
      <c r="E123" s="98"/>
      <c r="F123" s="101"/>
      <c r="G123" s="101"/>
      <c r="H123" s="101"/>
      <c r="I123" s="101"/>
      <c r="J123" s="101"/>
      <c r="K123" s="101">
        <f>ABS(K121/$G$34)</f>
        <v>0.0820826851301642</v>
      </c>
      <c r="L123" s="101">
        <f>ABS(L121/$H$34)</f>
        <v>0.010323276612287085</v>
      </c>
      <c r="M123" s="101"/>
      <c r="N123" s="101"/>
    </row>
    <row r="124" s="100" customFormat="1" ht="12.75"/>
    <row r="125" s="100" customFormat="1" ht="12.75" hidden="1">
      <c r="A125" s="100" t="s">
        <v>118</v>
      </c>
    </row>
    <row r="126" spans="1:24" s="100" customFormat="1" ht="12.75" hidden="1">
      <c r="A126" s="100">
        <v>2088</v>
      </c>
      <c r="B126" s="100">
        <v>155.74</v>
      </c>
      <c r="C126" s="100">
        <v>148.04</v>
      </c>
      <c r="D126" s="100">
        <v>9.00050233538249</v>
      </c>
      <c r="E126" s="100">
        <v>9.332713397568144</v>
      </c>
      <c r="F126" s="100">
        <v>28.57191015667889</v>
      </c>
      <c r="G126" s="100" t="s">
        <v>59</v>
      </c>
      <c r="H126" s="100">
        <v>-12.580280952918088</v>
      </c>
      <c r="I126" s="100">
        <v>75.65971904708192</v>
      </c>
      <c r="J126" s="100" t="s">
        <v>73</v>
      </c>
      <c r="K126" s="100">
        <v>0.9287166750772958</v>
      </c>
      <c r="M126" s="100" t="s">
        <v>68</v>
      </c>
      <c r="N126" s="100">
        <v>0.781644174331678</v>
      </c>
      <c r="X126" s="100">
        <v>67.5</v>
      </c>
    </row>
    <row r="127" spans="1:24" s="100" customFormat="1" ht="12.75" hidden="1">
      <c r="A127" s="100">
        <v>2086</v>
      </c>
      <c r="B127" s="100">
        <v>134.55999755859375</v>
      </c>
      <c r="C127" s="100">
        <v>131.55999755859375</v>
      </c>
      <c r="D127" s="100">
        <v>9.147555351257324</v>
      </c>
      <c r="E127" s="100">
        <v>10.085373878479004</v>
      </c>
      <c r="F127" s="100">
        <v>28.626172221856297</v>
      </c>
      <c r="G127" s="100" t="s">
        <v>56</v>
      </c>
      <c r="H127" s="100">
        <v>7.458539619725087</v>
      </c>
      <c r="I127" s="100">
        <v>74.51853717831884</v>
      </c>
      <c r="J127" s="100" t="s">
        <v>62</v>
      </c>
      <c r="K127" s="100">
        <v>0.45798220919725446</v>
      </c>
      <c r="L127" s="100">
        <v>0.8400441442014359</v>
      </c>
      <c r="M127" s="100">
        <v>0.10842079367139805</v>
      </c>
      <c r="N127" s="100">
        <v>0.024806441204270082</v>
      </c>
      <c r="O127" s="100">
        <v>0.018393224934956563</v>
      </c>
      <c r="P127" s="100">
        <v>0.02409819407929264</v>
      </c>
      <c r="Q127" s="100">
        <v>0.0022388867406331046</v>
      </c>
      <c r="R127" s="100">
        <v>0.00038185780030276426</v>
      </c>
      <c r="S127" s="100">
        <v>0.00024129813627559097</v>
      </c>
      <c r="T127" s="100">
        <v>0.00035459975876854597</v>
      </c>
      <c r="U127" s="100">
        <v>4.898594747199704E-05</v>
      </c>
      <c r="V127" s="100">
        <v>1.4177115105765614E-05</v>
      </c>
      <c r="W127" s="100">
        <v>1.504716386852274E-05</v>
      </c>
      <c r="X127" s="100">
        <v>67.5</v>
      </c>
    </row>
    <row r="128" spans="1:24" s="100" customFormat="1" ht="12.75" hidden="1">
      <c r="A128" s="100">
        <v>2087</v>
      </c>
      <c r="B128" s="100">
        <v>151.27999877929688</v>
      </c>
      <c r="C128" s="100">
        <v>144.67999267578125</v>
      </c>
      <c r="D128" s="100">
        <v>9.024206161499023</v>
      </c>
      <c r="E128" s="100">
        <v>9.619263648986816</v>
      </c>
      <c r="F128" s="100">
        <v>29.55974247457838</v>
      </c>
      <c r="G128" s="100" t="s">
        <v>57</v>
      </c>
      <c r="H128" s="100">
        <v>-5.724669865852519</v>
      </c>
      <c r="I128" s="100">
        <v>78.05532891344436</v>
      </c>
      <c r="J128" s="100" t="s">
        <v>60</v>
      </c>
      <c r="K128" s="100">
        <v>-0.2622219876825249</v>
      </c>
      <c r="L128" s="100">
        <v>-0.004570553591431967</v>
      </c>
      <c r="M128" s="100">
        <v>0.06308369339153773</v>
      </c>
      <c r="N128" s="100">
        <v>-0.0002564181882913976</v>
      </c>
      <c r="O128" s="100">
        <v>-0.010367821649979722</v>
      </c>
      <c r="P128" s="100">
        <v>-0.0005229238101654872</v>
      </c>
      <c r="Q128" s="100">
        <v>0.0013500049343815918</v>
      </c>
      <c r="R128" s="100">
        <v>-2.064248070292681E-05</v>
      </c>
      <c r="S128" s="100">
        <v>-0.0001222688995478459</v>
      </c>
      <c r="T128" s="100">
        <v>-3.723692153562057E-05</v>
      </c>
      <c r="U128" s="100">
        <v>3.254598605725692E-05</v>
      </c>
      <c r="V128" s="100">
        <v>-1.6320054424138366E-06</v>
      </c>
      <c r="W128" s="100">
        <v>-7.1936770804406605E-06</v>
      </c>
      <c r="X128" s="100">
        <v>67.5</v>
      </c>
    </row>
    <row r="129" spans="1:24" s="100" customFormat="1" ht="12.75" hidden="1">
      <c r="A129" s="100">
        <v>2085</v>
      </c>
      <c r="B129" s="100">
        <v>112.87999725341797</v>
      </c>
      <c r="C129" s="100">
        <v>126.08000183105469</v>
      </c>
      <c r="D129" s="100">
        <v>9.209019660949707</v>
      </c>
      <c r="E129" s="100">
        <v>9.55769157409668</v>
      </c>
      <c r="F129" s="100">
        <v>24.221379928529753</v>
      </c>
      <c r="G129" s="100" t="s">
        <v>58</v>
      </c>
      <c r="H129" s="100">
        <v>17.194301039274208</v>
      </c>
      <c r="I129" s="100">
        <v>62.57429829269218</v>
      </c>
      <c r="J129" s="100" t="s">
        <v>61</v>
      </c>
      <c r="K129" s="100">
        <v>0.37548280002820833</v>
      </c>
      <c r="L129" s="100">
        <v>-0.8400317102627678</v>
      </c>
      <c r="M129" s="100">
        <v>0.08817888708992831</v>
      </c>
      <c r="N129" s="100">
        <v>-0.02480511590244282</v>
      </c>
      <c r="O129" s="100">
        <v>0.01519272844956164</v>
      </c>
      <c r="P129" s="100">
        <v>-0.024092519763860665</v>
      </c>
      <c r="Q129" s="100">
        <v>0.0017860852483932788</v>
      </c>
      <c r="R129" s="100">
        <v>-0.0003812994461607505</v>
      </c>
      <c r="S129" s="100">
        <v>0.00020802669726127087</v>
      </c>
      <c r="T129" s="100">
        <v>-0.0003526391932177435</v>
      </c>
      <c r="U129" s="100">
        <v>3.6611225618518855E-05</v>
      </c>
      <c r="V129" s="100">
        <v>-1.4082867284685288E-05</v>
      </c>
      <c r="W129" s="100">
        <v>1.3216207873233494E-05</v>
      </c>
      <c r="X129" s="100">
        <v>67.5</v>
      </c>
    </row>
    <row r="130" s="100" customFormat="1" ht="12.75" hidden="1">
      <c r="A130" s="100" t="s">
        <v>124</v>
      </c>
    </row>
    <row r="131" spans="1:24" s="100" customFormat="1" ht="12.75" hidden="1">
      <c r="A131" s="100">
        <v>2088</v>
      </c>
      <c r="B131" s="100">
        <v>134.16</v>
      </c>
      <c r="C131" s="100">
        <v>140.46</v>
      </c>
      <c r="D131" s="100">
        <v>9.421249886887912</v>
      </c>
      <c r="E131" s="100">
        <v>9.507954047358496</v>
      </c>
      <c r="F131" s="100">
        <v>27.29917805425253</v>
      </c>
      <c r="G131" s="100" t="s">
        <v>59</v>
      </c>
      <c r="H131" s="100">
        <v>2.338530290663954</v>
      </c>
      <c r="I131" s="100">
        <v>68.99853029066395</v>
      </c>
      <c r="J131" s="100" t="s">
        <v>73</v>
      </c>
      <c r="K131" s="100">
        <v>0.5736445773484724</v>
      </c>
      <c r="M131" s="100" t="s">
        <v>68</v>
      </c>
      <c r="N131" s="100">
        <v>0.440086578722458</v>
      </c>
      <c r="X131" s="100">
        <v>67.5</v>
      </c>
    </row>
    <row r="132" spans="1:24" s="100" customFormat="1" ht="12.75" hidden="1">
      <c r="A132" s="100">
        <v>2086</v>
      </c>
      <c r="B132" s="100">
        <v>118.73999786376953</v>
      </c>
      <c r="C132" s="100">
        <v>114.54000091552734</v>
      </c>
      <c r="D132" s="100">
        <v>9.296178817749023</v>
      </c>
      <c r="E132" s="100">
        <v>10.575413703918457</v>
      </c>
      <c r="F132" s="100">
        <v>24.521466207223202</v>
      </c>
      <c r="G132" s="100" t="s">
        <v>56</v>
      </c>
      <c r="H132" s="100">
        <v>11.531057549403918</v>
      </c>
      <c r="I132" s="100">
        <v>62.77105541317345</v>
      </c>
      <c r="J132" s="100" t="s">
        <v>62</v>
      </c>
      <c r="K132" s="100">
        <v>0.4786770926299076</v>
      </c>
      <c r="L132" s="100">
        <v>0.5727694532235067</v>
      </c>
      <c r="M132" s="100">
        <v>0.11332018685760703</v>
      </c>
      <c r="N132" s="100">
        <v>0.05441174977021686</v>
      </c>
      <c r="O132" s="100">
        <v>0.019224642623776423</v>
      </c>
      <c r="P132" s="100">
        <v>0.016431018116292904</v>
      </c>
      <c r="Q132" s="100">
        <v>0.0023400528001344617</v>
      </c>
      <c r="R132" s="100">
        <v>0.0008375827409947573</v>
      </c>
      <c r="S132" s="100">
        <v>0.00025222120948624406</v>
      </c>
      <c r="T132" s="100">
        <v>0.0002417667122197508</v>
      </c>
      <c r="U132" s="100">
        <v>5.1169973739211805E-05</v>
      </c>
      <c r="V132" s="100">
        <v>3.109384648966693E-05</v>
      </c>
      <c r="W132" s="100">
        <v>1.572312003355093E-05</v>
      </c>
      <c r="X132" s="100">
        <v>67.5</v>
      </c>
    </row>
    <row r="133" spans="1:24" s="100" customFormat="1" ht="12.75" hidden="1">
      <c r="A133" s="100">
        <v>2087</v>
      </c>
      <c r="B133" s="100">
        <v>143.83999633789062</v>
      </c>
      <c r="C133" s="100">
        <v>137.74000549316406</v>
      </c>
      <c r="D133" s="100">
        <v>9.110466957092285</v>
      </c>
      <c r="E133" s="100">
        <v>9.515372276306152</v>
      </c>
      <c r="F133" s="100">
        <v>25.362957049099986</v>
      </c>
      <c r="G133" s="100" t="s">
        <v>57</v>
      </c>
      <c r="H133" s="100">
        <v>-10.021518097068892</v>
      </c>
      <c r="I133" s="100">
        <v>66.31847824082173</v>
      </c>
      <c r="J133" s="100" t="s">
        <v>60</v>
      </c>
      <c r="K133" s="100">
        <v>0.475172496529421</v>
      </c>
      <c r="L133" s="100">
        <v>-0.0031157303829169388</v>
      </c>
      <c r="M133" s="100">
        <v>-0.11263887004405944</v>
      </c>
      <c r="N133" s="100">
        <v>-0.0005623032645528722</v>
      </c>
      <c r="O133" s="100">
        <v>0.01905771894869847</v>
      </c>
      <c r="P133" s="100">
        <v>-0.0003566111965887656</v>
      </c>
      <c r="Q133" s="100">
        <v>-0.0023319038278206243</v>
      </c>
      <c r="R133" s="100">
        <v>-4.521294552702418E-05</v>
      </c>
      <c r="S133" s="100">
        <v>0.00024721634707670687</v>
      </c>
      <c r="T133" s="100">
        <v>-2.540395820607443E-05</v>
      </c>
      <c r="U133" s="100">
        <v>-5.116954250706024E-05</v>
      </c>
      <c r="V133" s="100">
        <v>-3.5641904149937656E-06</v>
      </c>
      <c r="W133" s="100">
        <v>1.5298835891242726E-05</v>
      </c>
      <c r="X133" s="100">
        <v>67.5</v>
      </c>
    </row>
    <row r="134" spans="1:24" s="100" customFormat="1" ht="12.75" hidden="1">
      <c r="A134" s="100">
        <v>2085</v>
      </c>
      <c r="B134" s="100">
        <v>118.5999984741211</v>
      </c>
      <c r="C134" s="100">
        <v>137.60000610351562</v>
      </c>
      <c r="D134" s="100">
        <v>9.350470542907715</v>
      </c>
      <c r="E134" s="100">
        <v>9.594630241394043</v>
      </c>
      <c r="F134" s="100">
        <v>24.038039193605126</v>
      </c>
      <c r="G134" s="100" t="s">
        <v>58</v>
      </c>
      <c r="H134" s="100">
        <v>10.075917840779411</v>
      </c>
      <c r="I134" s="100">
        <v>61.175916314900505</v>
      </c>
      <c r="J134" s="100" t="s">
        <v>61</v>
      </c>
      <c r="K134" s="100">
        <v>-0.0578174502258488</v>
      </c>
      <c r="L134" s="100">
        <v>-0.5727609787425605</v>
      </c>
      <c r="M134" s="100">
        <v>-0.012407647022721926</v>
      </c>
      <c r="N134" s="100">
        <v>-0.0544088442084131</v>
      </c>
      <c r="O134" s="100">
        <v>-0.002527890916226511</v>
      </c>
      <c r="P134" s="100">
        <v>-0.016427147798458903</v>
      </c>
      <c r="Q134" s="100">
        <v>-0.0001951195664526128</v>
      </c>
      <c r="R134" s="100">
        <v>-0.0008363615471607127</v>
      </c>
      <c r="S134" s="100">
        <v>-4.999616238025692E-05</v>
      </c>
      <c r="T134" s="100">
        <v>-0.0002404283303710522</v>
      </c>
      <c r="U134" s="100">
        <v>-2.1007639034612095E-07</v>
      </c>
      <c r="V134" s="100">
        <v>-3.08888950305549E-05</v>
      </c>
      <c r="W134" s="100">
        <v>-3.6279641622091545E-06</v>
      </c>
      <c r="X134" s="100">
        <v>67.5</v>
      </c>
    </row>
    <row r="135" s="100" customFormat="1" ht="12.75" hidden="1">
      <c r="A135" s="100" t="s">
        <v>130</v>
      </c>
    </row>
    <row r="136" spans="1:24" s="100" customFormat="1" ht="12.75" hidden="1">
      <c r="A136" s="100">
        <v>2088</v>
      </c>
      <c r="B136" s="100">
        <v>124.68</v>
      </c>
      <c r="C136" s="100">
        <v>121.38</v>
      </c>
      <c r="D136" s="100">
        <v>9.294599158542296</v>
      </c>
      <c r="E136" s="100">
        <v>9.60074946308299</v>
      </c>
      <c r="F136" s="100">
        <v>25.998288984474794</v>
      </c>
      <c r="G136" s="100" t="s">
        <v>59</v>
      </c>
      <c r="H136" s="100">
        <v>9.399412698635572</v>
      </c>
      <c r="I136" s="100">
        <v>66.57941269863558</v>
      </c>
      <c r="J136" s="100" t="s">
        <v>73</v>
      </c>
      <c r="K136" s="100">
        <v>0.3792920989442536</v>
      </c>
      <c r="M136" s="100" t="s">
        <v>68</v>
      </c>
      <c r="N136" s="100">
        <v>0.23695579993255483</v>
      </c>
      <c r="X136" s="100">
        <v>67.5</v>
      </c>
    </row>
    <row r="137" spans="1:24" s="100" customFormat="1" ht="12.75" hidden="1">
      <c r="A137" s="100">
        <v>2086</v>
      </c>
      <c r="B137" s="100">
        <v>137.86000061035156</v>
      </c>
      <c r="C137" s="100">
        <v>111.76000213623047</v>
      </c>
      <c r="D137" s="100">
        <v>9.047392845153809</v>
      </c>
      <c r="E137" s="100">
        <v>10.214503288269043</v>
      </c>
      <c r="F137" s="100">
        <v>24.307148410381853</v>
      </c>
      <c r="G137" s="100" t="s">
        <v>56</v>
      </c>
      <c r="H137" s="100">
        <v>-6.375198196715331</v>
      </c>
      <c r="I137" s="100">
        <v>63.98480241363624</v>
      </c>
      <c r="J137" s="100" t="s">
        <v>62</v>
      </c>
      <c r="K137" s="100">
        <v>0.5180403418665999</v>
      </c>
      <c r="L137" s="100">
        <v>0.3082907571011438</v>
      </c>
      <c r="M137" s="100">
        <v>0.12263910411966898</v>
      </c>
      <c r="N137" s="100">
        <v>0.018030561695503156</v>
      </c>
      <c r="O137" s="100">
        <v>0.020805316458534097</v>
      </c>
      <c r="P137" s="100">
        <v>0.008843899375752839</v>
      </c>
      <c r="Q137" s="100">
        <v>0.0025324928368614173</v>
      </c>
      <c r="R137" s="100">
        <v>0.0002775469773882458</v>
      </c>
      <c r="S137" s="100">
        <v>0.00027296526980588446</v>
      </c>
      <c r="T137" s="100">
        <v>0.000130151403069245</v>
      </c>
      <c r="U137" s="100">
        <v>5.539025821837979E-05</v>
      </c>
      <c r="V137" s="100">
        <v>1.0296855510600724E-05</v>
      </c>
      <c r="W137" s="100">
        <v>1.702143791739606E-05</v>
      </c>
      <c r="X137" s="100">
        <v>67.5</v>
      </c>
    </row>
    <row r="138" spans="1:24" s="100" customFormat="1" ht="12.75" hidden="1">
      <c r="A138" s="100">
        <v>2087</v>
      </c>
      <c r="B138" s="100">
        <v>125.36000061035156</v>
      </c>
      <c r="C138" s="100">
        <v>115.86000061035156</v>
      </c>
      <c r="D138" s="100">
        <v>9.094503402709961</v>
      </c>
      <c r="E138" s="100">
        <v>9.472197532653809</v>
      </c>
      <c r="F138" s="100">
        <v>20.645516304032835</v>
      </c>
      <c r="G138" s="100" t="s">
        <v>57</v>
      </c>
      <c r="H138" s="100">
        <v>-3.8237728777930187</v>
      </c>
      <c r="I138" s="100">
        <v>54.036227732558544</v>
      </c>
      <c r="J138" s="100" t="s">
        <v>60</v>
      </c>
      <c r="K138" s="100">
        <v>0.5089706347578216</v>
      </c>
      <c r="L138" s="100">
        <v>0.001677261721669184</v>
      </c>
      <c r="M138" s="100">
        <v>-0.12022440637238282</v>
      </c>
      <c r="N138" s="100">
        <v>0.0001865458729228708</v>
      </c>
      <c r="O138" s="100">
        <v>0.020481677073555887</v>
      </c>
      <c r="P138" s="100">
        <v>0.0001918304110040423</v>
      </c>
      <c r="Q138" s="100">
        <v>-0.002468645579862266</v>
      </c>
      <c r="R138" s="100">
        <v>1.5012349951999997E-05</v>
      </c>
      <c r="S138" s="100">
        <v>0.00027134233683913866</v>
      </c>
      <c r="T138" s="100">
        <v>1.3656882774929866E-05</v>
      </c>
      <c r="U138" s="100">
        <v>-5.284505990549057E-05</v>
      </c>
      <c r="V138" s="100">
        <v>1.1896990505101078E-06</v>
      </c>
      <c r="W138" s="100">
        <v>1.697244372303943E-05</v>
      </c>
      <c r="X138" s="100">
        <v>67.5</v>
      </c>
    </row>
    <row r="139" spans="1:24" s="100" customFormat="1" ht="12.75" hidden="1">
      <c r="A139" s="100">
        <v>2085</v>
      </c>
      <c r="B139" s="100">
        <v>124.76000213623047</v>
      </c>
      <c r="C139" s="100">
        <v>139.9600067138672</v>
      </c>
      <c r="D139" s="100">
        <v>9.250368118286133</v>
      </c>
      <c r="E139" s="100">
        <v>9.81954288482666</v>
      </c>
      <c r="F139" s="100">
        <v>20.770334691525928</v>
      </c>
      <c r="G139" s="100" t="s">
        <v>58</v>
      </c>
      <c r="H139" s="100">
        <v>-3.814421862606224</v>
      </c>
      <c r="I139" s="100">
        <v>53.44558027362424</v>
      </c>
      <c r="J139" s="100" t="s">
        <v>61</v>
      </c>
      <c r="K139" s="100">
        <v>0.09651263521158182</v>
      </c>
      <c r="L139" s="100">
        <v>0.3082861944802483</v>
      </c>
      <c r="M139" s="100">
        <v>0.0242165639941583</v>
      </c>
      <c r="N139" s="100">
        <v>0.01802959665917796</v>
      </c>
      <c r="O139" s="100">
        <v>0.0036554202486615557</v>
      </c>
      <c r="P139" s="100">
        <v>0.008841818662574769</v>
      </c>
      <c r="Q139" s="100">
        <v>0.0005650743046546045</v>
      </c>
      <c r="R139" s="100">
        <v>0.0002771406754813701</v>
      </c>
      <c r="S139" s="100">
        <v>2.972162106741006E-05</v>
      </c>
      <c r="T139" s="100">
        <v>0.00012943290645645297</v>
      </c>
      <c r="U139" s="100">
        <v>1.6597600702628766E-05</v>
      </c>
      <c r="V139" s="100">
        <v>1.0227895657240733E-05</v>
      </c>
      <c r="W139" s="100">
        <v>1.2905436234501145E-06</v>
      </c>
      <c r="X139" s="100">
        <v>67.5</v>
      </c>
    </row>
    <row r="140" s="100" customFormat="1" ht="12.75" hidden="1">
      <c r="A140" s="100" t="s">
        <v>136</v>
      </c>
    </row>
    <row r="141" spans="1:24" s="100" customFormat="1" ht="12.75" hidden="1">
      <c r="A141" s="100">
        <v>2088</v>
      </c>
      <c r="B141" s="100">
        <v>122.48</v>
      </c>
      <c r="C141" s="100">
        <v>121.58</v>
      </c>
      <c r="D141" s="100">
        <v>9.300824209321167</v>
      </c>
      <c r="E141" s="100">
        <v>9.565690368232355</v>
      </c>
      <c r="F141" s="100">
        <v>23.85006531392953</v>
      </c>
      <c r="G141" s="100" t="s">
        <v>59</v>
      </c>
      <c r="H141" s="100">
        <v>6.051473096114314</v>
      </c>
      <c r="I141" s="100">
        <v>61.03147309611432</v>
      </c>
      <c r="J141" s="100" t="s">
        <v>73</v>
      </c>
      <c r="K141" s="100">
        <v>0.15338197178805002</v>
      </c>
      <c r="M141" s="100" t="s">
        <v>68</v>
      </c>
      <c r="N141" s="100">
        <v>0.11209519200566023</v>
      </c>
      <c r="X141" s="100">
        <v>67.5</v>
      </c>
    </row>
    <row r="142" spans="1:24" s="100" customFormat="1" ht="12.75" hidden="1">
      <c r="A142" s="100">
        <v>2086</v>
      </c>
      <c r="B142" s="100">
        <v>133.17999267578125</v>
      </c>
      <c r="C142" s="100">
        <v>120.77999877929688</v>
      </c>
      <c r="D142" s="100">
        <v>9.285655975341797</v>
      </c>
      <c r="E142" s="100">
        <v>10.285409927368164</v>
      </c>
      <c r="F142" s="100">
        <v>23.70399826109267</v>
      </c>
      <c r="G142" s="100" t="s">
        <v>56</v>
      </c>
      <c r="H142" s="100">
        <v>-4.895900454426311</v>
      </c>
      <c r="I142" s="100">
        <v>60.78409222135494</v>
      </c>
      <c r="J142" s="100" t="s">
        <v>62</v>
      </c>
      <c r="K142" s="100">
        <v>0.2694204150325281</v>
      </c>
      <c r="L142" s="100">
        <v>0.27626066165995367</v>
      </c>
      <c r="M142" s="100">
        <v>0.06378164642981501</v>
      </c>
      <c r="N142" s="100">
        <v>0.014995050842256174</v>
      </c>
      <c r="O142" s="100">
        <v>0.010820321759742695</v>
      </c>
      <c r="P142" s="100">
        <v>0.007925055314086398</v>
      </c>
      <c r="Q142" s="100">
        <v>0.001317087515941981</v>
      </c>
      <c r="R142" s="100">
        <v>0.000230823148207935</v>
      </c>
      <c r="S142" s="100">
        <v>0.00014196369081350912</v>
      </c>
      <c r="T142" s="100">
        <v>0.00011662303421084718</v>
      </c>
      <c r="U142" s="100">
        <v>2.8809030550108926E-05</v>
      </c>
      <c r="V142" s="100">
        <v>8.565507464441064E-06</v>
      </c>
      <c r="W142" s="100">
        <v>8.853206815478015E-06</v>
      </c>
      <c r="X142" s="100">
        <v>67.5</v>
      </c>
    </row>
    <row r="143" spans="1:24" s="100" customFormat="1" ht="12.75" hidden="1">
      <c r="A143" s="100">
        <v>2087</v>
      </c>
      <c r="B143" s="100">
        <v>128.97999572753906</v>
      </c>
      <c r="C143" s="100">
        <v>127.77999877929688</v>
      </c>
      <c r="D143" s="100">
        <v>9.20404052734375</v>
      </c>
      <c r="E143" s="100">
        <v>9.411520957946777</v>
      </c>
      <c r="F143" s="100">
        <v>23.418409461125396</v>
      </c>
      <c r="G143" s="100" t="s">
        <v>57</v>
      </c>
      <c r="H143" s="100">
        <v>-0.9064243795576772</v>
      </c>
      <c r="I143" s="100">
        <v>60.573571347981385</v>
      </c>
      <c r="J143" s="100" t="s">
        <v>60</v>
      </c>
      <c r="K143" s="100">
        <v>0.26773429857022923</v>
      </c>
      <c r="L143" s="100">
        <v>0.0015029995853761415</v>
      </c>
      <c r="M143" s="100">
        <v>-0.06329737799941411</v>
      </c>
      <c r="N143" s="100">
        <v>0.00015507940496742445</v>
      </c>
      <c r="O143" s="100">
        <v>0.010765013346788104</v>
      </c>
      <c r="P143" s="100">
        <v>0.00017193209071104628</v>
      </c>
      <c r="Q143" s="100">
        <v>-0.0013023838528988985</v>
      </c>
      <c r="R143" s="100">
        <v>1.2478554171812348E-05</v>
      </c>
      <c r="S143" s="100">
        <v>0.00014188322191615238</v>
      </c>
      <c r="T143" s="100">
        <v>1.224203770784816E-05</v>
      </c>
      <c r="U143" s="100">
        <v>-2.8058155423640773E-05</v>
      </c>
      <c r="V143" s="100">
        <v>9.87480583016224E-07</v>
      </c>
      <c r="W143" s="100">
        <v>8.853205779454941E-06</v>
      </c>
      <c r="X143" s="100">
        <v>67.5</v>
      </c>
    </row>
    <row r="144" spans="1:24" s="100" customFormat="1" ht="12.75" hidden="1">
      <c r="A144" s="100">
        <v>2085</v>
      </c>
      <c r="B144" s="100">
        <v>137.67999267578125</v>
      </c>
      <c r="C144" s="100">
        <v>131.17999267578125</v>
      </c>
      <c r="D144" s="100">
        <v>9.16937255859375</v>
      </c>
      <c r="E144" s="100">
        <v>9.853636741638184</v>
      </c>
      <c r="F144" s="100">
        <v>25.446982832417667</v>
      </c>
      <c r="G144" s="100" t="s">
        <v>58</v>
      </c>
      <c r="H144" s="100">
        <v>-4.086353657048036</v>
      </c>
      <c r="I144" s="100">
        <v>66.09363901873321</v>
      </c>
      <c r="J144" s="100" t="s">
        <v>61</v>
      </c>
      <c r="K144" s="100">
        <v>0.03009493986382187</v>
      </c>
      <c r="L144" s="100">
        <v>0.2762565730856766</v>
      </c>
      <c r="M144" s="100">
        <v>0.007844766388951381</v>
      </c>
      <c r="N144" s="100">
        <v>0.01499424890216254</v>
      </c>
      <c r="O144" s="100">
        <v>0.0010926347183918563</v>
      </c>
      <c r="P144" s="100">
        <v>0.007923190082757877</v>
      </c>
      <c r="Q144" s="100">
        <v>0.00019625448875997258</v>
      </c>
      <c r="R144" s="100">
        <v>0.00023048559919093312</v>
      </c>
      <c r="S144" s="100">
        <v>4.7792099854970025E-06</v>
      </c>
      <c r="T144" s="100">
        <v>0.00011597872486496847</v>
      </c>
      <c r="U144" s="100">
        <v>6.5345355963471E-06</v>
      </c>
      <c r="V144" s="100">
        <v>8.508395866528633E-06</v>
      </c>
      <c r="W144" s="100">
        <v>4.283019028994327E-09</v>
      </c>
      <c r="X144" s="100">
        <v>67.5</v>
      </c>
    </row>
    <row r="145" s="100" customFormat="1" ht="12.75" hidden="1">
      <c r="A145" s="100" t="s">
        <v>142</v>
      </c>
    </row>
    <row r="146" spans="1:24" s="100" customFormat="1" ht="12.75" hidden="1">
      <c r="A146" s="100">
        <v>2088</v>
      </c>
      <c r="B146" s="100">
        <v>131.8</v>
      </c>
      <c r="C146" s="100">
        <v>138.2</v>
      </c>
      <c r="D146" s="100">
        <v>9.015442645329303</v>
      </c>
      <c r="E146" s="100">
        <v>9.307547122393041</v>
      </c>
      <c r="F146" s="100">
        <v>24.95829543925658</v>
      </c>
      <c r="G146" s="100" t="s">
        <v>59</v>
      </c>
      <c r="H146" s="100">
        <v>1.6149024765278455</v>
      </c>
      <c r="I146" s="100">
        <v>65.91490247652786</v>
      </c>
      <c r="J146" s="100" t="s">
        <v>73</v>
      </c>
      <c r="K146" s="100">
        <v>0.585470018188921</v>
      </c>
      <c r="M146" s="100" t="s">
        <v>68</v>
      </c>
      <c r="N146" s="100">
        <v>0.38425733080491253</v>
      </c>
      <c r="X146" s="100">
        <v>67.5</v>
      </c>
    </row>
    <row r="147" spans="1:24" s="100" customFormat="1" ht="12.75" hidden="1">
      <c r="A147" s="100">
        <v>2086</v>
      </c>
      <c r="B147" s="100">
        <v>134.16000366210938</v>
      </c>
      <c r="C147" s="100">
        <v>108.76000213623047</v>
      </c>
      <c r="D147" s="100">
        <v>9.013710975646973</v>
      </c>
      <c r="E147" s="100">
        <v>10.232964515686035</v>
      </c>
      <c r="F147" s="100">
        <v>26.41245874618575</v>
      </c>
      <c r="G147" s="100" t="s">
        <v>56</v>
      </c>
      <c r="H147" s="100">
        <v>3.1156631474376013</v>
      </c>
      <c r="I147" s="100">
        <v>69.77566680954698</v>
      </c>
      <c r="J147" s="100" t="s">
        <v>62</v>
      </c>
      <c r="K147" s="100">
        <v>0.610221091785169</v>
      </c>
      <c r="L147" s="100">
        <v>0.4375054053332811</v>
      </c>
      <c r="M147" s="100">
        <v>0.14446178709374685</v>
      </c>
      <c r="N147" s="100">
        <v>0.0072701327309567035</v>
      </c>
      <c r="O147" s="100">
        <v>0.024507594384111625</v>
      </c>
      <c r="P147" s="100">
        <v>0.012550653766739334</v>
      </c>
      <c r="Q147" s="100">
        <v>0.0029831389277797543</v>
      </c>
      <c r="R147" s="100">
        <v>0.000111877443973595</v>
      </c>
      <c r="S147" s="100">
        <v>0.00032151777325373297</v>
      </c>
      <c r="T147" s="100">
        <v>0.00018465762192767417</v>
      </c>
      <c r="U147" s="100">
        <v>6.52340147269094E-05</v>
      </c>
      <c r="V147" s="100">
        <v>4.1407973683075644E-06</v>
      </c>
      <c r="W147" s="100">
        <v>2.0043000942465806E-05</v>
      </c>
      <c r="X147" s="100">
        <v>67.5</v>
      </c>
    </row>
    <row r="148" spans="1:24" s="100" customFormat="1" ht="12.75" hidden="1">
      <c r="A148" s="100">
        <v>2087</v>
      </c>
      <c r="B148" s="100">
        <v>144.32000732421875</v>
      </c>
      <c r="C148" s="100">
        <v>138.9199981689453</v>
      </c>
      <c r="D148" s="100">
        <v>8.932990074157715</v>
      </c>
      <c r="E148" s="100">
        <v>9.367419242858887</v>
      </c>
      <c r="F148" s="100">
        <v>23.657151385384797</v>
      </c>
      <c r="G148" s="100" t="s">
        <v>57</v>
      </c>
      <c r="H148" s="100">
        <v>-13.73158719995385</v>
      </c>
      <c r="I148" s="100">
        <v>63.08842012426489</v>
      </c>
      <c r="J148" s="100" t="s">
        <v>60</v>
      </c>
      <c r="K148" s="100">
        <v>0.59085620678218</v>
      </c>
      <c r="L148" s="100">
        <v>-0.0023804705870904036</v>
      </c>
      <c r="M148" s="100">
        <v>-0.13945788956250524</v>
      </c>
      <c r="N148" s="100">
        <v>7.55477856042579E-05</v>
      </c>
      <c r="O148" s="100">
        <v>0.023794588190107064</v>
      </c>
      <c r="P148" s="100">
        <v>-0.00027246028880601836</v>
      </c>
      <c r="Q148" s="100">
        <v>-0.002858382222347798</v>
      </c>
      <c r="R148" s="100">
        <v>6.068533326825171E-06</v>
      </c>
      <c r="S148" s="100">
        <v>0.000316651359272313</v>
      </c>
      <c r="T148" s="100">
        <v>-1.940824049583031E-05</v>
      </c>
      <c r="U148" s="100">
        <v>-6.082556590854148E-05</v>
      </c>
      <c r="V148" s="100">
        <v>4.835883872987094E-07</v>
      </c>
      <c r="W148" s="100">
        <v>1.9844327042794737E-05</v>
      </c>
      <c r="X148" s="100">
        <v>67.5</v>
      </c>
    </row>
    <row r="149" spans="1:24" s="100" customFormat="1" ht="12.75" hidden="1">
      <c r="A149" s="100">
        <v>2085</v>
      </c>
      <c r="B149" s="100">
        <v>127.26000213623047</v>
      </c>
      <c r="C149" s="100">
        <v>131.55999755859375</v>
      </c>
      <c r="D149" s="100">
        <v>8.996004104614258</v>
      </c>
      <c r="E149" s="100">
        <v>9.51629638671875</v>
      </c>
      <c r="F149" s="100">
        <v>25.28171072837555</v>
      </c>
      <c r="G149" s="100" t="s">
        <v>58</v>
      </c>
      <c r="H149" s="100">
        <v>7.14055617710784</v>
      </c>
      <c r="I149" s="100">
        <v>66.90055831333831</v>
      </c>
      <c r="J149" s="100" t="s">
        <v>61</v>
      </c>
      <c r="K149" s="100">
        <v>0.15250811049402374</v>
      </c>
      <c r="L149" s="100">
        <v>-0.4374989292051154</v>
      </c>
      <c r="M149" s="100">
        <v>0.037692240170771656</v>
      </c>
      <c r="N149" s="100">
        <v>0.007269740191906329</v>
      </c>
      <c r="O149" s="100">
        <v>0.0058685394570844596</v>
      </c>
      <c r="P149" s="100">
        <v>-0.01254769601813783</v>
      </c>
      <c r="Q149" s="100">
        <v>0.0008536796433094826</v>
      </c>
      <c r="R149" s="100">
        <v>0.00011171273594951517</v>
      </c>
      <c r="S149" s="100">
        <v>5.572786725719379E-05</v>
      </c>
      <c r="T149" s="100">
        <v>-0.00018363484837263287</v>
      </c>
      <c r="U149" s="100">
        <v>2.3573867084046855E-05</v>
      </c>
      <c r="V149" s="100">
        <v>4.1124621721120654E-06</v>
      </c>
      <c r="W149" s="100">
        <v>2.8150614555086805E-06</v>
      </c>
      <c r="X149" s="100">
        <v>67.5</v>
      </c>
    </row>
    <row r="150" s="100" customFormat="1" ht="12.75" hidden="1">
      <c r="A150" s="100" t="s">
        <v>148</v>
      </c>
    </row>
    <row r="151" spans="1:24" s="100" customFormat="1" ht="12.75" hidden="1">
      <c r="A151" s="100">
        <v>2088</v>
      </c>
      <c r="B151" s="100">
        <v>138.02</v>
      </c>
      <c r="C151" s="100">
        <v>139.02</v>
      </c>
      <c r="D151" s="100">
        <v>9.078689253754394</v>
      </c>
      <c r="E151" s="100">
        <v>9.451082351103167</v>
      </c>
      <c r="F151" s="100">
        <v>27.552688561844217</v>
      </c>
      <c r="G151" s="100" t="s">
        <v>59</v>
      </c>
      <c r="H151" s="100">
        <v>1.758647666158467</v>
      </c>
      <c r="I151" s="100">
        <v>72.27864766615848</v>
      </c>
      <c r="J151" s="100" t="s">
        <v>73</v>
      </c>
      <c r="K151" s="100">
        <v>0.3745739657516145</v>
      </c>
      <c r="M151" s="100" t="s">
        <v>68</v>
      </c>
      <c r="N151" s="100">
        <v>0.22531739170074166</v>
      </c>
      <c r="X151" s="100">
        <v>67.5</v>
      </c>
    </row>
    <row r="152" spans="1:24" s="100" customFormat="1" ht="12.75" hidden="1">
      <c r="A152" s="100">
        <v>2086</v>
      </c>
      <c r="B152" s="100">
        <v>145.72000122070312</v>
      </c>
      <c r="C152" s="100">
        <v>127.12000274658203</v>
      </c>
      <c r="D152" s="100">
        <v>8.8533353805542</v>
      </c>
      <c r="E152" s="100">
        <v>9.968866348266602</v>
      </c>
      <c r="F152" s="100">
        <v>28.735574223960487</v>
      </c>
      <c r="G152" s="100" t="s">
        <v>56</v>
      </c>
      <c r="H152" s="100">
        <v>-0.8945363016190555</v>
      </c>
      <c r="I152" s="100">
        <v>77.32546491908407</v>
      </c>
      <c r="J152" s="100" t="s">
        <v>62</v>
      </c>
      <c r="K152" s="100">
        <v>0.5327521525251713</v>
      </c>
      <c r="L152" s="100">
        <v>0.2725047327770437</v>
      </c>
      <c r="M152" s="100">
        <v>0.1261221348863713</v>
      </c>
      <c r="N152" s="100">
        <v>0.0075950542418273</v>
      </c>
      <c r="O152" s="100">
        <v>0.021396269645487485</v>
      </c>
      <c r="P152" s="100">
        <v>0.007817281220342712</v>
      </c>
      <c r="Q152" s="100">
        <v>0.002604436822600633</v>
      </c>
      <c r="R152" s="100">
        <v>0.00011689715830374605</v>
      </c>
      <c r="S152" s="100">
        <v>0.00028070449308026423</v>
      </c>
      <c r="T152" s="100">
        <v>0.00011501098002278586</v>
      </c>
      <c r="U152" s="100">
        <v>5.695810852943397E-05</v>
      </c>
      <c r="V152" s="100">
        <v>4.329761235924687E-06</v>
      </c>
      <c r="W152" s="100">
        <v>1.7500028095802637E-05</v>
      </c>
      <c r="X152" s="100">
        <v>67.5</v>
      </c>
    </row>
    <row r="153" spans="1:24" s="100" customFormat="1" ht="12.75" hidden="1">
      <c r="A153" s="100">
        <v>2087</v>
      </c>
      <c r="B153" s="100">
        <v>154.5</v>
      </c>
      <c r="C153" s="100">
        <v>141.10000610351562</v>
      </c>
      <c r="D153" s="100">
        <v>8.949541091918945</v>
      </c>
      <c r="E153" s="100">
        <v>9.382269859313965</v>
      </c>
      <c r="F153" s="100">
        <v>29.028305138166598</v>
      </c>
      <c r="G153" s="100" t="s">
        <v>57</v>
      </c>
      <c r="H153" s="100">
        <v>-9.6980383575157</v>
      </c>
      <c r="I153" s="100">
        <v>77.3019616424843</v>
      </c>
      <c r="J153" s="100" t="s">
        <v>60</v>
      </c>
      <c r="K153" s="100">
        <v>0.44180984759374553</v>
      </c>
      <c r="L153" s="100">
        <v>-0.0014827897315011296</v>
      </c>
      <c r="M153" s="100">
        <v>-0.1037847636848305</v>
      </c>
      <c r="N153" s="100">
        <v>7.876520826181476E-05</v>
      </c>
      <c r="O153" s="100">
        <v>0.017871833712480016</v>
      </c>
      <c r="P153" s="100">
        <v>-0.00016972876651382467</v>
      </c>
      <c r="Q153" s="100">
        <v>-0.0021035780857817893</v>
      </c>
      <c r="R153" s="100">
        <v>6.3295196001721E-06</v>
      </c>
      <c r="S153" s="100">
        <v>0.0002443513500909833</v>
      </c>
      <c r="T153" s="100">
        <v>-1.209037697824443E-05</v>
      </c>
      <c r="U153" s="100">
        <v>-4.319088448194186E-05</v>
      </c>
      <c r="V153" s="100">
        <v>5.032978983517405E-07</v>
      </c>
      <c r="W153" s="100">
        <v>1.551114166077353E-05</v>
      </c>
      <c r="X153" s="100">
        <v>67.5</v>
      </c>
    </row>
    <row r="154" spans="1:24" s="100" customFormat="1" ht="12.75" hidden="1">
      <c r="A154" s="100">
        <v>2085</v>
      </c>
      <c r="B154" s="100">
        <v>130.25999450683594</v>
      </c>
      <c r="C154" s="100">
        <v>137.75999450683594</v>
      </c>
      <c r="D154" s="100">
        <v>8.98205852508545</v>
      </c>
      <c r="E154" s="100">
        <v>9.579201698303223</v>
      </c>
      <c r="F154" s="100">
        <v>26.276734072306997</v>
      </c>
      <c r="G154" s="100" t="s">
        <v>58</v>
      </c>
      <c r="H154" s="100">
        <v>6.890332848835541</v>
      </c>
      <c r="I154" s="100">
        <v>69.65032735567148</v>
      </c>
      <c r="J154" s="100" t="s">
        <v>61</v>
      </c>
      <c r="K154" s="100">
        <v>0.2977060875920994</v>
      </c>
      <c r="L154" s="100">
        <v>-0.2725006985688296</v>
      </c>
      <c r="M154" s="100">
        <v>0.07166251276071701</v>
      </c>
      <c r="N154" s="100">
        <v>0.0075946458099286195</v>
      </c>
      <c r="O154" s="100">
        <v>0.011764264298963701</v>
      </c>
      <c r="P154" s="100">
        <v>-0.007815438428120366</v>
      </c>
      <c r="Q154" s="100">
        <v>0.0015355944776980358</v>
      </c>
      <c r="R154" s="100">
        <v>0.00011672567327337247</v>
      </c>
      <c r="S154" s="100">
        <v>0.00013815726598395692</v>
      </c>
      <c r="T154" s="100">
        <v>-0.00011437372211450315</v>
      </c>
      <c r="U154" s="100">
        <v>3.71318411194265E-05</v>
      </c>
      <c r="V154" s="100">
        <v>4.300409699741502E-06</v>
      </c>
      <c r="W154" s="100">
        <v>8.102806164119775E-06</v>
      </c>
      <c r="X154" s="100">
        <v>67.5</v>
      </c>
    </row>
    <row r="155" spans="1:14" s="100" customFormat="1" ht="12.75">
      <c r="A155" s="100" t="s">
        <v>154</v>
      </c>
      <c r="E155" s="98" t="s">
        <v>106</v>
      </c>
      <c r="F155" s="101">
        <f>MIN(F126:F154)</f>
        <v>20.645516304032835</v>
      </c>
      <c r="G155" s="101"/>
      <c r="H155" s="101"/>
      <c r="I155" s="114"/>
      <c r="J155" s="114" t="s">
        <v>158</v>
      </c>
      <c r="K155" s="101">
        <f>AVERAGE(K153,K148,K143,K138,K133,K128)</f>
        <v>0.3370535827584787</v>
      </c>
      <c r="L155" s="101">
        <f>AVERAGE(L153,L148,L143,L138,L133,L128)</f>
        <v>-0.0013948804976491858</v>
      </c>
      <c r="M155" s="114" t="s">
        <v>108</v>
      </c>
      <c r="N155" s="101" t="e">
        <f>Mittelwert(K151,K146,K141,K136,K131,K126)</f>
        <v>#NAME?</v>
      </c>
    </row>
    <row r="156" spans="5:14" s="100" customFormat="1" ht="12.75">
      <c r="E156" s="98" t="s">
        <v>107</v>
      </c>
      <c r="F156" s="101">
        <f>MAX(F126:F154)</f>
        <v>29.55974247457838</v>
      </c>
      <c r="G156" s="101"/>
      <c r="H156" s="101"/>
      <c r="I156" s="114"/>
      <c r="J156" s="114" t="s">
        <v>159</v>
      </c>
      <c r="K156" s="101">
        <f>AVERAGE(K154,K149,K144,K139,K134,K129)</f>
        <v>0.14908118716064772</v>
      </c>
      <c r="L156" s="101">
        <f>AVERAGE(L154,L149,L144,L139,L134,L129)</f>
        <v>-0.2563749248688914</v>
      </c>
      <c r="M156" s="101"/>
      <c r="N156" s="101"/>
    </row>
    <row r="157" spans="5:14" s="100" customFormat="1" ht="12.75">
      <c r="E157" s="98"/>
      <c r="F157" s="101"/>
      <c r="G157" s="101"/>
      <c r="H157" s="101"/>
      <c r="I157" s="101"/>
      <c r="J157" s="114" t="s">
        <v>112</v>
      </c>
      <c r="K157" s="101">
        <f>ABS(K155/$G$33)</f>
        <v>0.21065848922404917</v>
      </c>
      <c r="L157" s="101">
        <f>ABS(L155/$H$33)</f>
        <v>0.0038746680490255162</v>
      </c>
      <c r="M157" s="114" t="s">
        <v>111</v>
      </c>
      <c r="N157" s="101">
        <f>K157+L157+L158+K158</f>
        <v>0.45947270529377254</v>
      </c>
    </row>
    <row r="158" spans="5:14" s="100" customFormat="1" ht="12.75">
      <c r="E158" s="98"/>
      <c r="F158" s="101"/>
      <c r="G158" s="101"/>
      <c r="H158" s="101"/>
      <c r="I158" s="101"/>
      <c r="J158" s="101"/>
      <c r="K158" s="101">
        <f>ABS(K156/$G$34)</f>
        <v>0.08470521997764074</v>
      </c>
      <c r="L158" s="101">
        <f>ABS(L156/$H$34)</f>
        <v>0.16023432804305712</v>
      </c>
      <c r="M158" s="101"/>
      <c r="N158" s="101"/>
    </row>
    <row r="159" s="100" customFormat="1" ht="12.75"/>
    <row r="160" s="100" customFormat="1" ht="12.75" hidden="1">
      <c r="A160" s="100" t="s">
        <v>119</v>
      </c>
    </row>
    <row r="161" spans="1:24" s="100" customFormat="1" ht="12.75" hidden="1">
      <c r="A161" s="100">
        <v>2088</v>
      </c>
      <c r="B161" s="100">
        <v>155.74</v>
      </c>
      <c r="C161" s="100">
        <v>148.04</v>
      </c>
      <c r="D161" s="100">
        <v>9.00050233538249</v>
      </c>
      <c r="E161" s="100">
        <v>9.332713397568144</v>
      </c>
      <c r="F161" s="100">
        <v>32.279558625798856</v>
      </c>
      <c r="G161" s="100" t="s">
        <v>59</v>
      </c>
      <c r="H161" s="100">
        <v>-2.762258987964273</v>
      </c>
      <c r="I161" s="100">
        <v>85.47774101203574</v>
      </c>
      <c r="J161" s="100" t="s">
        <v>73</v>
      </c>
      <c r="K161" s="100">
        <v>0.8942573943099362</v>
      </c>
      <c r="M161" s="100" t="s">
        <v>68</v>
      </c>
      <c r="N161" s="100">
        <v>0.486723374814725</v>
      </c>
      <c r="X161" s="100">
        <v>67.5</v>
      </c>
    </row>
    <row r="162" spans="1:24" s="100" customFormat="1" ht="12.75" hidden="1">
      <c r="A162" s="100">
        <v>2086</v>
      </c>
      <c r="B162" s="100">
        <v>134.55999755859375</v>
      </c>
      <c r="C162" s="100">
        <v>131.55999755859375</v>
      </c>
      <c r="D162" s="100">
        <v>9.147555351257324</v>
      </c>
      <c r="E162" s="100">
        <v>10.085373878479004</v>
      </c>
      <c r="F162" s="100">
        <v>28.626172221856297</v>
      </c>
      <c r="G162" s="100" t="s">
        <v>56</v>
      </c>
      <c r="H162" s="100">
        <v>7.458539619725087</v>
      </c>
      <c r="I162" s="100">
        <v>74.51853717831884</v>
      </c>
      <c r="J162" s="100" t="s">
        <v>62</v>
      </c>
      <c r="K162" s="100">
        <v>0.8899305405316489</v>
      </c>
      <c r="L162" s="100">
        <v>0.23665590373865447</v>
      </c>
      <c r="M162" s="100">
        <v>0.21067948442983517</v>
      </c>
      <c r="N162" s="100">
        <v>0.023374055322141957</v>
      </c>
      <c r="O162" s="100">
        <v>0.03574120402064485</v>
      </c>
      <c r="P162" s="100">
        <v>0.006788840029810558</v>
      </c>
      <c r="Q162" s="100">
        <v>0.004350578861723275</v>
      </c>
      <c r="R162" s="100">
        <v>0.00035979405525176847</v>
      </c>
      <c r="S162" s="100">
        <v>0.0004689138323524037</v>
      </c>
      <c r="T162" s="100">
        <v>9.986879072347103E-05</v>
      </c>
      <c r="U162" s="100">
        <v>9.515305929376723E-05</v>
      </c>
      <c r="V162" s="100">
        <v>1.3341564766553195E-05</v>
      </c>
      <c r="W162" s="100">
        <v>2.9236123126155358E-05</v>
      </c>
      <c r="X162" s="100">
        <v>67.5</v>
      </c>
    </row>
    <row r="163" spans="1:24" s="100" customFormat="1" ht="12.75" hidden="1">
      <c r="A163" s="100">
        <v>2085</v>
      </c>
      <c r="B163" s="100">
        <v>112.87999725341797</v>
      </c>
      <c r="C163" s="100">
        <v>126.08000183105469</v>
      </c>
      <c r="D163" s="100">
        <v>9.209019660949707</v>
      </c>
      <c r="E163" s="100">
        <v>9.55769157409668</v>
      </c>
      <c r="F163" s="100">
        <v>22.13487653648452</v>
      </c>
      <c r="G163" s="100" t="s">
        <v>57</v>
      </c>
      <c r="H163" s="100">
        <v>11.8039605207818</v>
      </c>
      <c r="I163" s="100">
        <v>57.18395777419977</v>
      </c>
      <c r="J163" s="100" t="s">
        <v>60</v>
      </c>
      <c r="K163" s="100">
        <v>-0.562933186954293</v>
      </c>
      <c r="L163" s="100">
        <v>0.001288018472045026</v>
      </c>
      <c r="M163" s="100">
        <v>0.13140371172450563</v>
      </c>
      <c r="N163" s="100">
        <v>-0.00024191270879048108</v>
      </c>
      <c r="O163" s="100">
        <v>-0.022905675173367817</v>
      </c>
      <c r="P163" s="100">
        <v>0.00014745917454273163</v>
      </c>
      <c r="Q163" s="100">
        <v>0.0026233063416582327</v>
      </c>
      <c r="R163" s="100">
        <v>-1.944666625426732E-05</v>
      </c>
      <c r="S163" s="100">
        <v>-0.0003241253408914644</v>
      </c>
      <c r="T163" s="100">
        <v>1.0503745060391576E-05</v>
      </c>
      <c r="U163" s="100">
        <v>5.116495997277838E-05</v>
      </c>
      <c r="V163" s="100">
        <v>-1.5399106080688915E-06</v>
      </c>
      <c r="W163" s="100">
        <v>-2.0898413892851184E-05</v>
      </c>
      <c r="X163" s="100">
        <v>67.5</v>
      </c>
    </row>
    <row r="164" spans="1:24" s="100" customFormat="1" ht="12.75" hidden="1">
      <c r="A164" s="100">
        <v>2087</v>
      </c>
      <c r="B164" s="100">
        <v>151.27999877929688</v>
      </c>
      <c r="C164" s="100">
        <v>144.67999267578125</v>
      </c>
      <c r="D164" s="100">
        <v>9.024206161499023</v>
      </c>
      <c r="E164" s="100">
        <v>9.619263648986816</v>
      </c>
      <c r="F164" s="100">
        <v>27.74419433431431</v>
      </c>
      <c r="G164" s="100" t="s">
        <v>58</v>
      </c>
      <c r="H164" s="100">
        <v>-10.518798480754313</v>
      </c>
      <c r="I164" s="100">
        <v>73.26120029854256</v>
      </c>
      <c r="J164" s="100" t="s">
        <v>61</v>
      </c>
      <c r="K164" s="100">
        <v>-0.6892623549828003</v>
      </c>
      <c r="L164" s="100">
        <v>0.236652398641499</v>
      </c>
      <c r="M164" s="100">
        <v>-0.16467820045362466</v>
      </c>
      <c r="N164" s="100">
        <v>-0.023372803435700185</v>
      </c>
      <c r="O164" s="100">
        <v>-0.027436539681554618</v>
      </c>
      <c r="P164" s="100">
        <v>0.006787238373757135</v>
      </c>
      <c r="Q164" s="100">
        <v>-0.003470706018937514</v>
      </c>
      <c r="R164" s="100">
        <v>-0.0003592681301842786</v>
      </c>
      <c r="S164" s="100">
        <v>-0.000338855346074708</v>
      </c>
      <c r="T164" s="100">
        <v>9.931488659951615E-05</v>
      </c>
      <c r="U164" s="100">
        <v>-8.022625233642145E-05</v>
      </c>
      <c r="V164" s="100">
        <v>-1.3252396980897097E-05</v>
      </c>
      <c r="W164" s="100">
        <v>-2.0445224190768873E-05</v>
      </c>
      <c r="X164" s="100">
        <v>67.5</v>
      </c>
    </row>
    <row r="165" s="100" customFormat="1" ht="12.75" hidden="1">
      <c r="A165" s="100" t="s">
        <v>125</v>
      </c>
    </row>
    <row r="166" spans="1:24" s="100" customFormat="1" ht="12.75" hidden="1">
      <c r="A166" s="100">
        <v>2088</v>
      </c>
      <c r="B166" s="100">
        <v>134.16</v>
      </c>
      <c r="C166" s="100">
        <v>140.46</v>
      </c>
      <c r="D166" s="100">
        <v>9.421249886887912</v>
      </c>
      <c r="E166" s="100">
        <v>9.507954047358496</v>
      </c>
      <c r="F166" s="100">
        <v>27.21472709426456</v>
      </c>
      <c r="G166" s="100" t="s">
        <v>59</v>
      </c>
      <c r="H166" s="100">
        <v>2.125080929323275</v>
      </c>
      <c r="I166" s="100">
        <v>68.78508092932327</v>
      </c>
      <c r="J166" s="100" t="s">
        <v>73</v>
      </c>
      <c r="K166" s="100">
        <v>0.2788162222705192</v>
      </c>
      <c r="M166" s="100" t="s">
        <v>68</v>
      </c>
      <c r="N166" s="100">
        <v>0.15602252259378735</v>
      </c>
      <c r="X166" s="100">
        <v>67.5</v>
      </c>
    </row>
    <row r="167" spans="1:24" s="100" customFormat="1" ht="12.75" hidden="1">
      <c r="A167" s="100">
        <v>2086</v>
      </c>
      <c r="B167" s="100">
        <v>118.73999786376953</v>
      </c>
      <c r="C167" s="100">
        <v>114.54000091552734</v>
      </c>
      <c r="D167" s="100">
        <v>9.296178817749023</v>
      </c>
      <c r="E167" s="100">
        <v>10.575413703918457</v>
      </c>
      <c r="F167" s="100">
        <v>24.521466207223202</v>
      </c>
      <c r="G167" s="100" t="s">
        <v>56</v>
      </c>
      <c r="H167" s="100">
        <v>11.531057549403918</v>
      </c>
      <c r="I167" s="100">
        <v>62.77105541317345</v>
      </c>
      <c r="J167" s="100" t="s">
        <v>62</v>
      </c>
      <c r="K167" s="100">
        <v>0.49218600546447705</v>
      </c>
      <c r="L167" s="100">
        <v>0.14079802199466104</v>
      </c>
      <c r="M167" s="100">
        <v>0.11651832866841799</v>
      </c>
      <c r="N167" s="100">
        <v>0.0524879249382934</v>
      </c>
      <c r="O167" s="100">
        <v>0.019767151046496033</v>
      </c>
      <c r="P167" s="100">
        <v>0.004039146854286321</v>
      </c>
      <c r="Q167" s="100">
        <v>0.002406163914239961</v>
      </c>
      <c r="R167" s="100">
        <v>0.0008079571675730535</v>
      </c>
      <c r="S167" s="100">
        <v>0.0002593573909687321</v>
      </c>
      <c r="T167" s="100">
        <v>5.944305666336892E-05</v>
      </c>
      <c r="U167" s="100">
        <v>5.263226327422479E-05</v>
      </c>
      <c r="V167" s="100">
        <v>2.9984187142551404E-05</v>
      </c>
      <c r="W167" s="100">
        <v>1.6171280632200873E-05</v>
      </c>
      <c r="X167" s="100">
        <v>67.5</v>
      </c>
    </row>
    <row r="168" spans="1:24" s="100" customFormat="1" ht="12.75" hidden="1">
      <c r="A168" s="100">
        <v>2085</v>
      </c>
      <c r="B168" s="100">
        <v>118.5999984741211</v>
      </c>
      <c r="C168" s="100">
        <v>137.60000610351562</v>
      </c>
      <c r="D168" s="100">
        <v>9.350470542907715</v>
      </c>
      <c r="E168" s="100">
        <v>9.594630241394043</v>
      </c>
      <c r="F168" s="100">
        <v>20.468175935983833</v>
      </c>
      <c r="G168" s="100" t="s">
        <v>57</v>
      </c>
      <c r="H168" s="100">
        <v>0.9907485328777454</v>
      </c>
      <c r="I168" s="100">
        <v>52.090747006998846</v>
      </c>
      <c r="J168" s="100" t="s">
        <v>60</v>
      </c>
      <c r="K168" s="100">
        <v>0.04172143691708434</v>
      </c>
      <c r="L168" s="100">
        <v>-0.0007653428076625099</v>
      </c>
      <c r="M168" s="100">
        <v>-0.011195751889428706</v>
      </c>
      <c r="N168" s="100">
        <v>-0.0005426564516549282</v>
      </c>
      <c r="O168" s="100">
        <v>0.0014631007773639887</v>
      </c>
      <c r="P168" s="100">
        <v>-8.760717404273858E-05</v>
      </c>
      <c r="Q168" s="100">
        <v>-0.00029395565663388603</v>
      </c>
      <c r="R168" s="100">
        <v>-4.362608988857401E-05</v>
      </c>
      <c r="S168" s="100">
        <v>1.69355926906672E-06</v>
      </c>
      <c r="T168" s="100">
        <v>-6.2437318627980564E-06</v>
      </c>
      <c r="U168" s="100">
        <v>-1.0552278541789008E-05</v>
      </c>
      <c r="V168" s="100">
        <v>-3.4426955699983867E-06</v>
      </c>
      <c r="W168" s="100">
        <v>-4.3199809598300966E-07</v>
      </c>
      <c r="X168" s="100">
        <v>67.5</v>
      </c>
    </row>
    <row r="169" spans="1:24" s="100" customFormat="1" ht="12.75" hidden="1">
      <c r="A169" s="100">
        <v>2087</v>
      </c>
      <c r="B169" s="100">
        <v>143.83999633789062</v>
      </c>
      <c r="C169" s="100">
        <v>137.74000549316406</v>
      </c>
      <c r="D169" s="100">
        <v>9.110466957092285</v>
      </c>
      <c r="E169" s="100">
        <v>9.515372276306152</v>
      </c>
      <c r="F169" s="100">
        <v>28.73086796870717</v>
      </c>
      <c r="G169" s="100" t="s">
        <v>58</v>
      </c>
      <c r="H169" s="100">
        <v>-1.2151818876669722</v>
      </c>
      <c r="I169" s="100">
        <v>75.12481445022365</v>
      </c>
      <c r="J169" s="100" t="s">
        <v>61</v>
      </c>
      <c r="K169" s="100">
        <v>-0.49041450394197356</v>
      </c>
      <c r="L169" s="100">
        <v>-0.1407959418733218</v>
      </c>
      <c r="M169" s="100">
        <v>-0.11597920527108224</v>
      </c>
      <c r="N169" s="100">
        <v>-0.05248511968456773</v>
      </c>
      <c r="O169" s="100">
        <v>-0.01971292968105619</v>
      </c>
      <c r="P169" s="100">
        <v>-0.004038196663555074</v>
      </c>
      <c r="Q169" s="100">
        <v>-0.0023881404594628666</v>
      </c>
      <c r="R169" s="100">
        <v>-0.0008067785005276884</v>
      </c>
      <c r="S169" s="100">
        <v>-0.00025935186158404554</v>
      </c>
      <c r="T169" s="100">
        <v>-5.911423515457143E-05</v>
      </c>
      <c r="U169" s="100">
        <v>-5.1563597187781716E-05</v>
      </c>
      <c r="V169" s="100">
        <v>-2.9785891388572852E-05</v>
      </c>
      <c r="W169" s="100">
        <v>-1.6165509423784394E-05</v>
      </c>
      <c r="X169" s="100">
        <v>67.5</v>
      </c>
    </row>
    <row r="170" s="100" customFormat="1" ht="12.75" hidden="1">
      <c r="A170" s="100" t="s">
        <v>131</v>
      </c>
    </row>
    <row r="171" spans="1:24" s="100" customFormat="1" ht="12.75" hidden="1">
      <c r="A171" s="100">
        <v>2088</v>
      </c>
      <c r="B171" s="100">
        <v>124.68</v>
      </c>
      <c r="C171" s="100">
        <v>121.38</v>
      </c>
      <c r="D171" s="100">
        <v>9.294599158542296</v>
      </c>
      <c r="E171" s="100">
        <v>9.60074946308299</v>
      </c>
      <c r="F171" s="100">
        <v>20.804735817683273</v>
      </c>
      <c r="G171" s="100" t="s">
        <v>59</v>
      </c>
      <c r="H171" s="100">
        <v>-3.9008364012420174</v>
      </c>
      <c r="I171" s="100">
        <v>53.27916359875799</v>
      </c>
      <c r="J171" s="100" t="s">
        <v>73</v>
      </c>
      <c r="K171" s="100">
        <v>0.4572259797392514</v>
      </c>
      <c r="M171" s="100" t="s">
        <v>68</v>
      </c>
      <c r="N171" s="100">
        <v>0.2574101765075428</v>
      </c>
      <c r="X171" s="100">
        <v>67.5</v>
      </c>
    </row>
    <row r="172" spans="1:24" s="100" customFormat="1" ht="12.75" hidden="1">
      <c r="A172" s="100">
        <v>2086</v>
      </c>
      <c r="B172" s="100">
        <v>137.86000061035156</v>
      </c>
      <c r="C172" s="100">
        <v>111.76000213623047</v>
      </c>
      <c r="D172" s="100">
        <v>9.047392845153809</v>
      </c>
      <c r="E172" s="100">
        <v>10.214503288269043</v>
      </c>
      <c r="F172" s="100">
        <v>24.307148410381853</v>
      </c>
      <c r="G172" s="100" t="s">
        <v>56</v>
      </c>
      <c r="H172" s="100">
        <v>-6.375198196715331</v>
      </c>
      <c r="I172" s="100">
        <v>63.98480241363624</v>
      </c>
      <c r="J172" s="100" t="s">
        <v>62</v>
      </c>
      <c r="K172" s="100">
        <v>0.6212882518300445</v>
      </c>
      <c r="L172" s="100">
        <v>0.22049201885284178</v>
      </c>
      <c r="M172" s="100">
        <v>0.1470815872199071</v>
      </c>
      <c r="N172" s="100">
        <v>0.01746799324089546</v>
      </c>
      <c r="O172" s="100">
        <v>0.02495211137919692</v>
      </c>
      <c r="P172" s="100">
        <v>0.006325141479443227</v>
      </c>
      <c r="Q172" s="100">
        <v>0.0030372799962257793</v>
      </c>
      <c r="R172" s="100">
        <v>0.0002688942744109225</v>
      </c>
      <c r="S172" s="100">
        <v>0.00032736917861100906</v>
      </c>
      <c r="T172" s="100">
        <v>9.306316434942078E-05</v>
      </c>
      <c r="U172" s="100">
        <v>6.643803834499703E-05</v>
      </c>
      <c r="V172" s="100">
        <v>9.974778426016989E-06</v>
      </c>
      <c r="W172" s="100">
        <v>2.041233858133827E-05</v>
      </c>
      <c r="X172" s="100">
        <v>67.5</v>
      </c>
    </row>
    <row r="173" spans="1:24" s="100" customFormat="1" ht="12.75" hidden="1">
      <c r="A173" s="100">
        <v>2085</v>
      </c>
      <c r="B173" s="100">
        <v>124.76000213623047</v>
      </c>
      <c r="C173" s="100">
        <v>139.9600067138672</v>
      </c>
      <c r="D173" s="100">
        <v>9.250368118286133</v>
      </c>
      <c r="E173" s="100">
        <v>9.81954288482666</v>
      </c>
      <c r="F173" s="100">
        <v>20.70912623966714</v>
      </c>
      <c r="G173" s="100" t="s">
        <v>57</v>
      </c>
      <c r="H173" s="100">
        <v>-3.9719215503015732</v>
      </c>
      <c r="I173" s="100">
        <v>53.28808058592889</v>
      </c>
      <c r="J173" s="100" t="s">
        <v>60</v>
      </c>
      <c r="K173" s="100">
        <v>0.005151120944900321</v>
      </c>
      <c r="L173" s="100">
        <v>-0.0012000848362321542</v>
      </c>
      <c r="M173" s="100">
        <v>0.0004521440531611937</v>
      </c>
      <c r="N173" s="100">
        <v>0.00018061616064629318</v>
      </c>
      <c r="O173" s="100">
        <v>0.00047603620030087</v>
      </c>
      <c r="P173" s="100">
        <v>-0.00013730652540350325</v>
      </c>
      <c r="Q173" s="100">
        <v>8.903359475952304E-05</v>
      </c>
      <c r="R173" s="100">
        <v>1.4511733600263302E-05</v>
      </c>
      <c r="S173" s="100">
        <v>2.8324016703504033E-05</v>
      </c>
      <c r="T173" s="100">
        <v>-9.775388155906162E-06</v>
      </c>
      <c r="U173" s="100">
        <v>7.212892465550788E-06</v>
      </c>
      <c r="V173" s="100">
        <v>1.1454788752012938E-06</v>
      </c>
      <c r="W173" s="100">
        <v>2.439257642437693E-06</v>
      </c>
      <c r="X173" s="100">
        <v>67.5</v>
      </c>
    </row>
    <row r="174" spans="1:24" s="100" customFormat="1" ht="12.75" hidden="1">
      <c r="A174" s="100">
        <v>2087</v>
      </c>
      <c r="B174" s="100">
        <v>125.36000061035156</v>
      </c>
      <c r="C174" s="100">
        <v>115.86000061035156</v>
      </c>
      <c r="D174" s="100">
        <v>9.094503402709961</v>
      </c>
      <c r="E174" s="100">
        <v>9.472197532653809</v>
      </c>
      <c r="F174" s="100">
        <v>25.842265227686024</v>
      </c>
      <c r="G174" s="100" t="s">
        <v>58</v>
      </c>
      <c r="H174" s="100">
        <v>9.777858787509487</v>
      </c>
      <c r="I174" s="100">
        <v>67.63785939786105</v>
      </c>
      <c r="J174" s="100" t="s">
        <v>61</v>
      </c>
      <c r="K174" s="100">
        <v>0.6212668974080655</v>
      </c>
      <c r="L174" s="100">
        <v>-0.22048875294261108</v>
      </c>
      <c r="M174" s="100">
        <v>0.14708089224940923</v>
      </c>
      <c r="N174" s="100">
        <v>0.017467059445324017</v>
      </c>
      <c r="O174" s="100">
        <v>0.024947570058341383</v>
      </c>
      <c r="P174" s="100">
        <v>-0.0063236509749554385</v>
      </c>
      <c r="Q174" s="100">
        <v>0.0030359747684191095</v>
      </c>
      <c r="R174" s="100">
        <v>0.0002685024029666988</v>
      </c>
      <c r="S174" s="100">
        <v>0.0003261415784321686</v>
      </c>
      <c r="T174" s="100">
        <v>-9.254833518291225E-05</v>
      </c>
      <c r="U174" s="100">
        <v>6.604534140582284E-05</v>
      </c>
      <c r="V174" s="100">
        <v>9.908788159739895E-06</v>
      </c>
      <c r="W174" s="100">
        <v>2.0266069883255614E-05</v>
      </c>
      <c r="X174" s="100">
        <v>67.5</v>
      </c>
    </row>
    <row r="175" s="100" customFormat="1" ht="12.75" hidden="1">
      <c r="A175" s="100" t="s">
        <v>137</v>
      </c>
    </row>
    <row r="176" spans="1:24" s="100" customFormat="1" ht="12.75" hidden="1">
      <c r="A176" s="100">
        <v>2088</v>
      </c>
      <c r="B176" s="100">
        <v>122.48</v>
      </c>
      <c r="C176" s="100">
        <v>121.58</v>
      </c>
      <c r="D176" s="100">
        <v>9.300824209321167</v>
      </c>
      <c r="E176" s="100">
        <v>9.565690368232355</v>
      </c>
      <c r="F176" s="100">
        <v>22.651546494482044</v>
      </c>
      <c r="G176" s="100" t="s">
        <v>59</v>
      </c>
      <c r="H176" s="100">
        <v>2.9845058521472794</v>
      </c>
      <c r="I176" s="100">
        <v>57.96450585214728</v>
      </c>
      <c r="J176" s="100" t="s">
        <v>73</v>
      </c>
      <c r="K176" s="100">
        <v>0.2004831624042523</v>
      </c>
      <c r="M176" s="100" t="s">
        <v>68</v>
      </c>
      <c r="N176" s="100">
        <v>0.10386423674709482</v>
      </c>
      <c r="X176" s="100">
        <v>67.5</v>
      </c>
    </row>
    <row r="177" spans="1:24" s="100" customFormat="1" ht="12.75" hidden="1">
      <c r="A177" s="100">
        <v>2086</v>
      </c>
      <c r="B177" s="100">
        <v>133.17999267578125</v>
      </c>
      <c r="C177" s="100">
        <v>120.77999877929688</v>
      </c>
      <c r="D177" s="100">
        <v>9.285655975341797</v>
      </c>
      <c r="E177" s="100">
        <v>10.285409927368164</v>
      </c>
      <c r="F177" s="100">
        <v>23.70399826109267</v>
      </c>
      <c r="G177" s="100" t="s">
        <v>56</v>
      </c>
      <c r="H177" s="100">
        <v>-4.895900454426311</v>
      </c>
      <c r="I177" s="100">
        <v>60.78409222135494</v>
      </c>
      <c r="J177" s="100" t="s">
        <v>62</v>
      </c>
      <c r="K177" s="100">
        <v>0.43513847178624515</v>
      </c>
      <c r="L177" s="100">
        <v>0.004630408889000905</v>
      </c>
      <c r="M177" s="100">
        <v>0.10301337656615935</v>
      </c>
      <c r="N177" s="100">
        <v>0.013943612632816427</v>
      </c>
      <c r="O177" s="100">
        <v>0.017475929624724766</v>
      </c>
      <c r="P177" s="100">
        <v>0.00013279760553191038</v>
      </c>
      <c r="Q177" s="100">
        <v>0.00212724653852322</v>
      </c>
      <c r="R177" s="100">
        <v>0.00021463577016813662</v>
      </c>
      <c r="S177" s="100">
        <v>0.00022928269530080413</v>
      </c>
      <c r="T177" s="100">
        <v>1.9406292018791703E-06</v>
      </c>
      <c r="U177" s="100">
        <v>4.6525397091993164E-05</v>
      </c>
      <c r="V177" s="100">
        <v>7.96086895043231E-06</v>
      </c>
      <c r="W177" s="100">
        <v>1.4296098573745153E-05</v>
      </c>
      <c r="X177" s="100">
        <v>67.5</v>
      </c>
    </row>
    <row r="178" spans="1:24" s="100" customFormat="1" ht="12.75" hidden="1">
      <c r="A178" s="100">
        <v>2085</v>
      </c>
      <c r="B178" s="100">
        <v>137.67999267578125</v>
      </c>
      <c r="C178" s="100">
        <v>131.17999267578125</v>
      </c>
      <c r="D178" s="100">
        <v>9.16937255859375</v>
      </c>
      <c r="E178" s="100">
        <v>9.853636741638184</v>
      </c>
      <c r="F178" s="100">
        <v>25.138732514704667</v>
      </c>
      <c r="G178" s="100" t="s">
        <v>57</v>
      </c>
      <c r="H178" s="100">
        <v>-4.886974514951021</v>
      </c>
      <c r="I178" s="100">
        <v>65.29301816083023</v>
      </c>
      <c r="J178" s="100" t="s">
        <v>60</v>
      </c>
      <c r="K178" s="100">
        <v>0.30396726652430095</v>
      </c>
      <c r="L178" s="100">
        <v>-2.539473357909228E-05</v>
      </c>
      <c r="M178" s="100">
        <v>-0.07111772846798135</v>
      </c>
      <c r="N178" s="100">
        <v>0.00014426849962549356</v>
      </c>
      <c r="O178" s="100">
        <v>0.012342013960483988</v>
      </c>
      <c r="P178" s="100">
        <v>-2.951976355115992E-06</v>
      </c>
      <c r="Q178" s="100">
        <v>-0.0014276855306472242</v>
      </c>
      <c r="R178" s="100">
        <v>1.1601104808560188E-05</v>
      </c>
      <c r="S178" s="100">
        <v>0.00017251208057863964</v>
      </c>
      <c r="T178" s="100">
        <v>-2.117446214679199E-07</v>
      </c>
      <c r="U178" s="100">
        <v>-2.8389132240707075E-05</v>
      </c>
      <c r="V178" s="100">
        <v>9.184629171472838E-07</v>
      </c>
      <c r="W178" s="100">
        <v>1.1063036516350953E-05</v>
      </c>
      <c r="X178" s="100">
        <v>67.5</v>
      </c>
    </row>
    <row r="179" spans="1:24" s="100" customFormat="1" ht="12.75" hidden="1">
      <c r="A179" s="100">
        <v>2087</v>
      </c>
      <c r="B179" s="100">
        <v>128.97999572753906</v>
      </c>
      <c r="C179" s="100">
        <v>127.77999877929688</v>
      </c>
      <c r="D179" s="100">
        <v>9.20404052734375</v>
      </c>
      <c r="E179" s="100">
        <v>9.411520957946777</v>
      </c>
      <c r="F179" s="100">
        <v>25.017673886192405</v>
      </c>
      <c r="G179" s="100" t="s">
        <v>58</v>
      </c>
      <c r="H179" s="100">
        <v>3.2301997544124106</v>
      </c>
      <c r="I179" s="100">
        <v>64.71019548195147</v>
      </c>
      <c r="J179" s="100" t="s">
        <v>61</v>
      </c>
      <c r="K179" s="100">
        <v>0.311366970808102</v>
      </c>
      <c r="L179" s="100">
        <v>-0.004630339251809206</v>
      </c>
      <c r="M179" s="100">
        <v>0.07452532756798741</v>
      </c>
      <c r="N179" s="100">
        <v>0.013942866271109884</v>
      </c>
      <c r="O179" s="100">
        <v>0.012372663724823006</v>
      </c>
      <c r="P179" s="100">
        <v>-0.00013276479153227227</v>
      </c>
      <c r="Q179" s="100">
        <v>0.0015769882248259101</v>
      </c>
      <c r="R179" s="100">
        <v>0.00021432201987404365</v>
      </c>
      <c r="S179" s="100">
        <v>0.00015103025001247377</v>
      </c>
      <c r="T179" s="100">
        <v>-1.9290427456294463E-06</v>
      </c>
      <c r="U179" s="100">
        <v>3.6860137617584825E-05</v>
      </c>
      <c r="V179" s="100">
        <v>7.907708916986167E-06</v>
      </c>
      <c r="W179" s="100">
        <v>9.054703610175406E-06</v>
      </c>
      <c r="X179" s="100">
        <v>67.5</v>
      </c>
    </row>
    <row r="180" s="100" customFormat="1" ht="12.75" hidden="1">
      <c r="A180" s="100" t="s">
        <v>143</v>
      </c>
    </row>
    <row r="181" spans="1:24" s="100" customFormat="1" ht="12.75" hidden="1">
      <c r="A181" s="100">
        <v>2088</v>
      </c>
      <c r="B181" s="100">
        <v>131.8</v>
      </c>
      <c r="C181" s="100">
        <v>138.2</v>
      </c>
      <c r="D181" s="100">
        <v>9.015442645329303</v>
      </c>
      <c r="E181" s="100">
        <v>9.307547122393041</v>
      </c>
      <c r="F181" s="100">
        <v>26.18293327448162</v>
      </c>
      <c r="G181" s="100" t="s">
        <v>59</v>
      </c>
      <c r="H181" s="100">
        <v>4.849173169187338</v>
      </c>
      <c r="I181" s="100">
        <v>69.14917316918735</v>
      </c>
      <c r="J181" s="100" t="s">
        <v>73</v>
      </c>
      <c r="K181" s="100">
        <v>0.26584455709090216</v>
      </c>
      <c r="M181" s="100" t="s">
        <v>68</v>
      </c>
      <c r="N181" s="100">
        <v>0.13747968200869717</v>
      </c>
      <c r="X181" s="100">
        <v>67.5</v>
      </c>
    </row>
    <row r="182" spans="1:24" s="100" customFormat="1" ht="12.75" hidden="1">
      <c r="A182" s="100">
        <v>2086</v>
      </c>
      <c r="B182" s="100">
        <v>134.16000366210938</v>
      </c>
      <c r="C182" s="100">
        <v>108.76000213623047</v>
      </c>
      <c r="D182" s="100">
        <v>9.013710975646973</v>
      </c>
      <c r="E182" s="100">
        <v>10.232964515686035</v>
      </c>
      <c r="F182" s="100">
        <v>26.41245874618575</v>
      </c>
      <c r="G182" s="100" t="s">
        <v>56</v>
      </c>
      <c r="H182" s="100">
        <v>3.1156631474376013</v>
      </c>
      <c r="I182" s="100">
        <v>69.77566680954698</v>
      </c>
      <c r="J182" s="100" t="s">
        <v>62</v>
      </c>
      <c r="K182" s="100">
        <v>0.5012735221133103</v>
      </c>
      <c r="L182" s="100">
        <v>0.002223163496976785</v>
      </c>
      <c r="M182" s="100">
        <v>0.11866950171384488</v>
      </c>
      <c r="N182" s="100">
        <v>0.00840357550749664</v>
      </c>
      <c r="O182" s="100">
        <v>0.020132093072771896</v>
      </c>
      <c r="P182" s="100">
        <v>6.381531285489474E-05</v>
      </c>
      <c r="Q182" s="100">
        <v>0.0024505190257122574</v>
      </c>
      <c r="R182" s="100">
        <v>0.0001293314647809636</v>
      </c>
      <c r="S182" s="100">
        <v>0.00026412740095011075</v>
      </c>
      <c r="T182" s="100">
        <v>9.291881973757362E-07</v>
      </c>
      <c r="U182" s="100">
        <v>5.359455580517177E-05</v>
      </c>
      <c r="V182" s="100">
        <v>4.795906829053829E-06</v>
      </c>
      <c r="W182" s="100">
        <v>1.6469046000364993E-05</v>
      </c>
      <c r="X182" s="100">
        <v>67.5</v>
      </c>
    </row>
    <row r="183" spans="1:24" s="100" customFormat="1" ht="12.75" hidden="1">
      <c r="A183" s="100">
        <v>2085</v>
      </c>
      <c r="B183" s="100">
        <v>127.26000213623047</v>
      </c>
      <c r="C183" s="100">
        <v>131.55999755859375</v>
      </c>
      <c r="D183" s="100">
        <v>8.996004104614258</v>
      </c>
      <c r="E183" s="100">
        <v>9.51629638671875</v>
      </c>
      <c r="F183" s="100">
        <v>20.32298527264211</v>
      </c>
      <c r="G183" s="100" t="s">
        <v>57</v>
      </c>
      <c r="H183" s="100">
        <v>-5.981241832343784</v>
      </c>
      <c r="I183" s="100">
        <v>53.778760303886685</v>
      </c>
      <c r="J183" s="100" t="s">
        <v>60</v>
      </c>
      <c r="K183" s="100">
        <v>0.41547256181747116</v>
      </c>
      <c r="L183" s="100">
        <v>-1.2014599633267545E-05</v>
      </c>
      <c r="M183" s="100">
        <v>-0.09910577018579797</v>
      </c>
      <c r="N183" s="100">
        <v>8.712374783686219E-05</v>
      </c>
      <c r="O183" s="100">
        <v>0.016563635137597333</v>
      </c>
      <c r="P183" s="100">
        <v>-1.4336208067212037E-06</v>
      </c>
      <c r="Q183" s="100">
        <v>-0.002081194767656704</v>
      </c>
      <c r="R183" s="100">
        <v>7.0103710591739645E-06</v>
      </c>
      <c r="S183" s="100">
        <v>0.00020667405275274234</v>
      </c>
      <c r="T183" s="100">
        <v>-1.0674778173112891E-07</v>
      </c>
      <c r="U183" s="100">
        <v>-4.761562393324635E-05</v>
      </c>
      <c r="V183" s="100">
        <v>5.565043032116987E-07</v>
      </c>
      <c r="W183" s="100">
        <v>1.2537679319647015E-05</v>
      </c>
      <c r="X183" s="100">
        <v>67.5</v>
      </c>
    </row>
    <row r="184" spans="1:24" s="100" customFormat="1" ht="12.75" hidden="1">
      <c r="A184" s="100">
        <v>2087</v>
      </c>
      <c r="B184" s="100">
        <v>144.32000732421875</v>
      </c>
      <c r="C184" s="100">
        <v>138.9199981689453</v>
      </c>
      <c r="D184" s="100">
        <v>8.932990074157715</v>
      </c>
      <c r="E184" s="100">
        <v>9.367419242858887</v>
      </c>
      <c r="F184" s="100">
        <v>27.25606706145093</v>
      </c>
      <c r="G184" s="100" t="s">
        <v>58</v>
      </c>
      <c r="H184" s="100">
        <v>-4.134070556266451</v>
      </c>
      <c r="I184" s="100">
        <v>72.6859367679523</v>
      </c>
      <c r="J184" s="100" t="s">
        <v>61</v>
      </c>
      <c r="K184" s="100">
        <v>-0.2804597909660331</v>
      </c>
      <c r="L184" s="100">
        <v>-0.0022231310316051323</v>
      </c>
      <c r="M184" s="100">
        <v>-0.06527248235582919</v>
      </c>
      <c r="N184" s="100">
        <v>0.008403123869297672</v>
      </c>
      <c r="O184" s="100">
        <v>-0.011443214693402424</v>
      </c>
      <c r="P184" s="100">
        <v>-6.379920756679215E-05</v>
      </c>
      <c r="Q184" s="100">
        <v>-0.001293704693682492</v>
      </c>
      <c r="R184" s="100">
        <v>0.00012914132754468</v>
      </c>
      <c r="S184" s="100">
        <v>-0.00016446616628175304</v>
      </c>
      <c r="T184" s="100">
        <v>-9.230360866390075E-07</v>
      </c>
      <c r="U184" s="100">
        <v>-2.459936522354446E-05</v>
      </c>
      <c r="V184" s="100">
        <v>4.76350976418355E-06</v>
      </c>
      <c r="W184" s="100">
        <v>-1.0678767412011262E-05</v>
      </c>
      <c r="X184" s="100">
        <v>67.5</v>
      </c>
    </row>
    <row r="185" s="100" customFormat="1" ht="12.75" hidden="1">
      <c r="A185" s="100" t="s">
        <v>149</v>
      </c>
    </row>
    <row r="186" spans="1:24" s="100" customFormat="1" ht="12.75" hidden="1">
      <c r="A186" s="100">
        <v>2088</v>
      </c>
      <c r="B186" s="100">
        <v>138.02</v>
      </c>
      <c r="C186" s="100">
        <v>139.02</v>
      </c>
      <c r="D186" s="100">
        <v>9.078689253754394</v>
      </c>
      <c r="E186" s="100">
        <v>9.451082351103167</v>
      </c>
      <c r="F186" s="100">
        <v>27.919284017651744</v>
      </c>
      <c r="G186" s="100" t="s">
        <v>59</v>
      </c>
      <c r="H186" s="100">
        <v>2.720333264529472</v>
      </c>
      <c r="I186" s="100">
        <v>73.24033326452948</v>
      </c>
      <c r="J186" s="100" t="s">
        <v>73</v>
      </c>
      <c r="K186" s="100">
        <v>0.08317293096629773</v>
      </c>
      <c r="M186" s="100" t="s">
        <v>68</v>
      </c>
      <c r="N186" s="100">
        <v>0.06247188244994112</v>
      </c>
      <c r="X186" s="100">
        <v>67.5</v>
      </c>
    </row>
    <row r="187" spans="1:24" s="100" customFormat="1" ht="12.75" hidden="1">
      <c r="A187" s="100">
        <v>2086</v>
      </c>
      <c r="B187" s="100">
        <v>145.72000122070312</v>
      </c>
      <c r="C187" s="100">
        <v>127.12000274658203</v>
      </c>
      <c r="D187" s="100">
        <v>8.8533353805542</v>
      </c>
      <c r="E187" s="100">
        <v>9.968866348266602</v>
      </c>
      <c r="F187" s="100">
        <v>28.735574223960487</v>
      </c>
      <c r="G187" s="100" t="s">
        <v>56</v>
      </c>
      <c r="H187" s="100">
        <v>-0.8945363016190555</v>
      </c>
      <c r="I187" s="100">
        <v>77.32546491908407</v>
      </c>
      <c r="J187" s="100" t="s">
        <v>62</v>
      </c>
      <c r="K187" s="100">
        <v>0.18849756413261745</v>
      </c>
      <c r="L187" s="100">
        <v>0.2132583150320031</v>
      </c>
      <c r="M187" s="100">
        <v>0.04462419785435057</v>
      </c>
      <c r="N187" s="100">
        <v>0.008691877658200065</v>
      </c>
      <c r="O187" s="100">
        <v>0.007570396209528939</v>
      </c>
      <c r="P187" s="100">
        <v>0.006117695306853738</v>
      </c>
      <c r="Q187" s="100">
        <v>0.0009214927247795016</v>
      </c>
      <c r="R187" s="100">
        <v>0.00013379291328011257</v>
      </c>
      <c r="S187" s="100">
        <v>9.931693515659694E-05</v>
      </c>
      <c r="T187" s="100">
        <v>9.001912794166011E-05</v>
      </c>
      <c r="U187" s="100">
        <v>2.0158465880447727E-05</v>
      </c>
      <c r="V187" s="100">
        <v>4.96728383108181E-06</v>
      </c>
      <c r="W187" s="100">
        <v>6.192917413283762E-06</v>
      </c>
      <c r="X187" s="100">
        <v>67.5</v>
      </c>
    </row>
    <row r="188" spans="1:24" s="100" customFormat="1" ht="12.75" hidden="1">
      <c r="A188" s="100">
        <v>2085</v>
      </c>
      <c r="B188" s="100">
        <v>130.25999450683594</v>
      </c>
      <c r="C188" s="100">
        <v>137.75999450683594</v>
      </c>
      <c r="D188" s="100">
        <v>8.98205852508545</v>
      </c>
      <c r="E188" s="100">
        <v>9.579201698303223</v>
      </c>
      <c r="F188" s="100">
        <v>24.288526865286798</v>
      </c>
      <c r="G188" s="100" t="s">
        <v>57</v>
      </c>
      <c r="H188" s="100">
        <v>1.620298816493417</v>
      </c>
      <c r="I188" s="100">
        <v>64.38029332332935</v>
      </c>
      <c r="J188" s="100" t="s">
        <v>60</v>
      </c>
      <c r="K188" s="100">
        <v>0.04159458868398534</v>
      </c>
      <c r="L188" s="100">
        <v>0.0011603070299219009</v>
      </c>
      <c r="M188" s="100">
        <v>-0.010340983568224398</v>
      </c>
      <c r="N188" s="100">
        <v>8.986285919498545E-05</v>
      </c>
      <c r="O188" s="100">
        <v>0.0015907232355425274</v>
      </c>
      <c r="P188" s="100">
        <v>0.00013276026446796133</v>
      </c>
      <c r="Q188" s="100">
        <v>-0.00023699025451575392</v>
      </c>
      <c r="R188" s="100">
        <v>7.231280329121295E-06</v>
      </c>
      <c r="S188" s="100">
        <v>1.4268851499603835E-05</v>
      </c>
      <c r="T188" s="100">
        <v>9.453899770924792E-06</v>
      </c>
      <c r="U188" s="100">
        <v>-6.7150091188317376E-06</v>
      </c>
      <c r="V188" s="100">
        <v>5.710611500089864E-07</v>
      </c>
      <c r="W188" s="100">
        <v>6.867415085716649E-07</v>
      </c>
      <c r="X188" s="100">
        <v>67.5</v>
      </c>
    </row>
    <row r="189" spans="1:24" s="100" customFormat="1" ht="12.75" hidden="1">
      <c r="A189" s="100">
        <v>2087</v>
      </c>
      <c r="B189" s="100">
        <v>154.5</v>
      </c>
      <c r="C189" s="100">
        <v>141.10000610351562</v>
      </c>
      <c r="D189" s="100">
        <v>8.949541091918945</v>
      </c>
      <c r="E189" s="100">
        <v>9.382269859313965</v>
      </c>
      <c r="F189" s="100">
        <v>30.540781970243852</v>
      </c>
      <c r="G189" s="100" t="s">
        <v>58</v>
      </c>
      <c r="H189" s="100">
        <v>-5.670334173551524</v>
      </c>
      <c r="I189" s="100">
        <v>81.32966582644848</v>
      </c>
      <c r="J189" s="100" t="s">
        <v>61</v>
      </c>
      <c r="K189" s="100">
        <v>-0.1838510861434882</v>
      </c>
      <c r="L189" s="100">
        <v>0.21325515847895776</v>
      </c>
      <c r="M189" s="100">
        <v>-0.04340948160236354</v>
      </c>
      <c r="N189" s="100">
        <v>0.008691413112472261</v>
      </c>
      <c r="O189" s="100">
        <v>-0.007401384894542051</v>
      </c>
      <c r="P189" s="100">
        <v>0.006116254620245845</v>
      </c>
      <c r="Q189" s="100">
        <v>-0.0008904967496213047</v>
      </c>
      <c r="R189" s="100">
        <v>0.00013359735112935956</v>
      </c>
      <c r="S189" s="100">
        <v>-9.828658853466191E-05</v>
      </c>
      <c r="T189" s="100">
        <v>8.95213224572687E-05</v>
      </c>
      <c r="U189" s="100">
        <v>-1.9007167047910687E-05</v>
      </c>
      <c r="V189" s="100">
        <v>4.934348773797531E-06</v>
      </c>
      <c r="W189" s="100">
        <v>-6.154722754776039E-06</v>
      </c>
      <c r="X189" s="100">
        <v>67.5</v>
      </c>
    </row>
    <row r="190" spans="1:14" s="100" customFormat="1" ht="12.75">
      <c r="A190" s="100" t="s">
        <v>155</v>
      </c>
      <c r="E190" s="98" t="s">
        <v>106</v>
      </c>
      <c r="F190" s="101">
        <f>MIN(F161:F189)</f>
        <v>20.32298527264211</v>
      </c>
      <c r="G190" s="101"/>
      <c r="H190" s="101"/>
      <c r="I190" s="114"/>
      <c r="J190" s="114" t="s">
        <v>158</v>
      </c>
      <c r="K190" s="101">
        <f>AVERAGE(K188,K183,K178,K173,K168,K163)</f>
        <v>0.04082896465557486</v>
      </c>
      <c r="L190" s="101">
        <f>AVERAGE(L188,L183,L178,L173,L168,L163)</f>
        <v>7.42480874766505E-05</v>
      </c>
      <c r="M190" s="114" t="s">
        <v>108</v>
      </c>
      <c r="N190" s="101" t="e">
        <f>Mittelwert(K186,K181,K176,K171,K166,K161)</f>
        <v>#NAME?</v>
      </c>
    </row>
    <row r="191" spans="5:14" s="100" customFormat="1" ht="12.75">
      <c r="E191" s="98" t="s">
        <v>107</v>
      </c>
      <c r="F191" s="101">
        <f>MAX(F161:F189)</f>
        <v>32.279558625798856</v>
      </c>
      <c r="G191" s="101"/>
      <c r="H191" s="101"/>
      <c r="I191" s="114"/>
      <c r="J191" s="114" t="s">
        <v>159</v>
      </c>
      <c r="K191" s="101">
        <f>AVERAGE(K189,K184,K179,K174,K169,K164)</f>
        <v>-0.11855897796968794</v>
      </c>
      <c r="L191" s="101">
        <f>AVERAGE(L189,L184,L179,L174,L169,L164)</f>
        <v>0.01362823200351826</v>
      </c>
      <c r="M191" s="101"/>
      <c r="N191" s="101"/>
    </row>
    <row r="192" spans="5:14" s="100" customFormat="1" ht="12.75">
      <c r="E192" s="98"/>
      <c r="F192" s="101"/>
      <c r="G192" s="101"/>
      <c r="H192" s="101"/>
      <c r="I192" s="101"/>
      <c r="J192" s="114" t="s">
        <v>112</v>
      </c>
      <c r="K192" s="101">
        <f>ABS(K190/$G$33)</f>
        <v>0.025518102909734285</v>
      </c>
      <c r="L192" s="101">
        <f>ABS(L190/$H$33)</f>
        <v>0.0002062446874351403</v>
      </c>
      <c r="M192" s="114" t="s">
        <v>111</v>
      </c>
      <c r="N192" s="101">
        <f>K192+L192+L193+K193</f>
        <v>0.10160504826396374</v>
      </c>
    </row>
    <row r="193" spans="5:14" s="100" customFormat="1" ht="12.75">
      <c r="E193" s="98"/>
      <c r="F193" s="101"/>
      <c r="G193" s="101"/>
      <c r="H193" s="101"/>
      <c r="I193" s="101"/>
      <c r="J193" s="101"/>
      <c r="K193" s="101">
        <f>ABS(K191/$G$34)</f>
        <v>0.06736305566459541</v>
      </c>
      <c r="L193" s="101">
        <f>ABS(L191/$H$34)</f>
        <v>0.008517645002198912</v>
      </c>
      <c r="M193" s="101"/>
      <c r="N193" s="101"/>
    </row>
    <row r="194" s="100" customFormat="1" ht="12.75"/>
    <row r="195" s="100" customFormat="1" ht="12.75" hidden="1">
      <c r="A195" s="100" t="s">
        <v>120</v>
      </c>
    </row>
    <row r="196" spans="1:24" s="100" customFormat="1" ht="12.75" hidden="1">
      <c r="A196" s="100">
        <v>2088</v>
      </c>
      <c r="B196" s="100">
        <v>155.74</v>
      </c>
      <c r="C196" s="100">
        <v>148.04</v>
      </c>
      <c r="D196" s="100">
        <v>9.00050233538249</v>
      </c>
      <c r="E196" s="100">
        <v>9.332713397568144</v>
      </c>
      <c r="F196" s="100">
        <v>30.40620206668055</v>
      </c>
      <c r="G196" s="100" t="s">
        <v>59</v>
      </c>
      <c r="H196" s="100">
        <v>-7.722992455228351</v>
      </c>
      <c r="I196" s="100">
        <v>80.51700754477166</v>
      </c>
      <c r="J196" s="100" t="s">
        <v>73</v>
      </c>
      <c r="K196" s="100">
        <v>0.9149180328761304</v>
      </c>
      <c r="M196" s="100" t="s">
        <v>68</v>
      </c>
      <c r="N196" s="100">
        <v>0.77590089208832</v>
      </c>
      <c r="X196" s="100">
        <v>67.5</v>
      </c>
    </row>
    <row r="197" spans="1:24" s="100" customFormat="1" ht="12.75" hidden="1">
      <c r="A197" s="100">
        <v>2085</v>
      </c>
      <c r="B197" s="100">
        <v>112.87999725341797</v>
      </c>
      <c r="C197" s="100">
        <v>126.08000183105469</v>
      </c>
      <c r="D197" s="100">
        <v>9.209019660949707</v>
      </c>
      <c r="E197" s="100">
        <v>9.55769157409668</v>
      </c>
      <c r="F197" s="100">
        <v>24.515262332501646</v>
      </c>
      <c r="G197" s="100" t="s">
        <v>56</v>
      </c>
      <c r="H197" s="100">
        <v>17.953526370918105</v>
      </c>
      <c r="I197" s="100">
        <v>63.333523624336074</v>
      </c>
      <c r="J197" s="100" t="s">
        <v>62</v>
      </c>
      <c r="K197" s="100">
        <v>0.44011819282683273</v>
      </c>
      <c r="L197" s="100">
        <v>0.8419016034131882</v>
      </c>
      <c r="M197" s="100">
        <v>0.10419200097477707</v>
      </c>
      <c r="N197" s="100">
        <v>0.02567118195629553</v>
      </c>
      <c r="O197" s="100">
        <v>0.017676242827826885</v>
      </c>
      <c r="P197" s="100">
        <v>0.024151581870852822</v>
      </c>
      <c r="Q197" s="100">
        <v>0.002151591169250654</v>
      </c>
      <c r="R197" s="100">
        <v>0.0003952122015382567</v>
      </c>
      <c r="S197" s="100">
        <v>0.0002319465236575092</v>
      </c>
      <c r="T197" s="100">
        <v>0.0003553832606666501</v>
      </c>
      <c r="U197" s="100">
        <v>4.704762789950466E-05</v>
      </c>
      <c r="V197" s="100">
        <v>1.4674141431028376E-05</v>
      </c>
      <c r="W197" s="100">
        <v>1.4465015491498337E-05</v>
      </c>
      <c r="X197" s="100">
        <v>67.5</v>
      </c>
    </row>
    <row r="198" spans="1:24" s="100" customFormat="1" ht="12.75" hidden="1">
      <c r="A198" s="100">
        <v>2087</v>
      </c>
      <c r="B198" s="100">
        <v>151.27999877929688</v>
      </c>
      <c r="C198" s="100">
        <v>144.67999267578125</v>
      </c>
      <c r="D198" s="100">
        <v>9.024206161499023</v>
      </c>
      <c r="E198" s="100">
        <v>9.619263648986816</v>
      </c>
      <c r="F198" s="100">
        <v>27.74419433431431</v>
      </c>
      <c r="G198" s="100" t="s">
        <v>57</v>
      </c>
      <c r="H198" s="100">
        <v>-10.518798480754313</v>
      </c>
      <c r="I198" s="100">
        <v>73.26120029854256</v>
      </c>
      <c r="J198" s="100" t="s">
        <v>60</v>
      </c>
      <c r="K198" s="100">
        <v>0.10587190009901377</v>
      </c>
      <c r="L198" s="100">
        <v>-0.004580308743022094</v>
      </c>
      <c r="M198" s="100">
        <v>-0.02621162449257974</v>
      </c>
      <c r="N198" s="100">
        <v>-0.00026507105563824935</v>
      </c>
      <c r="O198" s="100">
        <v>0.0040669057449025355</v>
      </c>
      <c r="P198" s="100">
        <v>-0.0005240886211857812</v>
      </c>
      <c r="Q198" s="100">
        <v>-0.0005957335682107834</v>
      </c>
      <c r="R198" s="100">
        <v>-2.1330931936665927E-05</v>
      </c>
      <c r="S198" s="100">
        <v>3.7978654751122875E-05</v>
      </c>
      <c r="T198" s="100">
        <v>-3.732601092173935E-05</v>
      </c>
      <c r="U198" s="100">
        <v>-1.6556850060885996E-05</v>
      </c>
      <c r="V198" s="100">
        <v>-1.68403575770598E-06</v>
      </c>
      <c r="W198" s="100">
        <v>1.8862369625834177E-06</v>
      </c>
      <c r="X198" s="100">
        <v>67.5</v>
      </c>
    </row>
    <row r="199" spans="1:24" s="100" customFormat="1" ht="12.75" hidden="1">
      <c r="A199" s="100">
        <v>2086</v>
      </c>
      <c r="B199" s="100">
        <v>134.55999755859375</v>
      </c>
      <c r="C199" s="100">
        <v>131.55999755859375</v>
      </c>
      <c r="D199" s="100">
        <v>9.147555351257324</v>
      </c>
      <c r="E199" s="100">
        <v>10.085373878479004</v>
      </c>
      <c r="F199" s="100">
        <v>28.395260050098262</v>
      </c>
      <c r="G199" s="100" t="s">
        <v>58</v>
      </c>
      <c r="H199" s="100">
        <v>6.857438043072804</v>
      </c>
      <c r="I199" s="100">
        <v>73.91743560166655</v>
      </c>
      <c r="J199" s="100" t="s">
        <v>61</v>
      </c>
      <c r="K199" s="100">
        <v>-0.427194527617784</v>
      </c>
      <c r="L199" s="100">
        <v>-0.8418891438909969</v>
      </c>
      <c r="M199" s="100">
        <v>-0.10084108194871741</v>
      </c>
      <c r="N199" s="100">
        <v>-0.02566981340736033</v>
      </c>
      <c r="O199" s="100">
        <v>-0.01720203005957088</v>
      </c>
      <c r="P199" s="100">
        <v>-0.024145894847399013</v>
      </c>
      <c r="Q199" s="100">
        <v>-0.0020674733554037024</v>
      </c>
      <c r="R199" s="100">
        <v>-0.0003946361306158231</v>
      </c>
      <c r="S199" s="100">
        <v>-0.000228816108742585</v>
      </c>
      <c r="T199" s="100">
        <v>-0.00035341764368906426</v>
      </c>
      <c r="U199" s="100">
        <v>-4.403805180785804E-05</v>
      </c>
      <c r="V199" s="100">
        <v>-1.4577189382888293E-05</v>
      </c>
      <c r="W199" s="100">
        <v>-1.4341505614483821E-05</v>
      </c>
      <c r="X199" s="100">
        <v>67.5</v>
      </c>
    </row>
    <row r="200" s="100" customFormat="1" ht="12.75" hidden="1">
      <c r="A200" s="100" t="s">
        <v>126</v>
      </c>
    </row>
    <row r="201" spans="1:24" s="100" customFormat="1" ht="12.75" hidden="1">
      <c r="A201" s="100">
        <v>2088</v>
      </c>
      <c r="B201" s="100">
        <v>134.16</v>
      </c>
      <c r="C201" s="100">
        <v>140.46</v>
      </c>
      <c r="D201" s="100">
        <v>9.421249886887912</v>
      </c>
      <c r="E201" s="100">
        <v>9.507954047358496</v>
      </c>
      <c r="F201" s="100">
        <v>23.80009270427997</v>
      </c>
      <c r="G201" s="100" t="s">
        <v>59</v>
      </c>
      <c r="H201" s="100">
        <v>-6.505389699523846</v>
      </c>
      <c r="I201" s="100">
        <v>60.15461030047615</v>
      </c>
      <c r="J201" s="100" t="s">
        <v>73</v>
      </c>
      <c r="K201" s="100">
        <v>0.37821163260892726</v>
      </c>
      <c r="M201" s="100" t="s">
        <v>68</v>
      </c>
      <c r="N201" s="100">
        <v>0.33938562441743647</v>
      </c>
      <c r="X201" s="100">
        <v>67.5</v>
      </c>
    </row>
    <row r="202" spans="1:24" s="100" customFormat="1" ht="12.75" hidden="1">
      <c r="A202" s="100">
        <v>2085</v>
      </c>
      <c r="B202" s="100">
        <v>118.5999984741211</v>
      </c>
      <c r="C202" s="100">
        <v>137.60000610351562</v>
      </c>
      <c r="D202" s="100">
        <v>9.350470542907715</v>
      </c>
      <c r="E202" s="100">
        <v>9.594630241394043</v>
      </c>
      <c r="F202" s="100">
        <v>24.565987540791305</v>
      </c>
      <c r="G202" s="100" t="s">
        <v>56</v>
      </c>
      <c r="H202" s="100">
        <v>11.419526761869946</v>
      </c>
      <c r="I202" s="100">
        <v>62.51952523599104</v>
      </c>
      <c r="J202" s="100" t="s">
        <v>62</v>
      </c>
      <c r="K202" s="100">
        <v>0.20895182580788607</v>
      </c>
      <c r="L202" s="100">
        <v>0.5734265149062396</v>
      </c>
      <c r="M202" s="100">
        <v>0.049466608809653444</v>
      </c>
      <c r="N202" s="100">
        <v>0.05424962682707939</v>
      </c>
      <c r="O202" s="100">
        <v>0.00839174425450005</v>
      </c>
      <c r="P202" s="100">
        <v>0.016449842291250807</v>
      </c>
      <c r="Q202" s="100">
        <v>0.0010214949152970332</v>
      </c>
      <c r="R202" s="100">
        <v>0.0008350719218641767</v>
      </c>
      <c r="S202" s="100">
        <v>0.00011010532241640867</v>
      </c>
      <c r="T202" s="100">
        <v>0.00024206330153288505</v>
      </c>
      <c r="U202" s="100">
        <v>2.2346635850119782E-05</v>
      </c>
      <c r="V202" s="100">
        <v>3.0993139765731343E-05</v>
      </c>
      <c r="W202" s="100">
        <v>6.868042378855934E-06</v>
      </c>
      <c r="X202" s="100">
        <v>67.5</v>
      </c>
    </row>
    <row r="203" spans="1:24" s="100" customFormat="1" ht="12.75" hidden="1">
      <c r="A203" s="100">
        <v>2087</v>
      </c>
      <c r="B203" s="100">
        <v>143.83999633789062</v>
      </c>
      <c r="C203" s="100">
        <v>137.74000549316406</v>
      </c>
      <c r="D203" s="100">
        <v>9.110466957092285</v>
      </c>
      <c r="E203" s="100">
        <v>9.515372276306152</v>
      </c>
      <c r="F203" s="100">
        <v>28.73086796870717</v>
      </c>
      <c r="G203" s="100" t="s">
        <v>57</v>
      </c>
      <c r="H203" s="100">
        <v>-1.2151818876669722</v>
      </c>
      <c r="I203" s="100">
        <v>75.12481445022365</v>
      </c>
      <c r="J203" s="100" t="s">
        <v>60</v>
      </c>
      <c r="K203" s="100">
        <v>-0.20365551565827275</v>
      </c>
      <c r="L203" s="100">
        <v>-0.0031194318111066825</v>
      </c>
      <c r="M203" s="100">
        <v>0.048083833722607404</v>
      </c>
      <c r="N203" s="100">
        <v>-0.0005609020230009785</v>
      </c>
      <c r="O203" s="100">
        <v>-0.008198795917265814</v>
      </c>
      <c r="P203" s="100">
        <v>-0.00035691894872645207</v>
      </c>
      <c r="Q203" s="100">
        <v>0.0009862939441584958</v>
      </c>
      <c r="R203" s="100">
        <v>-4.511006381046324E-05</v>
      </c>
      <c r="S203" s="100">
        <v>-0.00010890949977055142</v>
      </c>
      <c r="T203" s="100">
        <v>-2.5418666052841508E-05</v>
      </c>
      <c r="U203" s="100">
        <v>2.1049090448549296E-05</v>
      </c>
      <c r="V203" s="100">
        <v>-3.562136118210273E-06</v>
      </c>
      <c r="W203" s="100">
        <v>-6.82329114292236E-06</v>
      </c>
      <c r="X203" s="100">
        <v>67.5</v>
      </c>
    </row>
    <row r="204" spans="1:24" s="100" customFormat="1" ht="12.75" hidden="1">
      <c r="A204" s="100">
        <v>2086</v>
      </c>
      <c r="B204" s="100">
        <v>118.73999786376953</v>
      </c>
      <c r="C204" s="100">
        <v>114.54000091552734</v>
      </c>
      <c r="D204" s="100">
        <v>9.296178817749023</v>
      </c>
      <c r="E204" s="100">
        <v>10.575413703918457</v>
      </c>
      <c r="F204" s="100">
        <v>23.995049696510037</v>
      </c>
      <c r="G204" s="100" t="s">
        <v>58</v>
      </c>
      <c r="H204" s="100">
        <v>10.183514964260624</v>
      </c>
      <c r="I204" s="100">
        <v>61.423512828030155</v>
      </c>
      <c r="J204" s="100" t="s">
        <v>61</v>
      </c>
      <c r="K204" s="100">
        <v>-0.04674715446326325</v>
      </c>
      <c r="L204" s="100">
        <v>-0.5734180300118682</v>
      </c>
      <c r="M204" s="100">
        <v>-0.011614229275501951</v>
      </c>
      <c r="N204" s="100">
        <v>-0.05424672708835036</v>
      </c>
      <c r="O204" s="100">
        <v>-0.0017891666048638533</v>
      </c>
      <c r="P204" s="100">
        <v>-0.016445969727293785</v>
      </c>
      <c r="Q204" s="100">
        <v>-0.00026584980288495776</v>
      </c>
      <c r="R204" s="100">
        <v>-0.0008338526229669999</v>
      </c>
      <c r="S204" s="100">
        <v>-1.6183413859552783E-05</v>
      </c>
      <c r="T204" s="100">
        <v>-0.0002407250160766316</v>
      </c>
      <c r="U204" s="100">
        <v>-7.503860680119891E-06</v>
      </c>
      <c r="V204" s="100">
        <v>-3.0787755663794324E-05</v>
      </c>
      <c r="W204" s="100">
        <v>-7.827541738491956E-07</v>
      </c>
      <c r="X204" s="100">
        <v>67.5</v>
      </c>
    </row>
    <row r="205" s="100" customFormat="1" ht="12.75" hidden="1">
      <c r="A205" s="100" t="s">
        <v>132</v>
      </c>
    </row>
    <row r="206" spans="1:24" s="100" customFormat="1" ht="12.75" hidden="1">
      <c r="A206" s="100">
        <v>2088</v>
      </c>
      <c r="B206" s="100">
        <v>124.68</v>
      </c>
      <c r="C206" s="100">
        <v>121.38</v>
      </c>
      <c r="D206" s="100">
        <v>9.294599158542296</v>
      </c>
      <c r="E206" s="100">
        <v>9.60074946308299</v>
      </c>
      <c r="F206" s="100">
        <v>20.744661055943457</v>
      </c>
      <c r="G206" s="100" t="s">
        <v>59</v>
      </c>
      <c r="H206" s="100">
        <v>-4.054682770017905</v>
      </c>
      <c r="I206" s="100">
        <v>53.1253172299821</v>
      </c>
      <c r="J206" s="100" t="s">
        <v>73</v>
      </c>
      <c r="K206" s="100">
        <v>0.5230695460563257</v>
      </c>
      <c r="M206" s="100" t="s">
        <v>68</v>
      </c>
      <c r="N206" s="100">
        <v>0.31239747769449133</v>
      </c>
      <c r="X206" s="100">
        <v>67.5</v>
      </c>
    </row>
    <row r="207" spans="1:24" s="100" customFormat="1" ht="12.75" hidden="1">
      <c r="A207" s="100">
        <v>2085</v>
      </c>
      <c r="B207" s="100">
        <v>124.76000213623047</v>
      </c>
      <c r="C207" s="100">
        <v>139.9600067138672</v>
      </c>
      <c r="D207" s="100">
        <v>9.250368118286133</v>
      </c>
      <c r="E207" s="100">
        <v>9.81954288482666</v>
      </c>
      <c r="F207" s="100">
        <v>21.9988711603659</v>
      </c>
      <c r="G207" s="100" t="s">
        <v>56</v>
      </c>
      <c r="H207" s="100">
        <v>-0.6531899691572391</v>
      </c>
      <c r="I207" s="100">
        <v>56.60681216707322</v>
      </c>
      <c r="J207" s="100" t="s">
        <v>62</v>
      </c>
      <c r="K207" s="100">
        <v>0.6338448513071139</v>
      </c>
      <c r="L207" s="100">
        <v>0.3126351776187345</v>
      </c>
      <c r="M207" s="100">
        <v>0.15005444730022025</v>
      </c>
      <c r="N207" s="100">
        <v>0.017745117703202463</v>
      </c>
      <c r="O207" s="100">
        <v>0.02545634449819969</v>
      </c>
      <c r="P207" s="100">
        <v>0.008968513954166864</v>
      </c>
      <c r="Q207" s="100">
        <v>0.0030986247939225526</v>
      </c>
      <c r="R207" s="100">
        <v>0.00027315681828752377</v>
      </c>
      <c r="S207" s="100">
        <v>0.00033397394391228454</v>
      </c>
      <c r="T207" s="100">
        <v>0.0001319500490598871</v>
      </c>
      <c r="U207" s="100">
        <v>6.776619409302595E-05</v>
      </c>
      <c r="V207" s="100">
        <v>1.0147067547473387E-05</v>
      </c>
      <c r="W207" s="100">
        <v>2.0822273548246864E-05</v>
      </c>
      <c r="X207" s="100">
        <v>67.5</v>
      </c>
    </row>
    <row r="208" spans="1:24" s="100" customFormat="1" ht="12.75" hidden="1">
      <c r="A208" s="100">
        <v>2087</v>
      </c>
      <c r="B208" s="100">
        <v>125.36000061035156</v>
      </c>
      <c r="C208" s="100">
        <v>115.86000061035156</v>
      </c>
      <c r="D208" s="100">
        <v>9.094503402709961</v>
      </c>
      <c r="E208" s="100">
        <v>9.472197532653809</v>
      </c>
      <c r="F208" s="100">
        <v>25.842265227686024</v>
      </c>
      <c r="G208" s="100" t="s">
        <v>57</v>
      </c>
      <c r="H208" s="100">
        <v>9.777858787509487</v>
      </c>
      <c r="I208" s="100">
        <v>67.63785939786105</v>
      </c>
      <c r="J208" s="100" t="s">
        <v>60</v>
      </c>
      <c r="K208" s="100">
        <v>-0.5333651350360253</v>
      </c>
      <c r="L208" s="100">
        <v>0.001700868174735584</v>
      </c>
      <c r="M208" s="100">
        <v>0.125337339728883</v>
      </c>
      <c r="N208" s="100">
        <v>0.00018324928583117843</v>
      </c>
      <c r="O208" s="100">
        <v>-0.02156802993670516</v>
      </c>
      <c r="P208" s="100">
        <v>0.00019471707740512315</v>
      </c>
      <c r="Q208" s="100">
        <v>0.002542605082474861</v>
      </c>
      <c r="R208" s="100">
        <v>1.4733602356427217E-05</v>
      </c>
      <c r="S208" s="100">
        <v>-0.00029429440120992646</v>
      </c>
      <c r="T208" s="100">
        <v>1.387223871882553E-05</v>
      </c>
      <c r="U208" s="100">
        <v>5.2355531419387285E-05</v>
      </c>
      <c r="V208" s="100">
        <v>1.1578347783857364E-06</v>
      </c>
      <c r="W208" s="100">
        <v>-1.8664708852044187E-05</v>
      </c>
      <c r="X208" s="100">
        <v>67.5</v>
      </c>
    </row>
    <row r="209" spans="1:24" s="100" customFormat="1" ht="12.75" hidden="1">
      <c r="A209" s="100">
        <v>2086</v>
      </c>
      <c r="B209" s="100">
        <v>137.86000061035156</v>
      </c>
      <c r="C209" s="100">
        <v>111.76000213623047</v>
      </c>
      <c r="D209" s="100">
        <v>9.047392845153809</v>
      </c>
      <c r="E209" s="100">
        <v>10.214503288269043</v>
      </c>
      <c r="F209" s="100">
        <v>23.07790999396717</v>
      </c>
      <c r="G209" s="100" t="s">
        <v>58</v>
      </c>
      <c r="H209" s="100">
        <v>-9.610977888583704</v>
      </c>
      <c r="I209" s="100">
        <v>60.749022721767865</v>
      </c>
      <c r="J209" s="100" t="s">
        <v>61</v>
      </c>
      <c r="K209" s="100">
        <v>-0.34246303195606337</v>
      </c>
      <c r="L209" s="100">
        <v>0.31263055086179575</v>
      </c>
      <c r="M209" s="100">
        <v>-0.08250386914721723</v>
      </c>
      <c r="N209" s="100">
        <v>0.017744171493753992</v>
      </c>
      <c r="O209" s="100">
        <v>-0.013522039781793704</v>
      </c>
      <c r="P209" s="100">
        <v>0.008966399935640423</v>
      </c>
      <c r="Q209" s="100">
        <v>-0.0017710547727511387</v>
      </c>
      <c r="R209" s="100">
        <v>0.00027275917645162</v>
      </c>
      <c r="S209" s="100">
        <v>-0.00015789047035466266</v>
      </c>
      <c r="T209" s="100">
        <v>0.00013121881130323705</v>
      </c>
      <c r="U209" s="100">
        <v>-4.3025055393888995E-05</v>
      </c>
      <c r="V209" s="100">
        <v>1.0080793542124946E-05</v>
      </c>
      <c r="W209" s="100">
        <v>-9.23015271739555E-06</v>
      </c>
      <c r="X209" s="100">
        <v>67.5</v>
      </c>
    </row>
    <row r="210" s="100" customFormat="1" ht="12.75" hidden="1">
      <c r="A210" s="100" t="s">
        <v>138</v>
      </c>
    </row>
    <row r="211" spans="1:24" s="100" customFormat="1" ht="12.75" hidden="1">
      <c r="A211" s="100">
        <v>2088</v>
      </c>
      <c r="B211" s="100">
        <v>122.48</v>
      </c>
      <c r="C211" s="100">
        <v>121.58</v>
      </c>
      <c r="D211" s="100">
        <v>9.300824209321167</v>
      </c>
      <c r="E211" s="100">
        <v>9.565690368232355</v>
      </c>
      <c r="F211" s="100">
        <v>22.217190163454646</v>
      </c>
      <c r="G211" s="100" t="s">
        <v>59</v>
      </c>
      <c r="H211" s="100">
        <v>1.8730033727078421</v>
      </c>
      <c r="I211" s="100">
        <v>56.85300337270784</v>
      </c>
      <c r="J211" s="100" t="s">
        <v>73</v>
      </c>
      <c r="K211" s="100">
        <v>0.1099840314112208</v>
      </c>
      <c r="M211" s="100" t="s">
        <v>68</v>
      </c>
      <c r="N211" s="100">
        <v>0.08948742874807739</v>
      </c>
      <c r="X211" s="100">
        <v>67.5</v>
      </c>
    </row>
    <row r="212" spans="1:24" s="100" customFormat="1" ht="12.75" hidden="1">
      <c r="A212" s="100">
        <v>2085</v>
      </c>
      <c r="B212" s="100">
        <v>137.67999267578125</v>
      </c>
      <c r="C212" s="100">
        <v>131.17999267578125</v>
      </c>
      <c r="D212" s="100">
        <v>9.16937255859375</v>
      </c>
      <c r="E212" s="100">
        <v>9.853636741638184</v>
      </c>
      <c r="F212" s="100">
        <v>24.435027644996275</v>
      </c>
      <c r="G212" s="100" t="s">
        <v>56</v>
      </c>
      <c r="H212" s="100">
        <v>-6.71471244131061</v>
      </c>
      <c r="I212" s="100">
        <v>63.46528023447064</v>
      </c>
      <c r="J212" s="100" t="s">
        <v>62</v>
      </c>
      <c r="K212" s="100">
        <v>0.17878637539227837</v>
      </c>
      <c r="L212" s="100">
        <v>0.27546914505759457</v>
      </c>
      <c r="M212" s="100">
        <v>0.0423252246290017</v>
      </c>
      <c r="N212" s="100">
        <v>0.015163795002818992</v>
      </c>
      <c r="O212" s="100">
        <v>0.007180483639231455</v>
      </c>
      <c r="P212" s="100">
        <v>0.007902376144130693</v>
      </c>
      <c r="Q212" s="100">
        <v>0.0008740301955506639</v>
      </c>
      <c r="R212" s="100">
        <v>0.00023343377375050094</v>
      </c>
      <c r="S212" s="100">
        <v>9.421944054981336E-05</v>
      </c>
      <c r="T212" s="100">
        <v>0.00011628155723404591</v>
      </c>
      <c r="U212" s="100">
        <v>1.9113532102298825E-05</v>
      </c>
      <c r="V212" s="100">
        <v>8.665469899629753E-06</v>
      </c>
      <c r="W212" s="100">
        <v>5.875371595606594E-06</v>
      </c>
      <c r="X212" s="100">
        <v>67.5</v>
      </c>
    </row>
    <row r="213" spans="1:24" s="100" customFormat="1" ht="12.75" hidden="1">
      <c r="A213" s="100">
        <v>2087</v>
      </c>
      <c r="B213" s="100">
        <v>128.97999572753906</v>
      </c>
      <c r="C213" s="100">
        <v>127.77999877929688</v>
      </c>
      <c r="D213" s="100">
        <v>9.20404052734375</v>
      </c>
      <c r="E213" s="100">
        <v>9.411520957946777</v>
      </c>
      <c r="F213" s="100">
        <v>25.017673886192405</v>
      </c>
      <c r="G213" s="100" t="s">
        <v>57</v>
      </c>
      <c r="H213" s="100">
        <v>3.2301997544124106</v>
      </c>
      <c r="I213" s="100">
        <v>64.71019548195147</v>
      </c>
      <c r="J213" s="100" t="s">
        <v>60</v>
      </c>
      <c r="K213" s="100">
        <v>-0.05153516248195655</v>
      </c>
      <c r="L213" s="100">
        <v>0.0014985857458207554</v>
      </c>
      <c r="M213" s="100">
        <v>0.012660100561251324</v>
      </c>
      <c r="N213" s="100">
        <v>0.00015667128934264166</v>
      </c>
      <c r="O213" s="100">
        <v>-0.0019955279380620907</v>
      </c>
      <c r="P213" s="100">
        <v>0.00017147908266684547</v>
      </c>
      <c r="Q213" s="100">
        <v>0.00028322705971243464</v>
      </c>
      <c r="R213" s="100">
        <v>1.260159165812286E-05</v>
      </c>
      <c r="S213" s="100">
        <v>-2.0006035982400695E-05</v>
      </c>
      <c r="T213" s="100">
        <v>1.221354571568267E-05</v>
      </c>
      <c r="U213" s="100">
        <v>7.604013505777966E-06</v>
      </c>
      <c r="V213" s="100">
        <v>9.945055691547552E-07</v>
      </c>
      <c r="W213" s="100">
        <v>-1.0540057994724995E-06</v>
      </c>
      <c r="X213" s="100">
        <v>67.5</v>
      </c>
    </row>
    <row r="214" spans="1:24" s="100" customFormat="1" ht="12.75" hidden="1">
      <c r="A214" s="100">
        <v>2086</v>
      </c>
      <c r="B214" s="100">
        <v>133.17999267578125</v>
      </c>
      <c r="C214" s="100">
        <v>120.77999877929688</v>
      </c>
      <c r="D214" s="100">
        <v>9.285655975341797</v>
      </c>
      <c r="E214" s="100">
        <v>10.285409927368164</v>
      </c>
      <c r="F214" s="100">
        <v>24.72845520038822</v>
      </c>
      <c r="G214" s="100" t="s">
        <v>58</v>
      </c>
      <c r="H214" s="100">
        <v>-2.2688885727574757</v>
      </c>
      <c r="I214" s="100">
        <v>63.41110410302377</v>
      </c>
      <c r="J214" s="100" t="s">
        <v>61</v>
      </c>
      <c r="K214" s="100">
        <v>0.17119782432574027</v>
      </c>
      <c r="L214" s="100">
        <v>0.27546506878282134</v>
      </c>
      <c r="M214" s="100">
        <v>0.040387454657039926</v>
      </c>
      <c r="N214" s="100">
        <v>0.015162985622713423</v>
      </c>
      <c r="O214" s="100">
        <v>0.006897623760519579</v>
      </c>
      <c r="P214" s="100">
        <v>0.007900515403917242</v>
      </c>
      <c r="Q214" s="100">
        <v>0.0008268683180416219</v>
      </c>
      <c r="R214" s="100">
        <v>0.000233093386038905</v>
      </c>
      <c r="S214" s="100">
        <v>9.207095905762415E-05</v>
      </c>
      <c r="T214" s="100">
        <v>0.00011563835805573177</v>
      </c>
      <c r="U214" s="100">
        <v>1.75358515056884E-05</v>
      </c>
      <c r="V214" s="100">
        <v>8.608212779335178E-06</v>
      </c>
      <c r="W214" s="100">
        <v>5.780057366595864E-06</v>
      </c>
      <c r="X214" s="100">
        <v>67.5</v>
      </c>
    </row>
    <row r="215" s="100" customFormat="1" ht="12.75" hidden="1">
      <c r="A215" s="100" t="s">
        <v>144</v>
      </c>
    </row>
    <row r="216" spans="1:24" s="100" customFormat="1" ht="12.75" hidden="1">
      <c r="A216" s="100">
        <v>2088</v>
      </c>
      <c r="B216" s="100">
        <v>131.8</v>
      </c>
      <c r="C216" s="100">
        <v>138.2</v>
      </c>
      <c r="D216" s="100">
        <v>9.015442645329303</v>
      </c>
      <c r="E216" s="100">
        <v>9.307547122393041</v>
      </c>
      <c r="F216" s="100">
        <v>21.258579876045385</v>
      </c>
      <c r="G216" s="100" t="s">
        <v>59</v>
      </c>
      <c r="H216" s="100">
        <v>-8.156052881119848</v>
      </c>
      <c r="I216" s="100">
        <v>56.143947118880156</v>
      </c>
      <c r="J216" s="100" t="s">
        <v>73</v>
      </c>
      <c r="K216" s="100">
        <v>0.23293800657382527</v>
      </c>
      <c r="M216" s="100" t="s">
        <v>68</v>
      </c>
      <c r="N216" s="100">
        <v>0.20342963841444026</v>
      </c>
      <c r="X216" s="100">
        <v>67.5</v>
      </c>
    </row>
    <row r="217" spans="1:24" s="100" customFormat="1" ht="12.75" hidden="1">
      <c r="A217" s="100">
        <v>2085</v>
      </c>
      <c r="B217" s="100">
        <v>127.26000213623047</v>
      </c>
      <c r="C217" s="100">
        <v>131.55999755859375</v>
      </c>
      <c r="D217" s="100">
        <v>8.996004104614258</v>
      </c>
      <c r="E217" s="100">
        <v>9.51629638671875</v>
      </c>
      <c r="F217" s="100">
        <v>25.06431838107338</v>
      </c>
      <c r="G217" s="100" t="s">
        <v>56</v>
      </c>
      <c r="H217" s="100">
        <v>6.565291727489765</v>
      </c>
      <c r="I217" s="100">
        <v>66.32529386372023</v>
      </c>
      <c r="J217" s="100" t="s">
        <v>62</v>
      </c>
      <c r="K217" s="100">
        <v>0.1898982334513861</v>
      </c>
      <c r="L217" s="100">
        <v>0.441105346720356</v>
      </c>
      <c r="M217" s="100">
        <v>0.044955853223703116</v>
      </c>
      <c r="N217" s="100">
        <v>0.00790587932446283</v>
      </c>
      <c r="O217" s="100">
        <v>0.007626617187879798</v>
      </c>
      <c r="P217" s="100">
        <v>0.012653927789402379</v>
      </c>
      <c r="Q217" s="100">
        <v>0.0009283283634514891</v>
      </c>
      <c r="R217" s="100">
        <v>0.00012166777266260261</v>
      </c>
      <c r="S217" s="100">
        <v>0.00010007988883640273</v>
      </c>
      <c r="T217" s="100">
        <v>0.00018620166746363557</v>
      </c>
      <c r="U217" s="100">
        <v>2.0307208127339982E-05</v>
      </c>
      <c r="V217" s="100">
        <v>4.513283366791601E-06</v>
      </c>
      <c r="W217" s="100">
        <v>6.244501907305186E-06</v>
      </c>
      <c r="X217" s="100">
        <v>67.5</v>
      </c>
    </row>
    <row r="218" spans="1:24" s="100" customFormat="1" ht="12.75" hidden="1">
      <c r="A218" s="100">
        <v>2087</v>
      </c>
      <c r="B218" s="100">
        <v>144.32000732421875</v>
      </c>
      <c r="C218" s="100">
        <v>138.9199981689453</v>
      </c>
      <c r="D218" s="100">
        <v>8.932990074157715</v>
      </c>
      <c r="E218" s="100">
        <v>9.367419242858887</v>
      </c>
      <c r="F218" s="100">
        <v>27.25606706145093</v>
      </c>
      <c r="G218" s="100" t="s">
        <v>57</v>
      </c>
      <c r="H218" s="100">
        <v>-4.134070556266451</v>
      </c>
      <c r="I218" s="100">
        <v>72.6859367679523</v>
      </c>
      <c r="J218" s="100" t="s">
        <v>60</v>
      </c>
      <c r="K218" s="100">
        <v>-0.1551210219744329</v>
      </c>
      <c r="L218" s="100">
        <v>-0.0024001069773161954</v>
      </c>
      <c r="M218" s="100">
        <v>0.036425584202135576</v>
      </c>
      <c r="N218" s="100">
        <v>8.186893457080105E-05</v>
      </c>
      <c r="O218" s="100">
        <v>-0.006276902405775298</v>
      </c>
      <c r="P218" s="100">
        <v>-0.00027457436385537885</v>
      </c>
      <c r="Q218" s="100">
        <v>0.0007376421549963501</v>
      </c>
      <c r="R218" s="100">
        <v>6.566532747715424E-06</v>
      </c>
      <c r="S218" s="100">
        <v>-8.601316581535827E-05</v>
      </c>
      <c r="T218" s="100">
        <v>-1.9551594338353377E-05</v>
      </c>
      <c r="U218" s="100">
        <v>1.5114882190985525E-05</v>
      </c>
      <c r="V218" s="100">
        <v>5.15872106133974E-07</v>
      </c>
      <c r="W218" s="100">
        <v>-5.469758851506544E-06</v>
      </c>
      <c r="X218" s="100">
        <v>67.5</v>
      </c>
    </row>
    <row r="219" spans="1:24" s="100" customFormat="1" ht="12.75" hidden="1">
      <c r="A219" s="100">
        <v>2086</v>
      </c>
      <c r="B219" s="100">
        <v>134.16000366210938</v>
      </c>
      <c r="C219" s="100">
        <v>108.76000213623047</v>
      </c>
      <c r="D219" s="100">
        <v>9.013710975646973</v>
      </c>
      <c r="E219" s="100">
        <v>10.232964515686035</v>
      </c>
      <c r="F219" s="100">
        <v>26.634269904226404</v>
      </c>
      <c r="G219" s="100" t="s">
        <v>58</v>
      </c>
      <c r="H219" s="100">
        <v>3.701637425970816</v>
      </c>
      <c r="I219" s="100">
        <v>70.36164108808019</v>
      </c>
      <c r="J219" s="100" t="s">
        <v>61</v>
      </c>
      <c r="K219" s="100">
        <v>-0.1095390688730037</v>
      </c>
      <c r="L219" s="100">
        <v>-0.4410988170373878</v>
      </c>
      <c r="M219" s="100">
        <v>-0.02634778082883393</v>
      </c>
      <c r="N219" s="100">
        <v>0.00790545541828686</v>
      </c>
      <c r="O219" s="100">
        <v>-0.004331949436320308</v>
      </c>
      <c r="P219" s="100">
        <v>-0.012650948478992521</v>
      </c>
      <c r="Q219" s="100">
        <v>-0.0005636289573477046</v>
      </c>
      <c r="R219" s="100">
        <v>0.00012149044222634114</v>
      </c>
      <c r="S219" s="100">
        <v>-5.1163653660840236E-05</v>
      </c>
      <c r="T219" s="100">
        <v>-0.00018517234168489308</v>
      </c>
      <c r="U219" s="100">
        <v>-1.356182282290001E-05</v>
      </c>
      <c r="V219" s="100">
        <v>4.483704129296516E-06</v>
      </c>
      <c r="W219" s="100">
        <v>-3.012564053543745E-06</v>
      </c>
      <c r="X219" s="100">
        <v>67.5</v>
      </c>
    </row>
    <row r="220" s="100" customFormat="1" ht="12.75" hidden="1">
      <c r="A220" s="100" t="s">
        <v>150</v>
      </c>
    </row>
    <row r="221" spans="1:24" s="100" customFormat="1" ht="12.75" hidden="1">
      <c r="A221" s="100">
        <v>2088</v>
      </c>
      <c r="B221" s="100">
        <v>138.02</v>
      </c>
      <c r="C221" s="100">
        <v>139.02</v>
      </c>
      <c r="D221" s="100">
        <v>9.078689253754394</v>
      </c>
      <c r="E221" s="100">
        <v>9.451082351103167</v>
      </c>
      <c r="F221" s="100">
        <v>25.969647130619276</v>
      </c>
      <c r="G221" s="100" t="s">
        <v>59</v>
      </c>
      <c r="H221" s="100">
        <v>-2.3941265210724367</v>
      </c>
      <c r="I221" s="100">
        <v>68.12587347892757</v>
      </c>
      <c r="J221" s="100" t="s">
        <v>73</v>
      </c>
      <c r="K221" s="100">
        <v>0.15199647510437228</v>
      </c>
      <c r="M221" s="100" t="s">
        <v>68</v>
      </c>
      <c r="N221" s="100">
        <v>0.11077709886180402</v>
      </c>
      <c r="X221" s="100">
        <v>67.5</v>
      </c>
    </row>
    <row r="222" spans="1:24" s="100" customFormat="1" ht="12.75" hidden="1">
      <c r="A222" s="100">
        <v>2085</v>
      </c>
      <c r="B222" s="100">
        <v>130.25999450683594</v>
      </c>
      <c r="C222" s="100">
        <v>137.75999450683594</v>
      </c>
      <c r="D222" s="100">
        <v>8.98205852508545</v>
      </c>
      <c r="E222" s="100">
        <v>9.579201698303223</v>
      </c>
      <c r="F222" s="100">
        <v>25.969517859083687</v>
      </c>
      <c r="G222" s="100" t="s">
        <v>56</v>
      </c>
      <c r="H222" s="100">
        <v>6.076011336843536</v>
      </c>
      <c r="I222" s="100">
        <v>68.83600584367947</v>
      </c>
      <c r="J222" s="100" t="s">
        <v>62</v>
      </c>
      <c r="K222" s="100">
        <v>0.26892425454755453</v>
      </c>
      <c r="L222" s="100">
        <v>0.2745468675473605</v>
      </c>
      <c r="M222" s="100">
        <v>0.06366412541190973</v>
      </c>
      <c r="N222" s="100">
        <v>0.008164239108244634</v>
      </c>
      <c r="O222" s="100">
        <v>0.010800635082314108</v>
      </c>
      <c r="P222" s="100">
        <v>0.007875912184650932</v>
      </c>
      <c r="Q222" s="100">
        <v>0.0013146636355709056</v>
      </c>
      <c r="R222" s="100">
        <v>0.00012564146779555808</v>
      </c>
      <c r="S222" s="100">
        <v>0.00014171136702317835</v>
      </c>
      <c r="T222" s="100">
        <v>0.00011588856547925873</v>
      </c>
      <c r="U222" s="100">
        <v>2.8747433073654023E-05</v>
      </c>
      <c r="V222" s="100">
        <v>4.6595761005733765E-06</v>
      </c>
      <c r="W222" s="100">
        <v>8.837081078363409E-06</v>
      </c>
      <c r="X222" s="100">
        <v>67.5</v>
      </c>
    </row>
    <row r="223" spans="1:24" s="100" customFormat="1" ht="12.75" hidden="1">
      <c r="A223" s="100">
        <v>2087</v>
      </c>
      <c r="B223" s="100">
        <v>154.5</v>
      </c>
      <c r="C223" s="100">
        <v>141.10000610351562</v>
      </c>
      <c r="D223" s="100">
        <v>8.949541091918945</v>
      </c>
      <c r="E223" s="100">
        <v>9.382269859313965</v>
      </c>
      <c r="F223" s="100">
        <v>30.540781970243852</v>
      </c>
      <c r="G223" s="100" t="s">
        <v>57</v>
      </c>
      <c r="H223" s="100">
        <v>-5.670334173551524</v>
      </c>
      <c r="I223" s="100">
        <v>81.32966582644848</v>
      </c>
      <c r="J223" s="100" t="s">
        <v>60</v>
      </c>
      <c r="K223" s="100">
        <v>0.12508474074234088</v>
      </c>
      <c r="L223" s="100">
        <v>-0.0014937787530603299</v>
      </c>
      <c r="M223" s="100">
        <v>-0.030250818227648604</v>
      </c>
      <c r="N223" s="100">
        <v>8.461854935778059E-05</v>
      </c>
      <c r="O223" s="100">
        <v>0.0049202730115530885</v>
      </c>
      <c r="P223" s="100">
        <v>-0.00017092168627893406</v>
      </c>
      <c r="Q223" s="100">
        <v>-0.0006548229301939529</v>
      </c>
      <c r="R223" s="100">
        <v>6.796761111362795E-06</v>
      </c>
      <c r="S223" s="100">
        <v>5.587869915408891E-05</v>
      </c>
      <c r="T223" s="100">
        <v>-1.2173419282553853E-05</v>
      </c>
      <c r="U223" s="100">
        <v>-1.6246032905375442E-05</v>
      </c>
      <c r="V223" s="100">
        <v>5.366580353551713E-07</v>
      </c>
      <c r="W223" s="100">
        <v>3.2096441780424263E-06</v>
      </c>
      <c r="X223" s="100">
        <v>67.5</v>
      </c>
    </row>
    <row r="224" spans="1:24" s="100" customFormat="1" ht="12.75" hidden="1">
      <c r="A224" s="100">
        <v>2086</v>
      </c>
      <c r="B224" s="100">
        <v>145.72000122070312</v>
      </c>
      <c r="C224" s="100">
        <v>127.12000274658203</v>
      </c>
      <c r="D224" s="100">
        <v>8.8533353805542</v>
      </c>
      <c r="E224" s="100">
        <v>9.968866348266602</v>
      </c>
      <c r="F224" s="100">
        <v>29.03053082328467</v>
      </c>
      <c r="G224" s="100" t="s">
        <v>58</v>
      </c>
      <c r="H224" s="100">
        <v>-0.10082826586047133</v>
      </c>
      <c r="I224" s="100">
        <v>78.11917295484265</v>
      </c>
      <c r="J224" s="100" t="s">
        <v>61</v>
      </c>
      <c r="K224" s="100">
        <v>-0.23806314775155624</v>
      </c>
      <c r="L224" s="100">
        <v>-0.2745428037758499</v>
      </c>
      <c r="M224" s="100">
        <v>-0.05601793338763162</v>
      </c>
      <c r="N224" s="100">
        <v>0.008163800580470821</v>
      </c>
      <c r="O224" s="100">
        <v>-0.00961481313771082</v>
      </c>
      <c r="P224" s="100">
        <v>-0.00787405730976684</v>
      </c>
      <c r="Q224" s="100">
        <v>-0.0011399769316897232</v>
      </c>
      <c r="R224" s="100">
        <v>0.00012545749267467974</v>
      </c>
      <c r="S224" s="100">
        <v>-0.00013022934586499614</v>
      </c>
      <c r="T224" s="100">
        <v>-0.00011524741850389354</v>
      </c>
      <c r="U224" s="100">
        <v>-2.3716688705670436E-05</v>
      </c>
      <c r="V224" s="100">
        <v>4.6285686329710315E-06</v>
      </c>
      <c r="W224" s="100">
        <v>-8.233601049111316E-06</v>
      </c>
      <c r="X224" s="100">
        <v>67.5</v>
      </c>
    </row>
    <row r="225" spans="1:14" s="100" customFormat="1" ht="12.75">
      <c r="A225" s="100" t="s">
        <v>156</v>
      </c>
      <c r="E225" s="98" t="s">
        <v>106</v>
      </c>
      <c r="F225" s="101">
        <f>MIN(F196:F224)</f>
        <v>20.744661055943457</v>
      </c>
      <c r="G225" s="101"/>
      <c r="H225" s="101"/>
      <c r="I225" s="114"/>
      <c r="J225" s="114" t="s">
        <v>158</v>
      </c>
      <c r="K225" s="101">
        <f>AVERAGE(K223,K218,K213,K208,K203,K198)</f>
        <v>-0.11878669905155548</v>
      </c>
      <c r="L225" s="101">
        <f>AVERAGE(L223,L218,L213,L208,L203,L198)</f>
        <v>-0.0013990287273248272</v>
      </c>
      <c r="M225" s="114" t="s">
        <v>108</v>
      </c>
      <c r="N225" s="101" t="e">
        <f>Mittelwert(K221,K216,K211,K206,K201,K196)</f>
        <v>#NAME?</v>
      </c>
    </row>
    <row r="226" spans="5:14" s="100" customFormat="1" ht="12.75">
      <c r="E226" s="98" t="s">
        <v>107</v>
      </c>
      <c r="F226" s="101">
        <f>MAX(F196:F224)</f>
        <v>30.540781970243852</v>
      </c>
      <c r="G226" s="101"/>
      <c r="H226" s="101"/>
      <c r="I226" s="114"/>
      <c r="J226" s="114" t="s">
        <v>159</v>
      </c>
      <c r="K226" s="101">
        <f>AVERAGE(K224,K219,K214,K209,K204,K199)</f>
        <v>-0.1654681843893217</v>
      </c>
      <c r="L226" s="101">
        <f>AVERAGE(L224,L219,L214,L209,L204,L199)</f>
        <v>-0.2571421958452476</v>
      </c>
      <c r="M226" s="101"/>
      <c r="N226" s="101"/>
    </row>
    <row r="227" spans="5:14" s="100" customFormat="1" ht="12.75">
      <c r="E227" s="98"/>
      <c r="F227" s="101"/>
      <c r="G227" s="101"/>
      <c r="H227" s="101"/>
      <c r="I227" s="101"/>
      <c r="J227" s="114" t="s">
        <v>112</v>
      </c>
      <c r="K227" s="101">
        <f>ABS(K225/$G$33)</f>
        <v>0.07424168690722217</v>
      </c>
      <c r="L227" s="101">
        <f>ABS(L225/$H$33)</f>
        <v>0.003886190909235631</v>
      </c>
      <c r="M227" s="114" t="s">
        <v>111</v>
      </c>
      <c r="N227" s="101">
        <f>K227+L227+L228+K228</f>
        <v>0.3328577640773067</v>
      </c>
    </row>
    <row r="228" spans="5:14" s="100" customFormat="1" ht="12.75">
      <c r="E228" s="98"/>
      <c r="F228" s="101"/>
      <c r="G228" s="101"/>
      <c r="H228" s="101"/>
      <c r="I228" s="101"/>
      <c r="J228" s="101"/>
      <c r="K228" s="101">
        <f>ABS(K226/$G$34)</f>
        <v>0.09401601385756915</v>
      </c>
      <c r="L228" s="101">
        <f>ABS(L226/$H$34)</f>
        <v>0.16071387240327975</v>
      </c>
      <c r="M228" s="101"/>
      <c r="N228" s="101"/>
    </row>
    <row r="229" s="100" customFormat="1" ht="12.75"/>
    <row r="230" s="100" customFormat="1" ht="12.75" hidden="1">
      <c r="A230" s="100" t="s">
        <v>121</v>
      </c>
    </row>
    <row r="231" spans="1:24" s="100" customFormat="1" ht="12.75" hidden="1">
      <c r="A231" s="100">
        <v>2088</v>
      </c>
      <c r="B231" s="100">
        <v>155.74</v>
      </c>
      <c r="C231" s="100">
        <v>148.04</v>
      </c>
      <c r="D231" s="100">
        <v>9.00050233538249</v>
      </c>
      <c r="E231" s="100">
        <v>9.332713397568144</v>
      </c>
      <c r="F231" s="100">
        <v>32.279558625798856</v>
      </c>
      <c r="G231" s="100" t="s">
        <v>59</v>
      </c>
      <c r="H231" s="100">
        <v>-2.762258987964273</v>
      </c>
      <c r="I231" s="100">
        <v>85.47774101203574</v>
      </c>
      <c r="J231" s="100" t="s">
        <v>73</v>
      </c>
      <c r="K231" s="100">
        <v>0.999764085943456</v>
      </c>
      <c r="M231" s="100" t="s">
        <v>68</v>
      </c>
      <c r="N231" s="100">
        <v>0.5694331330899145</v>
      </c>
      <c r="X231" s="100">
        <v>67.5</v>
      </c>
    </row>
    <row r="232" spans="1:24" s="100" customFormat="1" ht="12.75" hidden="1">
      <c r="A232" s="100">
        <v>2085</v>
      </c>
      <c r="B232" s="100">
        <v>112.87999725341797</v>
      </c>
      <c r="C232" s="100">
        <v>126.08000183105469</v>
      </c>
      <c r="D232" s="100">
        <v>9.209019660949707</v>
      </c>
      <c r="E232" s="100">
        <v>9.55769157409668</v>
      </c>
      <c r="F232" s="100">
        <v>24.515262332501646</v>
      </c>
      <c r="G232" s="100" t="s">
        <v>56</v>
      </c>
      <c r="H232" s="100">
        <v>17.953526370918105</v>
      </c>
      <c r="I232" s="100">
        <v>63.333523624336074</v>
      </c>
      <c r="J232" s="100" t="s">
        <v>62</v>
      </c>
      <c r="K232" s="100">
        <v>0.91072157136535</v>
      </c>
      <c r="L232" s="100">
        <v>0.34891254284121176</v>
      </c>
      <c r="M232" s="100">
        <v>0.215601046901999</v>
      </c>
      <c r="N232" s="100">
        <v>0.025850813334517123</v>
      </c>
      <c r="O232" s="100">
        <v>0.036576454740119904</v>
      </c>
      <c r="P232" s="100">
        <v>0.010009325064682197</v>
      </c>
      <c r="Q232" s="100">
        <v>0.004452218879840997</v>
      </c>
      <c r="R232" s="100">
        <v>0.00039797059323321953</v>
      </c>
      <c r="S232" s="100">
        <v>0.0004799070537002008</v>
      </c>
      <c r="T232" s="100">
        <v>0.00014729470535110583</v>
      </c>
      <c r="U232" s="100">
        <v>9.73790024765862E-05</v>
      </c>
      <c r="V232" s="100">
        <v>1.4769207883843383E-05</v>
      </c>
      <c r="W232" s="100">
        <v>2.992666815611895E-05</v>
      </c>
      <c r="X232" s="100">
        <v>67.5</v>
      </c>
    </row>
    <row r="233" spans="1:24" s="100" customFormat="1" ht="12.75" hidden="1">
      <c r="A233" s="100">
        <v>2086</v>
      </c>
      <c r="B233" s="100">
        <v>134.55999755859375</v>
      </c>
      <c r="C233" s="100">
        <v>131.55999755859375</v>
      </c>
      <c r="D233" s="100">
        <v>9.147555351257324</v>
      </c>
      <c r="E233" s="100">
        <v>10.085373878479004</v>
      </c>
      <c r="F233" s="100">
        <v>24.66562308964225</v>
      </c>
      <c r="G233" s="100" t="s">
        <v>57</v>
      </c>
      <c r="H233" s="100">
        <v>-2.8514077063834975</v>
      </c>
      <c r="I233" s="100">
        <v>64.20858985221025</v>
      </c>
      <c r="J233" s="100" t="s">
        <v>60</v>
      </c>
      <c r="K233" s="100">
        <v>-0.00011394136492158146</v>
      </c>
      <c r="L233" s="100">
        <v>-0.0018978290000024262</v>
      </c>
      <c r="M233" s="100">
        <v>-0.0024234527112236247</v>
      </c>
      <c r="N233" s="100">
        <v>-0.0002670575156076713</v>
      </c>
      <c r="O233" s="100">
        <v>-0.00039898978434959237</v>
      </c>
      <c r="P233" s="100">
        <v>-0.0002171447602522106</v>
      </c>
      <c r="Q233" s="100">
        <v>-0.0001668562997260935</v>
      </c>
      <c r="R233" s="100">
        <v>-2.14765654671404E-05</v>
      </c>
      <c r="S233" s="100">
        <v>-3.762856022532422E-05</v>
      </c>
      <c r="T233" s="100">
        <v>-1.5467678663385055E-05</v>
      </c>
      <c r="U233" s="100">
        <v>-1.1348199842032354E-05</v>
      </c>
      <c r="V233" s="100">
        <v>-1.6962720227727665E-06</v>
      </c>
      <c r="W233" s="100">
        <v>-3.33914318336787E-06</v>
      </c>
      <c r="X233" s="100">
        <v>67.5</v>
      </c>
    </row>
    <row r="234" spans="1:24" s="100" customFormat="1" ht="12.75" hidden="1">
      <c r="A234" s="100">
        <v>2087</v>
      </c>
      <c r="B234" s="100">
        <v>151.27999877929688</v>
      </c>
      <c r="C234" s="100">
        <v>144.67999267578125</v>
      </c>
      <c r="D234" s="100">
        <v>9.024206161499023</v>
      </c>
      <c r="E234" s="100">
        <v>9.619263648986816</v>
      </c>
      <c r="F234" s="100">
        <v>29.55974247457838</v>
      </c>
      <c r="G234" s="100" t="s">
        <v>58</v>
      </c>
      <c r="H234" s="100">
        <v>-5.724669865852519</v>
      </c>
      <c r="I234" s="100">
        <v>78.05532891344436</v>
      </c>
      <c r="J234" s="100" t="s">
        <v>61</v>
      </c>
      <c r="K234" s="100">
        <v>-0.910721564237686</v>
      </c>
      <c r="L234" s="100">
        <v>-0.3489073814022959</v>
      </c>
      <c r="M234" s="100">
        <v>-0.21558742612266243</v>
      </c>
      <c r="N234" s="100">
        <v>-0.025849433849494768</v>
      </c>
      <c r="O234" s="100">
        <v>-0.03657427850973993</v>
      </c>
      <c r="P234" s="100">
        <v>-0.010006969391557579</v>
      </c>
      <c r="Q234" s="100">
        <v>-0.0044490911351931575</v>
      </c>
      <c r="R234" s="100">
        <v>-0.0003973906770599133</v>
      </c>
      <c r="S234" s="100">
        <v>-0.00047842958901658306</v>
      </c>
      <c r="T234" s="100">
        <v>-0.0001464803097390067</v>
      </c>
      <c r="U234" s="100">
        <v>-9.671550280942697E-05</v>
      </c>
      <c r="V234" s="100">
        <v>-1.4671474456950123E-05</v>
      </c>
      <c r="W234" s="100">
        <v>-2.973979807812138E-05</v>
      </c>
      <c r="X234" s="100">
        <v>67.5</v>
      </c>
    </row>
    <row r="235" s="100" customFormat="1" ht="12.75" hidden="1">
      <c r="A235" s="100" t="s">
        <v>127</v>
      </c>
    </row>
    <row r="236" spans="1:24" s="100" customFormat="1" ht="12.75" hidden="1">
      <c r="A236" s="100">
        <v>2088</v>
      </c>
      <c r="B236" s="100">
        <v>134.16</v>
      </c>
      <c r="C236" s="100">
        <v>140.46</v>
      </c>
      <c r="D236" s="100">
        <v>9.421249886887912</v>
      </c>
      <c r="E236" s="100">
        <v>9.507954047358496</v>
      </c>
      <c r="F236" s="100">
        <v>27.21472709426456</v>
      </c>
      <c r="G236" s="100" t="s">
        <v>59</v>
      </c>
      <c r="H236" s="100">
        <v>2.125080929323275</v>
      </c>
      <c r="I236" s="100">
        <v>68.78508092932327</v>
      </c>
      <c r="J236" s="100" t="s">
        <v>73</v>
      </c>
      <c r="K236" s="100">
        <v>0.8755581447110667</v>
      </c>
      <c r="M236" s="100" t="s">
        <v>68</v>
      </c>
      <c r="N236" s="100">
        <v>0.4762657043814722</v>
      </c>
      <c r="X236" s="100">
        <v>67.5</v>
      </c>
    </row>
    <row r="237" spans="1:24" s="100" customFormat="1" ht="12.75" hidden="1">
      <c r="A237" s="100">
        <v>2085</v>
      </c>
      <c r="B237" s="100">
        <v>118.5999984741211</v>
      </c>
      <c r="C237" s="100">
        <v>137.60000610351562</v>
      </c>
      <c r="D237" s="100">
        <v>9.350470542907715</v>
      </c>
      <c r="E237" s="100">
        <v>9.594630241394043</v>
      </c>
      <c r="F237" s="100">
        <v>24.565987540791305</v>
      </c>
      <c r="G237" s="100" t="s">
        <v>56</v>
      </c>
      <c r="H237" s="100">
        <v>11.419526761869946</v>
      </c>
      <c r="I237" s="100">
        <v>62.51952523599104</v>
      </c>
      <c r="J237" s="100" t="s">
        <v>62</v>
      </c>
      <c r="K237" s="100">
        <v>0.8834638678311187</v>
      </c>
      <c r="L237" s="100">
        <v>0.21689690471025788</v>
      </c>
      <c r="M237" s="100">
        <v>0.209148461556845</v>
      </c>
      <c r="N237" s="100">
        <v>0.054269275563071304</v>
      </c>
      <c r="O237" s="100">
        <v>0.03548151762486299</v>
      </c>
      <c r="P237" s="100">
        <v>0.00622197084407657</v>
      </c>
      <c r="Q237" s="100">
        <v>0.00431900187559295</v>
      </c>
      <c r="R237" s="100">
        <v>0.000835365012964103</v>
      </c>
      <c r="S237" s="100">
        <v>0.00046551253855800436</v>
      </c>
      <c r="T237" s="100">
        <v>9.15303398170644E-05</v>
      </c>
      <c r="U237" s="100">
        <v>9.447008646084535E-05</v>
      </c>
      <c r="V237" s="100">
        <v>3.099290481666626E-05</v>
      </c>
      <c r="W237" s="100">
        <v>2.9023813787925508E-05</v>
      </c>
      <c r="X237" s="100">
        <v>67.5</v>
      </c>
    </row>
    <row r="238" spans="1:24" s="100" customFormat="1" ht="12.75" hidden="1">
      <c r="A238" s="100">
        <v>2086</v>
      </c>
      <c r="B238" s="100">
        <v>118.73999786376953</v>
      </c>
      <c r="C238" s="100">
        <v>114.54000091552734</v>
      </c>
      <c r="D238" s="100">
        <v>9.296178817749023</v>
      </c>
      <c r="E238" s="100">
        <v>10.575413703918457</v>
      </c>
      <c r="F238" s="100">
        <v>24.06574692118923</v>
      </c>
      <c r="G238" s="100" t="s">
        <v>57</v>
      </c>
      <c r="H238" s="100">
        <v>10.364488620990329</v>
      </c>
      <c r="I238" s="100">
        <v>61.60448648475986</v>
      </c>
      <c r="J238" s="100" t="s">
        <v>60</v>
      </c>
      <c r="K238" s="100">
        <v>-0.3201107481211563</v>
      </c>
      <c r="L238" s="100">
        <v>0.0011809275325545857</v>
      </c>
      <c r="M238" s="100">
        <v>0.07356160312122889</v>
      </c>
      <c r="N238" s="100">
        <v>-0.0005612898677758508</v>
      </c>
      <c r="O238" s="100">
        <v>-0.013212194874096816</v>
      </c>
      <c r="P238" s="100">
        <v>0.00013514258195035232</v>
      </c>
      <c r="Q238" s="100">
        <v>0.0014124303119349827</v>
      </c>
      <c r="R238" s="100">
        <v>-4.511793914973857E-05</v>
      </c>
      <c r="S238" s="100">
        <v>-0.00020210186681368457</v>
      </c>
      <c r="T238" s="100">
        <v>9.62186145046778E-06</v>
      </c>
      <c r="U238" s="100">
        <v>2.3704283627468322E-05</v>
      </c>
      <c r="V238" s="100">
        <v>-3.5634758481625138E-06</v>
      </c>
      <c r="W238" s="100">
        <v>-1.346067096027225E-05</v>
      </c>
      <c r="X238" s="100">
        <v>67.5</v>
      </c>
    </row>
    <row r="239" spans="1:24" s="100" customFormat="1" ht="12.75" hidden="1">
      <c r="A239" s="100">
        <v>2087</v>
      </c>
      <c r="B239" s="100">
        <v>143.83999633789062</v>
      </c>
      <c r="C239" s="100">
        <v>137.74000549316406</v>
      </c>
      <c r="D239" s="100">
        <v>9.110466957092285</v>
      </c>
      <c r="E239" s="100">
        <v>9.515372276306152</v>
      </c>
      <c r="F239" s="100">
        <v>25.362957049099986</v>
      </c>
      <c r="G239" s="100" t="s">
        <v>58</v>
      </c>
      <c r="H239" s="100">
        <v>-10.021518097068892</v>
      </c>
      <c r="I239" s="100">
        <v>66.31847824082173</v>
      </c>
      <c r="J239" s="100" t="s">
        <v>61</v>
      </c>
      <c r="K239" s="100">
        <v>-0.823430333847639</v>
      </c>
      <c r="L239" s="100">
        <v>0.2168936898184305</v>
      </c>
      <c r="M239" s="100">
        <v>-0.19578500840930052</v>
      </c>
      <c r="N239" s="100">
        <v>-0.05426637286409421</v>
      </c>
      <c r="O239" s="100">
        <v>-0.032929864858094286</v>
      </c>
      <c r="P239" s="100">
        <v>0.006220503007561583</v>
      </c>
      <c r="Q239" s="100">
        <v>-0.004081521507391902</v>
      </c>
      <c r="R239" s="100">
        <v>-0.0008341457165576028</v>
      </c>
      <c r="S239" s="100">
        <v>-0.0004193527858320977</v>
      </c>
      <c r="T239" s="100">
        <v>9.102319973092182E-05</v>
      </c>
      <c r="U239" s="100">
        <v>-9.144782213715171E-05</v>
      </c>
      <c r="V239" s="100">
        <v>-3.078736411020756E-05</v>
      </c>
      <c r="W239" s="100">
        <v>-2.5713655984621443E-05</v>
      </c>
      <c r="X239" s="100">
        <v>67.5</v>
      </c>
    </row>
    <row r="240" s="100" customFormat="1" ht="12.75" hidden="1">
      <c r="A240" s="100" t="s">
        <v>133</v>
      </c>
    </row>
    <row r="241" spans="1:24" s="100" customFormat="1" ht="12.75" hidden="1">
      <c r="A241" s="100">
        <v>2088</v>
      </c>
      <c r="B241" s="100">
        <v>124.68</v>
      </c>
      <c r="C241" s="100">
        <v>121.38</v>
      </c>
      <c r="D241" s="100">
        <v>9.294599158542296</v>
      </c>
      <c r="E241" s="100">
        <v>9.60074946308299</v>
      </c>
      <c r="F241" s="100">
        <v>20.804735817683273</v>
      </c>
      <c r="G241" s="100" t="s">
        <v>59</v>
      </c>
      <c r="H241" s="100">
        <v>-3.9008364012420174</v>
      </c>
      <c r="I241" s="100">
        <v>53.27916359875799</v>
      </c>
      <c r="J241" s="100" t="s">
        <v>73</v>
      </c>
      <c r="K241" s="100">
        <v>0.12084949323451258</v>
      </c>
      <c r="M241" s="100" t="s">
        <v>68</v>
      </c>
      <c r="N241" s="100">
        <v>0.0661987136385216</v>
      </c>
      <c r="X241" s="100">
        <v>67.5</v>
      </c>
    </row>
    <row r="242" spans="1:24" s="100" customFormat="1" ht="12.75" hidden="1">
      <c r="A242" s="100">
        <v>2085</v>
      </c>
      <c r="B242" s="100">
        <v>124.76000213623047</v>
      </c>
      <c r="C242" s="100">
        <v>139.9600067138672</v>
      </c>
      <c r="D242" s="100">
        <v>9.250368118286133</v>
      </c>
      <c r="E242" s="100">
        <v>9.81954288482666</v>
      </c>
      <c r="F242" s="100">
        <v>21.9988711603659</v>
      </c>
      <c r="G242" s="100" t="s">
        <v>56</v>
      </c>
      <c r="H242" s="100">
        <v>-0.6531899691572391</v>
      </c>
      <c r="I242" s="100">
        <v>56.60681216707322</v>
      </c>
      <c r="J242" s="100" t="s">
        <v>62</v>
      </c>
      <c r="K242" s="100">
        <v>0.32634610625267346</v>
      </c>
      <c r="L242" s="100">
        <v>0.0888886849285089</v>
      </c>
      <c r="M242" s="100">
        <v>0.07725808665257373</v>
      </c>
      <c r="N242" s="100">
        <v>0.01722695235849257</v>
      </c>
      <c r="O242" s="100">
        <v>0.013106634145008678</v>
      </c>
      <c r="P242" s="100">
        <v>0.0025499464662263314</v>
      </c>
      <c r="Q242" s="100">
        <v>0.0015953717611305988</v>
      </c>
      <c r="R242" s="100">
        <v>0.000265174004718348</v>
      </c>
      <c r="S242" s="100">
        <v>0.00017195571839788337</v>
      </c>
      <c r="T242" s="100">
        <v>3.751278609579925E-05</v>
      </c>
      <c r="U242" s="100">
        <v>3.4890809146126654E-05</v>
      </c>
      <c r="V242" s="100">
        <v>9.845464385029837E-06</v>
      </c>
      <c r="W242" s="100">
        <v>1.072159367729387E-05</v>
      </c>
      <c r="X242" s="100">
        <v>67.5</v>
      </c>
    </row>
    <row r="243" spans="1:24" s="100" customFormat="1" ht="12.75" hidden="1">
      <c r="A243" s="100">
        <v>2086</v>
      </c>
      <c r="B243" s="100">
        <v>137.86000061035156</v>
      </c>
      <c r="C243" s="100">
        <v>111.76000213623047</v>
      </c>
      <c r="D243" s="100">
        <v>9.047392845153809</v>
      </c>
      <c r="E243" s="100">
        <v>10.214503288269043</v>
      </c>
      <c r="F243" s="100">
        <v>28.236948924683325</v>
      </c>
      <c r="G243" s="100" t="s">
        <v>57</v>
      </c>
      <c r="H243" s="100">
        <v>3.969392834176219</v>
      </c>
      <c r="I243" s="100">
        <v>74.32939344452778</v>
      </c>
      <c r="J243" s="100" t="s">
        <v>60</v>
      </c>
      <c r="K243" s="100">
        <v>-0.3031777607423033</v>
      </c>
      <c r="L243" s="100">
        <v>0.0004834442019226877</v>
      </c>
      <c r="M243" s="100">
        <v>0.0714435940400483</v>
      </c>
      <c r="N243" s="100">
        <v>0.00017802209653063468</v>
      </c>
      <c r="O243" s="100">
        <v>-0.012227762183218057</v>
      </c>
      <c r="P243" s="100">
        <v>5.538124211655489E-05</v>
      </c>
      <c r="Q243" s="100">
        <v>0.0014588598571874908</v>
      </c>
      <c r="R243" s="100">
        <v>1.430961391074629E-05</v>
      </c>
      <c r="S243" s="100">
        <v>-0.00016423929243749414</v>
      </c>
      <c r="T243" s="100">
        <v>3.947791100772872E-06</v>
      </c>
      <c r="U243" s="100">
        <v>3.068502795979014E-05</v>
      </c>
      <c r="V243" s="100">
        <v>1.1263517413725199E-06</v>
      </c>
      <c r="W243" s="100">
        <v>-1.0340124699400068E-05</v>
      </c>
      <c r="X243" s="100">
        <v>67.5</v>
      </c>
    </row>
    <row r="244" spans="1:24" s="100" customFormat="1" ht="12.75" hidden="1">
      <c r="A244" s="100">
        <v>2087</v>
      </c>
      <c r="B244" s="100">
        <v>125.36000061035156</v>
      </c>
      <c r="C244" s="100">
        <v>115.86000061035156</v>
      </c>
      <c r="D244" s="100">
        <v>9.094503402709961</v>
      </c>
      <c r="E244" s="100">
        <v>9.472197532653809</v>
      </c>
      <c r="F244" s="100">
        <v>20.645516304032835</v>
      </c>
      <c r="G244" s="100" t="s">
        <v>58</v>
      </c>
      <c r="H244" s="100">
        <v>-3.8237728777930187</v>
      </c>
      <c r="I244" s="100">
        <v>54.036227732558544</v>
      </c>
      <c r="J244" s="100" t="s">
        <v>61</v>
      </c>
      <c r="K244" s="100">
        <v>-0.12076848288176809</v>
      </c>
      <c r="L244" s="100">
        <v>0.08888737025035308</v>
      </c>
      <c r="M244" s="100">
        <v>-0.02940450346218022</v>
      </c>
      <c r="N244" s="100">
        <v>0.017226032500112134</v>
      </c>
      <c r="O244" s="100">
        <v>-0.004718653473372434</v>
      </c>
      <c r="P244" s="100">
        <v>0.0025493449940409757</v>
      </c>
      <c r="Q244" s="100">
        <v>-0.0006457081177280046</v>
      </c>
      <c r="R244" s="100">
        <v>0.0002647876275963283</v>
      </c>
      <c r="S244" s="100">
        <v>-5.093352441529488E-05</v>
      </c>
      <c r="T244" s="100">
        <v>3.730447782899324E-05</v>
      </c>
      <c r="U244" s="100">
        <v>-1.660715574619366E-05</v>
      </c>
      <c r="V244" s="100">
        <v>9.780823110127186E-06</v>
      </c>
      <c r="W244" s="100">
        <v>-2.8345003407734026E-06</v>
      </c>
      <c r="X244" s="100">
        <v>67.5</v>
      </c>
    </row>
    <row r="245" s="100" customFormat="1" ht="12.75" hidden="1">
      <c r="A245" s="100" t="s">
        <v>139</v>
      </c>
    </row>
    <row r="246" spans="1:24" s="100" customFormat="1" ht="12.75" hidden="1">
      <c r="A246" s="100">
        <v>2088</v>
      </c>
      <c r="B246" s="100">
        <v>122.48</v>
      </c>
      <c r="C246" s="100">
        <v>121.58</v>
      </c>
      <c r="D246" s="100">
        <v>9.300824209321167</v>
      </c>
      <c r="E246" s="100">
        <v>9.565690368232355</v>
      </c>
      <c r="F246" s="100">
        <v>22.651546494482044</v>
      </c>
      <c r="G246" s="100" t="s">
        <v>59</v>
      </c>
      <c r="H246" s="100">
        <v>2.9845058521472794</v>
      </c>
      <c r="I246" s="100">
        <v>57.96450585214728</v>
      </c>
      <c r="J246" s="100" t="s">
        <v>73</v>
      </c>
      <c r="K246" s="100">
        <v>0.11051094470687661</v>
      </c>
      <c r="M246" s="100" t="s">
        <v>68</v>
      </c>
      <c r="N246" s="100">
        <v>0.07904717238104937</v>
      </c>
      <c r="X246" s="100">
        <v>67.5</v>
      </c>
    </row>
    <row r="247" spans="1:24" s="100" customFormat="1" ht="12.75" hidden="1">
      <c r="A247" s="100">
        <v>2085</v>
      </c>
      <c r="B247" s="100">
        <v>137.67999267578125</v>
      </c>
      <c r="C247" s="100">
        <v>131.17999267578125</v>
      </c>
      <c r="D247" s="100">
        <v>9.16937255859375</v>
      </c>
      <c r="E247" s="100">
        <v>9.853636741638184</v>
      </c>
      <c r="F247" s="100">
        <v>24.435027644996275</v>
      </c>
      <c r="G247" s="100" t="s">
        <v>56</v>
      </c>
      <c r="H247" s="100">
        <v>-6.71471244131061</v>
      </c>
      <c r="I247" s="100">
        <v>63.46528023447064</v>
      </c>
      <c r="J247" s="100" t="s">
        <v>62</v>
      </c>
      <c r="K247" s="100">
        <v>0.23706357477332402</v>
      </c>
      <c r="L247" s="100">
        <v>0.2254275502988879</v>
      </c>
      <c r="M247" s="100">
        <v>0.05612168143846401</v>
      </c>
      <c r="N247" s="100">
        <v>0.014515363808433076</v>
      </c>
      <c r="O247" s="100">
        <v>0.009520943179196623</v>
      </c>
      <c r="P247" s="100">
        <v>0.006466840781161585</v>
      </c>
      <c r="Q247" s="100">
        <v>0.001158931348284997</v>
      </c>
      <c r="R247" s="100">
        <v>0.0002234495182376636</v>
      </c>
      <c r="S247" s="100">
        <v>0.0001249266513151464</v>
      </c>
      <c r="T247" s="100">
        <v>9.516263663775622E-05</v>
      </c>
      <c r="U247" s="100">
        <v>2.534771914968759E-05</v>
      </c>
      <c r="V247" s="100">
        <v>8.292845025110501E-06</v>
      </c>
      <c r="W247" s="100">
        <v>7.790929968328175E-06</v>
      </c>
      <c r="X247" s="100">
        <v>67.5</v>
      </c>
    </row>
    <row r="248" spans="1:24" s="100" customFormat="1" ht="12.75" hidden="1">
      <c r="A248" s="100">
        <v>2086</v>
      </c>
      <c r="B248" s="100">
        <v>133.17999267578125</v>
      </c>
      <c r="C248" s="100">
        <v>120.77999877929688</v>
      </c>
      <c r="D248" s="100">
        <v>9.285655975341797</v>
      </c>
      <c r="E248" s="100">
        <v>10.285409927368164</v>
      </c>
      <c r="F248" s="100">
        <v>25.97287291895465</v>
      </c>
      <c r="G248" s="100" t="s">
        <v>57</v>
      </c>
      <c r="H248" s="100">
        <v>0.9221680808107635</v>
      </c>
      <c r="I248" s="100">
        <v>66.60216075659201</v>
      </c>
      <c r="J248" s="100" t="s">
        <v>60</v>
      </c>
      <c r="K248" s="100">
        <v>0.08019020207736155</v>
      </c>
      <c r="L248" s="100">
        <v>0.0012263242450619583</v>
      </c>
      <c r="M248" s="100">
        <v>-0.018382459632157656</v>
      </c>
      <c r="N248" s="100">
        <v>0.00015002682922202326</v>
      </c>
      <c r="O248" s="100">
        <v>0.0033169704996142057</v>
      </c>
      <c r="P248" s="100">
        <v>0.00014030422048979884</v>
      </c>
      <c r="Q248" s="100">
        <v>-0.0003507301048695955</v>
      </c>
      <c r="R248" s="100">
        <v>1.2067746429119392E-05</v>
      </c>
      <c r="S248" s="100">
        <v>5.1327584171207655E-05</v>
      </c>
      <c r="T248" s="100">
        <v>9.99218696531411E-06</v>
      </c>
      <c r="U248" s="100">
        <v>-5.734425981577703E-06</v>
      </c>
      <c r="V248" s="100">
        <v>9.535455331581772E-07</v>
      </c>
      <c r="W248" s="100">
        <v>3.4360945585963226E-06</v>
      </c>
      <c r="X248" s="100">
        <v>67.5</v>
      </c>
    </row>
    <row r="249" spans="1:24" s="100" customFormat="1" ht="12.75" hidden="1">
      <c r="A249" s="100">
        <v>2087</v>
      </c>
      <c r="B249" s="100">
        <v>128.97999572753906</v>
      </c>
      <c r="C249" s="100">
        <v>127.77999877929688</v>
      </c>
      <c r="D249" s="100">
        <v>9.20404052734375</v>
      </c>
      <c r="E249" s="100">
        <v>9.411520957946777</v>
      </c>
      <c r="F249" s="100">
        <v>23.418409461125396</v>
      </c>
      <c r="G249" s="100" t="s">
        <v>58</v>
      </c>
      <c r="H249" s="100">
        <v>-0.9064243795576772</v>
      </c>
      <c r="I249" s="100">
        <v>60.573571347981385</v>
      </c>
      <c r="J249" s="100" t="s">
        <v>61</v>
      </c>
      <c r="K249" s="100">
        <v>0.22308892840098388</v>
      </c>
      <c r="L249" s="100">
        <v>0.22542421467669263</v>
      </c>
      <c r="M249" s="100">
        <v>0.053025732482942</v>
      </c>
      <c r="N249" s="100">
        <v>0.014514588469594388</v>
      </c>
      <c r="O249" s="100">
        <v>0.008924464450384672</v>
      </c>
      <c r="P249" s="100">
        <v>0.006465318585700733</v>
      </c>
      <c r="Q249" s="100">
        <v>0.0011045860145664727</v>
      </c>
      <c r="R249" s="100">
        <v>0.00022312341135964742</v>
      </c>
      <c r="S249" s="100">
        <v>0.00011389533489991487</v>
      </c>
      <c r="T249" s="100">
        <v>9.463658706599593E-05</v>
      </c>
      <c r="U249" s="100">
        <v>2.4690549300354692E-05</v>
      </c>
      <c r="V249" s="100">
        <v>8.23784131473131E-06</v>
      </c>
      <c r="W249" s="100">
        <v>6.992270300537501E-06</v>
      </c>
      <c r="X249" s="100">
        <v>67.5</v>
      </c>
    </row>
    <row r="250" s="100" customFormat="1" ht="12.75" hidden="1">
      <c r="A250" s="100" t="s">
        <v>145</v>
      </c>
    </row>
    <row r="251" spans="1:24" s="100" customFormat="1" ht="12.75" hidden="1">
      <c r="A251" s="100">
        <v>2088</v>
      </c>
      <c r="B251" s="100">
        <v>131.8</v>
      </c>
      <c r="C251" s="100">
        <v>138.2</v>
      </c>
      <c r="D251" s="100">
        <v>9.015442645329303</v>
      </c>
      <c r="E251" s="100">
        <v>9.307547122393041</v>
      </c>
      <c r="F251" s="100">
        <v>26.18293327448162</v>
      </c>
      <c r="G251" s="100" t="s">
        <v>59</v>
      </c>
      <c r="H251" s="100">
        <v>4.849173169187338</v>
      </c>
      <c r="I251" s="100">
        <v>69.14917316918735</v>
      </c>
      <c r="J251" s="100" t="s">
        <v>73</v>
      </c>
      <c r="K251" s="100">
        <v>0.7342794948998749</v>
      </c>
      <c r="M251" s="100" t="s">
        <v>68</v>
      </c>
      <c r="N251" s="100">
        <v>0.4049856355148293</v>
      </c>
      <c r="X251" s="100">
        <v>67.5</v>
      </c>
    </row>
    <row r="252" spans="1:24" s="100" customFormat="1" ht="12.75" hidden="1">
      <c r="A252" s="100">
        <v>2085</v>
      </c>
      <c r="B252" s="100">
        <v>127.26000213623047</v>
      </c>
      <c r="C252" s="100">
        <v>131.55999755859375</v>
      </c>
      <c r="D252" s="100">
        <v>8.996004104614258</v>
      </c>
      <c r="E252" s="100">
        <v>9.51629638671875</v>
      </c>
      <c r="F252" s="100">
        <v>25.06431838107338</v>
      </c>
      <c r="G252" s="100" t="s">
        <v>56</v>
      </c>
      <c r="H252" s="100">
        <v>6.565291727489765</v>
      </c>
      <c r="I252" s="100">
        <v>66.32529386372023</v>
      </c>
      <c r="J252" s="100" t="s">
        <v>62</v>
      </c>
      <c r="K252" s="100">
        <v>0.798575160433559</v>
      </c>
      <c r="L252" s="100">
        <v>0.24427796861875456</v>
      </c>
      <c r="M252" s="100">
        <v>0.18905170407855573</v>
      </c>
      <c r="N252" s="100">
        <v>0.0071935271184241836</v>
      </c>
      <c r="O252" s="100">
        <v>0.03207233902435255</v>
      </c>
      <c r="P252" s="100">
        <v>0.007007479552642017</v>
      </c>
      <c r="Q252" s="100">
        <v>0.0039039458972990886</v>
      </c>
      <c r="R252" s="100">
        <v>0.00011070176919326692</v>
      </c>
      <c r="S252" s="100">
        <v>0.0004207861827136427</v>
      </c>
      <c r="T252" s="100">
        <v>0.00010310898596073251</v>
      </c>
      <c r="U252" s="100">
        <v>8.539317291286404E-05</v>
      </c>
      <c r="V252" s="100">
        <v>4.111256776339802E-06</v>
      </c>
      <c r="W252" s="100">
        <v>2.6238910178164176E-05</v>
      </c>
      <c r="X252" s="100">
        <v>67.5</v>
      </c>
    </row>
    <row r="253" spans="1:24" s="100" customFormat="1" ht="12.75" hidden="1">
      <c r="A253" s="100">
        <v>2086</v>
      </c>
      <c r="B253" s="100">
        <v>134.16000366210938</v>
      </c>
      <c r="C253" s="100">
        <v>108.76000213623047</v>
      </c>
      <c r="D253" s="100">
        <v>9.013710975646973</v>
      </c>
      <c r="E253" s="100">
        <v>10.232964515686035</v>
      </c>
      <c r="F253" s="100">
        <v>25.413373234740117</v>
      </c>
      <c r="G253" s="100" t="s">
        <v>57</v>
      </c>
      <c r="H253" s="100">
        <v>0.4763080449542514</v>
      </c>
      <c r="I253" s="100">
        <v>67.13631170706363</v>
      </c>
      <c r="J253" s="100" t="s">
        <v>60</v>
      </c>
      <c r="K253" s="100">
        <v>0.16515113747262616</v>
      </c>
      <c r="L253" s="100">
        <v>0.001329327179853659</v>
      </c>
      <c r="M253" s="100">
        <v>-0.04119697578355397</v>
      </c>
      <c r="N253" s="100">
        <v>7.45114660359555E-05</v>
      </c>
      <c r="O253" s="100">
        <v>0.006293868637606459</v>
      </c>
      <c r="P253" s="100">
        <v>0.00015208752509028684</v>
      </c>
      <c r="Q253" s="100">
        <v>-0.0009504074782216612</v>
      </c>
      <c r="R253" s="100">
        <v>6.001306248523239E-06</v>
      </c>
      <c r="S253" s="100">
        <v>5.4528768080560136E-05</v>
      </c>
      <c r="T253" s="100">
        <v>1.0827229743249645E-05</v>
      </c>
      <c r="U253" s="100">
        <v>-2.7291703072415862E-05</v>
      </c>
      <c r="V253" s="100">
        <v>4.744240191634205E-07</v>
      </c>
      <c r="W253" s="100">
        <v>2.534325707243805E-06</v>
      </c>
      <c r="X253" s="100">
        <v>67.5</v>
      </c>
    </row>
    <row r="254" spans="1:24" s="100" customFormat="1" ht="12.75" hidden="1">
      <c r="A254" s="100">
        <v>2087</v>
      </c>
      <c r="B254" s="100">
        <v>144.32000732421875</v>
      </c>
      <c r="C254" s="100">
        <v>138.9199981689453</v>
      </c>
      <c r="D254" s="100">
        <v>8.932990074157715</v>
      </c>
      <c r="E254" s="100">
        <v>9.367419242858887</v>
      </c>
      <c r="F254" s="100">
        <v>23.657151385384797</v>
      </c>
      <c r="G254" s="100" t="s">
        <v>58</v>
      </c>
      <c r="H254" s="100">
        <v>-13.73158719995385</v>
      </c>
      <c r="I254" s="100">
        <v>63.08842012426489</v>
      </c>
      <c r="J254" s="100" t="s">
        <v>61</v>
      </c>
      <c r="K254" s="100">
        <v>-0.7813113263309206</v>
      </c>
      <c r="L254" s="100">
        <v>0.24427435158393962</v>
      </c>
      <c r="M254" s="100">
        <v>-0.18450841715568175</v>
      </c>
      <c r="N254" s="100">
        <v>0.007193141208466112</v>
      </c>
      <c r="O254" s="100">
        <v>-0.031448722518817224</v>
      </c>
      <c r="P254" s="100">
        <v>0.007005828934923252</v>
      </c>
      <c r="Q254" s="100">
        <v>-0.0037864916736180376</v>
      </c>
      <c r="R254" s="100">
        <v>0.00011053897966704224</v>
      </c>
      <c r="S254" s="100">
        <v>-0.00041723809151890195</v>
      </c>
      <c r="T254" s="100">
        <v>0.00010253893934470662</v>
      </c>
      <c r="U254" s="100">
        <v>-8.091450378970005E-05</v>
      </c>
      <c r="V254" s="100">
        <v>4.0837916365848995E-06</v>
      </c>
      <c r="W254" s="100">
        <v>-2.6116232510593307E-05</v>
      </c>
      <c r="X254" s="100">
        <v>67.5</v>
      </c>
    </row>
    <row r="255" s="100" customFormat="1" ht="12.75" hidden="1">
      <c r="A255" s="100" t="s">
        <v>151</v>
      </c>
    </row>
    <row r="256" spans="1:24" s="100" customFormat="1" ht="12.75" hidden="1">
      <c r="A256" s="100">
        <v>2088</v>
      </c>
      <c r="B256" s="100">
        <v>138.02</v>
      </c>
      <c r="C256" s="100">
        <v>139.02</v>
      </c>
      <c r="D256" s="100">
        <v>9.078689253754394</v>
      </c>
      <c r="E256" s="100">
        <v>9.451082351103167</v>
      </c>
      <c r="F256" s="100">
        <v>27.919284017651744</v>
      </c>
      <c r="G256" s="100" t="s">
        <v>59</v>
      </c>
      <c r="H256" s="100">
        <v>2.720333264529472</v>
      </c>
      <c r="I256" s="100">
        <v>73.24033326452948</v>
      </c>
      <c r="J256" s="100" t="s">
        <v>73</v>
      </c>
      <c r="K256" s="100">
        <v>0.4222965163720096</v>
      </c>
      <c r="M256" s="100" t="s">
        <v>68</v>
      </c>
      <c r="N256" s="100">
        <v>0.2228932570166036</v>
      </c>
      <c r="X256" s="100">
        <v>67.5</v>
      </c>
    </row>
    <row r="257" spans="1:24" s="100" customFormat="1" ht="12.75" hidden="1">
      <c r="A257" s="100">
        <v>2085</v>
      </c>
      <c r="B257" s="100">
        <v>130.25999450683594</v>
      </c>
      <c r="C257" s="100">
        <v>137.75999450683594</v>
      </c>
      <c r="D257" s="100">
        <v>8.98205852508545</v>
      </c>
      <c r="E257" s="100">
        <v>9.579201698303223</v>
      </c>
      <c r="F257" s="100">
        <v>25.969517859083687</v>
      </c>
      <c r="G257" s="100" t="s">
        <v>56</v>
      </c>
      <c r="H257" s="100">
        <v>6.076011336843536</v>
      </c>
      <c r="I257" s="100">
        <v>68.83600584367947</v>
      </c>
      <c r="J257" s="100" t="s">
        <v>62</v>
      </c>
      <c r="K257" s="100">
        <v>0.6237419508810961</v>
      </c>
      <c r="L257" s="100">
        <v>0.1036084685014197</v>
      </c>
      <c r="M257" s="100">
        <v>0.14766234074008072</v>
      </c>
      <c r="N257" s="100">
        <v>0.00760360434434229</v>
      </c>
      <c r="O257" s="100">
        <v>0.025050721906381357</v>
      </c>
      <c r="P257" s="100">
        <v>0.0029721340762563254</v>
      </c>
      <c r="Q257" s="100">
        <v>0.003049246367088649</v>
      </c>
      <c r="R257" s="100">
        <v>0.00011701480987042183</v>
      </c>
      <c r="S257" s="100">
        <v>0.00032866602422744956</v>
      </c>
      <c r="T257" s="100">
        <v>4.373196465065392E-05</v>
      </c>
      <c r="U257" s="100">
        <v>6.66960004506666E-05</v>
      </c>
      <c r="V257" s="100">
        <v>4.343926481754655E-06</v>
      </c>
      <c r="W257" s="100">
        <v>2.0494923168176683E-05</v>
      </c>
      <c r="X257" s="100">
        <v>67.5</v>
      </c>
    </row>
    <row r="258" spans="1:24" s="100" customFormat="1" ht="12.75" hidden="1">
      <c r="A258" s="100">
        <v>2086</v>
      </c>
      <c r="B258" s="100">
        <v>145.72000122070312</v>
      </c>
      <c r="C258" s="100">
        <v>127.12000274658203</v>
      </c>
      <c r="D258" s="100">
        <v>8.8533353805542</v>
      </c>
      <c r="E258" s="100">
        <v>9.968866348266602</v>
      </c>
      <c r="F258" s="100">
        <v>28.68000284701885</v>
      </c>
      <c r="G258" s="100" t="s">
        <v>57</v>
      </c>
      <c r="H258" s="100">
        <v>-1.0440750762652442</v>
      </c>
      <c r="I258" s="100">
        <v>77.17592614443788</v>
      </c>
      <c r="J258" s="100" t="s">
        <v>60</v>
      </c>
      <c r="K258" s="100">
        <v>0.14242560804575774</v>
      </c>
      <c r="L258" s="100">
        <v>0.0005638827410765699</v>
      </c>
      <c r="M258" s="100">
        <v>-0.03534908758652553</v>
      </c>
      <c r="N258" s="100">
        <v>7.876137640770762E-05</v>
      </c>
      <c r="O258" s="100">
        <v>0.005456652257463014</v>
      </c>
      <c r="P258" s="100">
        <v>6.450988574333145E-05</v>
      </c>
      <c r="Q258" s="100">
        <v>-0.0008073980660467784</v>
      </c>
      <c r="R258" s="100">
        <v>6.338097488470499E-06</v>
      </c>
      <c r="S258" s="100">
        <v>4.976724933108899E-05</v>
      </c>
      <c r="T258" s="100">
        <v>4.5912603409430985E-06</v>
      </c>
      <c r="U258" s="100">
        <v>-2.2703370345374877E-05</v>
      </c>
      <c r="V258" s="100">
        <v>5.007814140815794E-07</v>
      </c>
      <c r="W258" s="100">
        <v>2.428062736623109E-06</v>
      </c>
      <c r="X258" s="100">
        <v>67.5</v>
      </c>
    </row>
    <row r="259" spans="1:24" s="100" customFormat="1" ht="12.75" hidden="1">
      <c r="A259" s="100">
        <v>2087</v>
      </c>
      <c r="B259" s="100">
        <v>154.5</v>
      </c>
      <c r="C259" s="100">
        <v>141.10000610351562</v>
      </c>
      <c r="D259" s="100">
        <v>8.949541091918945</v>
      </c>
      <c r="E259" s="100">
        <v>9.382269859313965</v>
      </c>
      <c r="F259" s="100">
        <v>29.028305138166598</v>
      </c>
      <c r="G259" s="100" t="s">
        <v>58</v>
      </c>
      <c r="H259" s="100">
        <v>-9.6980383575157</v>
      </c>
      <c r="I259" s="100">
        <v>77.3019616424843</v>
      </c>
      <c r="J259" s="100" t="s">
        <v>61</v>
      </c>
      <c r="K259" s="100">
        <v>-0.607263507434583</v>
      </c>
      <c r="L259" s="100">
        <v>0.10360693404142406</v>
      </c>
      <c r="M259" s="100">
        <v>-0.14336878628083538</v>
      </c>
      <c r="N259" s="100">
        <v>0.007603196411436923</v>
      </c>
      <c r="O259" s="100">
        <v>-0.02444920477586088</v>
      </c>
      <c r="P259" s="100">
        <v>0.0029714339033344527</v>
      </c>
      <c r="Q259" s="100">
        <v>-0.00294041013638357</v>
      </c>
      <c r="R259" s="100">
        <v>0.00011684303252328576</v>
      </c>
      <c r="S259" s="100">
        <v>-0.0003248762477859772</v>
      </c>
      <c r="T259" s="100">
        <v>4.349028696948006E-05</v>
      </c>
      <c r="U259" s="100">
        <v>-6.2712944844554E-05</v>
      </c>
      <c r="V259" s="100">
        <v>4.314964108100997E-06</v>
      </c>
      <c r="W259" s="100">
        <v>-2.0350586896118933E-05</v>
      </c>
      <c r="X259" s="100">
        <v>67.5</v>
      </c>
    </row>
    <row r="260" spans="1:14" s="100" customFormat="1" ht="12.75">
      <c r="A260" s="100" t="s">
        <v>157</v>
      </c>
      <c r="E260" s="98" t="s">
        <v>106</v>
      </c>
      <c r="F260" s="101">
        <f>MIN(F231:F259)</f>
        <v>20.645516304032835</v>
      </c>
      <c r="G260" s="101"/>
      <c r="H260" s="101"/>
      <c r="I260" s="114"/>
      <c r="J260" s="114" t="s">
        <v>158</v>
      </c>
      <c r="K260" s="101">
        <f>AVERAGE(K258,K253,K248,K243,K238,K233)</f>
        <v>-0.039272583772105955</v>
      </c>
      <c r="L260" s="101">
        <f>AVERAGE(L258,L253,L248,L243,L238,L233)</f>
        <v>0.0004810128167445058</v>
      </c>
      <c r="M260" s="114" t="s">
        <v>108</v>
      </c>
      <c r="N260" s="101" t="e">
        <f>Mittelwert(K256,K251,K246,K241,K236,K231)</f>
        <v>#NAME?</v>
      </c>
    </row>
    <row r="261" spans="5:14" s="100" customFormat="1" ht="12.75">
      <c r="E261" s="98" t="s">
        <v>107</v>
      </c>
      <c r="F261" s="101">
        <f>MAX(F231:F259)</f>
        <v>32.279558625798856</v>
      </c>
      <c r="G261" s="101"/>
      <c r="H261" s="101"/>
      <c r="I261" s="114"/>
      <c r="J261" s="114" t="s">
        <v>159</v>
      </c>
      <c r="K261" s="101">
        <f>AVERAGE(K259,K254,K249,K244,K239,K234)</f>
        <v>-0.5034010477219354</v>
      </c>
      <c r="L261" s="101">
        <f>AVERAGE(L259,L254,L249,L244,L239,L234)</f>
        <v>0.08836319649475732</v>
      </c>
      <c r="M261" s="101"/>
      <c r="N261" s="101"/>
    </row>
    <row r="262" spans="5:14" s="100" customFormat="1" ht="12.75">
      <c r="E262" s="98"/>
      <c r="F262" s="101"/>
      <c r="G262" s="101"/>
      <c r="H262" s="101"/>
      <c r="I262" s="101"/>
      <c r="J262" s="114" t="s">
        <v>112</v>
      </c>
      <c r="K262" s="101">
        <f>ABS(K260/$G$33)</f>
        <v>0.02454536485756622</v>
      </c>
      <c r="L262" s="101">
        <f>ABS(L260/$H$33)</f>
        <v>0.0013361467131791829</v>
      </c>
      <c r="M262" s="114" t="s">
        <v>111</v>
      </c>
      <c r="N262" s="101">
        <f>K262+L262+L263+K263</f>
        <v>0.3671318319492502</v>
      </c>
    </row>
    <row r="263" spans="5:14" s="100" customFormat="1" ht="12.75">
      <c r="E263" s="98"/>
      <c r="F263" s="101"/>
      <c r="G263" s="101"/>
      <c r="H263" s="101"/>
      <c r="I263" s="101"/>
      <c r="J263" s="101"/>
      <c r="K263" s="101">
        <f>ABS(K261/$G$34)</f>
        <v>0.2860233225692815</v>
      </c>
      <c r="L263" s="101">
        <f>ABS(L261/$H$34)</f>
        <v>0.05522699780922333</v>
      </c>
      <c r="M263" s="101"/>
      <c r="N263" s="101"/>
    </row>
    <row r="264" s="100" customFormat="1" ht="12.75"/>
    <row r="265" s="100" customFormat="1" ht="12.75"/>
    <row r="266" s="100" customFormat="1" ht="12.75"/>
    <row r="267" s="100" customFormat="1" ht="12.75"/>
    <row r="268" s="100" customFormat="1" ht="12.75"/>
    <row r="269" s="100" customFormat="1" ht="12.75"/>
    <row r="270" s="100" customFormat="1" ht="12.75"/>
    <row r="271" s="100" customFormat="1" ht="12.75"/>
    <row r="272" s="100" customFormat="1" ht="12.75"/>
    <row r="273" s="100" customFormat="1" ht="12.75"/>
    <row r="274" s="100" customFormat="1" ht="12.75"/>
    <row r="275" s="100" customFormat="1" ht="12.75"/>
    <row r="276" s="100" customFormat="1" ht="12.75"/>
    <row r="277" s="100" customFormat="1" ht="12.75"/>
    <row r="278" s="100" customFormat="1" ht="12.75"/>
    <row r="279" s="100" customFormat="1" ht="12.75"/>
    <row r="280" s="100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Krasniq</cp:lastModifiedBy>
  <cp:lastPrinted>2004-10-07T06:02:00Z</cp:lastPrinted>
  <dcterms:created xsi:type="dcterms:W3CDTF">2003-07-09T12:58:06Z</dcterms:created>
  <dcterms:modified xsi:type="dcterms:W3CDTF">2005-02-15T13:54:56Z</dcterms:modified>
  <cp:category/>
  <cp:version/>
  <cp:contentType/>
  <cp:contentStatus/>
</cp:coreProperties>
</file>