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<sst xmlns="http://schemas.openxmlformats.org/spreadsheetml/2006/main" count="711" uniqueCount="166">
  <si>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</si>
  <si>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</si>
  <si>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</si>
  <si>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</si>
  <si>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</si>
  <si>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</si>
  <si>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</si>
  <si>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</si>
  <si>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</si>
  <si>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</si>
  <si>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</si>
  <si>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</si>
  <si>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</si>
  <si>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</si>
  <si>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</si>
  <si>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</si>
  <si>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</si>
  <si>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</si>
  <si>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</si>
  <si>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</si>
  <si>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</si>
  <si>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</si>
  <si>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</si>
  <si>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</si>
  <si>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</si>
  <si>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</si>
  <si>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</si>
  <si>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</si>
  <si>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</si>
  <si>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</si>
  <si>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</si>
  <si>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</si>
  <si>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</si>
  <si>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</si>
  <si>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</si>
  <si>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</si>
  <si>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</si>
  <si>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</si>
  <si>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</si>
  <si>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</si>
  <si>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</si>
  <si>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</si>
  <si>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</si>
  <si>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</si>
  <si>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</si>
  <si>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</si>
  <si>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</si>
  <si>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</si>
  <si>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</si>
  <si>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</si>
  <si>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</si>
  <si>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</si>
  <si>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</si>
  <si>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</si>
  <si>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</si>
  <si>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</si>
  <si>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</si>
  <si>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</si>
  <si>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</si>
  <si>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</si>
  <si>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</si>
  <si>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</si>
  <si>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</si>
  <si>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</si>
  <si>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</si>
  <si>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</si>
  <si>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</si>
  <si>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</si>
  <si>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</si>
  <si>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</si>
  <si>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</si>
  <si>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</si>
  <si>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</si>
  <si>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</si>
  <si>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</si>
  <si>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</si>
  <si>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</si>
  <si>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</si>
  <si>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</si>
  <si>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</si>
  <si>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</si>
  <si>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</si>
  <si>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</si>
  <si>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</si>
  <si>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</si>
  <si>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</si>
  <si>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</si>
  <si>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</si>
  <si>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</si>
  <si>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</si>
  <si>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</si>
  <si>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</si>
  <si>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</si>
  <si>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</si>
  <si>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</si>
  <si>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</si>
  <si>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</si>
  <si>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</si>
  <si>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</si>
  <si>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</si>
  <si>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</si>
  <si>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</si>
  <si>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</si>
  <si>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</si>
  <si>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</si>
  <si>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</si>
  <si>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</si>
  <si>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</si>
  <si>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</si>
  <si>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</si>
  <si>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</si>
  <si>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</si>
  <si>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</si>
  <si>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</si>
  <si>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</si>
  <si>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</si>
  <si>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</si>
  <si>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</si>
  <si>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</si>
  <si>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</si>
  <si>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</si>
  <si>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</si>
  <si>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</si>
  <si>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</si>
  <si>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</si>
  <si>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</si>
  <si>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</si>
  <si>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</si>
  <si>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</si>
  <si>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</si>
  <si>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</si>
  <si>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</si>
  <si>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</si>
  <si>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</si>
  <si>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</si>
  <si>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</si>
  <si>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</si>
  <si>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</si>
  <si>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</si>
  <si>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</si>
  <si>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</si>
  <si>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</si>
  <si>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</si>
  <si>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</si>
  <si>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</si>
  <si>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</si>
  <si>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</si>
  <si>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</si>
  <si>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</si>
  <si>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</si>
  <si>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</si>
  <si>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</si>
  <si>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</si>
  <si>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</si>
  <si>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</si>
  <si>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</si>
  <si>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</si>
  <si>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</si>
  <si>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</si>
  <si>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</si>
  <si>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</si>
  <si>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</si>
  <si>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</si>
  <si>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3</t>
  </si>
  <si>
    <t>AP 496</t>
  </si>
  <si>
    <t>4E14469A-2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</si>
</sst>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94.43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93.52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16.907492563501222</v>
      </c>
      <c r="C41" s="2">
        <f aca="true" t="shared" si="0" ref="C41:C55">($B$41*H41+$B$42*J41+$B$43*L41+$B$44*N41+$B$45*P41+$B$46*R41+$B$47*T41+$B$48*V41)/100</f>
        <v>3.03148507054972E-08</v>
      </c>
      <c r="D41" s="2">
        <f aca="true" t="shared" si="1" ref="D41:D55">($B$41*I41+$B$42*K41+$B$43*M41+$B$44*O41+$B$45*Q41+$B$46*S41+$B$47*U41+$B$48*W41)/100</f>
        <v>-7.72803589645143E-08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11.570259379850455</v>
      </c>
      <c r="C42" s="2">
        <f t="shared" si="0"/>
        <v>-1.352601166883617E-10</v>
      </c>
      <c r="D42" s="2">
        <f t="shared" si="1"/>
        <v>-5.04150719738715E-08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-7.285024148732134</v>
      </c>
      <c r="C43" s="2">
        <f t="shared" si="0"/>
        <v>-0.37010256415893444</v>
      </c>
      <c r="D43" s="2">
        <f t="shared" si="1"/>
        <v>-0.9290642353900159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2.041773965807579</v>
      </c>
      <c r="C44" s="2">
        <f t="shared" si="0"/>
        <v>0.0004257000919846839</v>
      </c>
      <c r="D44" s="2">
        <f t="shared" si="1"/>
        <v>0.07801528826858309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16.907492563501222</v>
      </c>
      <c r="C45" s="2">
        <f t="shared" si="0"/>
        <v>0.08511157906627326</v>
      </c>
      <c r="D45" s="2">
        <f t="shared" si="1"/>
        <v>-0.22092534986511406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11.570259379850455</v>
      </c>
      <c r="C46" s="2">
        <f t="shared" si="0"/>
        <v>-0.0009389755602177596</v>
      </c>
      <c r="D46" s="2">
        <f t="shared" si="1"/>
        <v>-0.09078999641950601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-7.285024148732134</v>
      </c>
      <c r="C47" s="2">
        <f t="shared" si="0"/>
        <v>-0.015265564283859175</v>
      </c>
      <c r="D47" s="2">
        <f t="shared" si="1"/>
        <v>-0.03715041080655377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2.041773965807579</v>
      </c>
      <c r="C48" s="2">
        <f t="shared" si="0"/>
        <v>4.871410905637067E-05</v>
      </c>
      <c r="D48" s="2">
        <f t="shared" si="1"/>
        <v>0.0022373603579380484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0.0016372346695331984</v>
      </c>
      <c r="D49" s="2">
        <f t="shared" si="1"/>
        <v>-0.004606782955089796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-7.548433416448975E-05</v>
      </c>
      <c r="D50" s="2">
        <f t="shared" si="1"/>
        <v>-0.0013955605523596729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-0.0002327157872734224</v>
      </c>
      <c r="D51" s="2">
        <f t="shared" si="1"/>
        <v>-0.00047278922767817887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3.4650450270766195E-06</v>
      </c>
      <c r="D52" s="2">
        <f t="shared" si="1"/>
        <v>3.27174966490571E-05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2.769391450463283E-05</v>
      </c>
      <c r="D53" s="2">
        <f t="shared" si="1"/>
        <v>-0.00010329159370021381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-5.960280265353192E-06</v>
      </c>
      <c r="D54" s="2">
        <f t="shared" si="1"/>
        <v>-5.151471139537998E-05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-1.5479286127727315E-05</v>
      </c>
      <c r="D55" s="2">
        <f t="shared" si="1"/>
        <v>-2.8979493936694695E-05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2013</v>
      </c>
      <c r="B3" s="31">
        <v>125.09</v>
      </c>
      <c r="C3" s="31">
        <v>146.54</v>
      </c>
      <c r="D3" s="31">
        <v>9.225661180724007</v>
      </c>
      <c r="E3" s="31">
        <v>9.336055456658464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2016</v>
      </c>
      <c r="B4" s="36">
        <v>114.81666666666668</v>
      </c>
      <c r="C4" s="36">
        <v>117.96666666666665</v>
      </c>
      <c r="D4" s="36">
        <v>9.019972423443619</v>
      </c>
      <c r="E4" s="36">
        <v>9.430472644471596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2014</v>
      </c>
      <c r="B5" s="41">
        <v>93.52</v>
      </c>
      <c r="C5" s="41">
        <v>94.43666666666667</v>
      </c>
      <c r="D5" s="41">
        <v>9.748128078318073</v>
      </c>
      <c r="E5" s="41">
        <v>10.186293035458938</v>
      </c>
      <c r="F5" s="37" t="s">
        <v>71</v>
      </c>
      <c r="I5" s="42">
        <v>3479</v>
      </c>
    </row>
    <row r="6" spans="1:6" s="33" customFormat="1" ht="13.5" thickBot="1">
      <c r="A6" s="43">
        <v>2015</v>
      </c>
      <c r="B6" s="44">
        <v>114.12</v>
      </c>
      <c r="C6" s="44">
        <v>129.82</v>
      </c>
      <c r="D6" s="44">
        <v>8.869480506861564</v>
      </c>
      <c r="E6" s="44">
        <v>9.128534452225772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3489</v>
      </c>
      <c r="K15" s="42">
        <v>3368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16.907492563501222</v>
      </c>
      <c r="C19" s="62">
        <v>64.2241592301679</v>
      </c>
      <c r="D19" s="63">
        <v>24.347690872033496</v>
      </c>
      <c r="K19" s="64" t="s">
        <v>93</v>
      </c>
    </row>
    <row r="20" spans="1:11" ht="12.75">
      <c r="A20" s="61" t="s">
        <v>57</v>
      </c>
      <c r="B20" s="62">
        <v>11.570259379850455</v>
      </c>
      <c r="C20" s="62">
        <v>37.59025937985045</v>
      </c>
      <c r="D20" s="63">
        <v>15.41486042676192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-7.285024148732134</v>
      </c>
      <c r="C21" s="62">
        <v>39.33497585126787</v>
      </c>
      <c r="D21" s="63">
        <v>14.663712252236905</v>
      </c>
      <c r="F21" s="39" t="s">
        <v>96</v>
      </c>
    </row>
    <row r="22" spans="1:11" ht="16.5" thickBot="1">
      <c r="A22" s="67" t="s">
        <v>59</v>
      </c>
      <c r="B22" s="68">
        <v>2.041773965807579</v>
      </c>
      <c r="C22" s="68">
        <v>59.631773965807575</v>
      </c>
      <c r="D22" s="69">
        <v>23.11223216036487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10.397709336359313</v>
      </c>
      <c r="I23" s="42">
        <v>3540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-0.37010256415893444</v>
      </c>
      <c r="C27" s="78">
        <v>0.0004257000919846839</v>
      </c>
      <c r="D27" s="78">
        <v>0.08511157906627326</v>
      </c>
      <c r="E27" s="78">
        <v>-0.0009389755602177596</v>
      </c>
      <c r="F27" s="78">
        <v>-0.015265564283859175</v>
      </c>
      <c r="G27" s="78">
        <v>4.871410905637067E-05</v>
      </c>
      <c r="H27" s="78">
        <v>0.0016372346695331984</v>
      </c>
      <c r="I27" s="79">
        <v>-7.548433416448975E-05</v>
      </c>
    </row>
    <row r="28" spans="1:9" ht="13.5" thickBot="1">
      <c r="A28" s="80" t="s">
        <v>61</v>
      </c>
      <c r="B28" s="81">
        <v>-0.9290642353900159</v>
      </c>
      <c r="C28" s="81">
        <v>0.07801528826858309</v>
      </c>
      <c r="D28" s="81">
        <v>-0.22092534986511406</v>
      </c>
      <c r="E28" s="81">
        <v>-0.09078999641950601</v>
      </c>
      <c r="F28" s="81">
        <v>-0.03715041080655377</v>
      </c>
      <c r="G28" s="81">
        <v>0.0022373603579380484</v>
      </c>
      <c r="H28" s="81">
        <v>-0.004606782955089796</v>
      </c>
      <c r="I28" s="82">
        <v>-0.0013955605523596729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2013</v>
      </c>
      <c r="B39" s="89">
        <v>125.09</v>
      </c>
      <c r="C39" s="89">
        <v>146.54</v>
      </c>
      <c r="D39" s="89">
        <v>9.225661180724007</v>
      </c>
      <c r="E39" s="89">
        <v>9.336055456658464</v>
      </c>
      <c r="F39" s="90">
        <f>I39*D39/(23678+B39)*1000</f>
        <v>23.11223216036487</v>
      </c>
      <c r="G39" s="91" t="s">
        <v>59</v>
      </c>
      <c r="H39" s="92">
        <f>I39-B39+X39</f>
        <v>2.041773965807579</v>
      </c>
      <c r="I39" s="92">
        <f>(B39+C42-2*X39)*(23678+B39)*E42/((23678+C42)*D39+E42*(23678+B39))</f>
        <v>59.631773965807575</v>
      </c>
      <c r="J39" s="39" t="s">
        <v>73</v>
      </c>
      <c r="K39" s="39">
        <f>(K40*K40+L40*L40+M40*M40+N40*N40+O40*O40+P40*P40+Q40*Q40+R40*R40+S40*S40+T40*T40+U40*U40+V40*V40+W40*W40)</f>
        <v>1.0721628730088688</v>
      </c>
      <c r="M39" s="39" t="s">
        <v>68</v>
      </c>
      <c r="N39" s="39">
        <f>(K44*K44+L44*L44+M44*M44+N44*N44+O44*O44+P44*P44+Q44*Q44+R44*R44+S44*S44+T44*T44+U44*U44+V44*V44+W44*W44)</f>
        <v>0.5670935033761256</v>
      </c>
      <c r="X39" s="28">
        <f>(1-$H$2)*1000</f>
        <v>67.5</v>
      </c>
    </row>
    <row r="40" spans="1:24" ht="12.75">
      <c r="A40" s="86">
        <v>2016</v>
      </c>
      <c r="B40" s="89">
        <v>114.81666666666668</v>
      </c>
      <c r="C40" s="89">
        <v>117.96666666666665</v>
      </c>
      <c r="D40" s="89">
        <v>9.019972423443619</v>
      </c>
      <c r="E40" s="89">
        <v>9.430472644471596</v>
      </c>
      <c r="F40" s="90">
        <f>I40*D40/(23678+B40)*1000</f>
        <v>24.347690872033496</v>
      </c>
      <c r="G40" s="91" t="s">
        <v>56</v>
      </c>
      <c r="H40" s="92">
        <f>I40-B40+X40</f>
        <v>16.907492563501222</v>
      </c>
      <c r="I40" s="92">
        <f>(B40+C39-2*X40)*(23678+B40)*E39/((23678+C39)*D40+E39*(23678+B40))</f>
        <v>64.2241592301679</v>
      </c>
      <c r="J40" s="39" t="s">
        <v>62</v>
      </c>
      <c r="K40" s="73">
        <f aca="true" t="shared" si="0" ref="K40:W40">SQRT(K41*K41+K42*K42)</f>
        <v>1.0000681284181858</v>
      </c>
      <c r="L40" s="73">
        <f t="shared" si="0"/>
        <v>0.07801644970260076</v>
      </c>
      <c r="M40" s="73">
        <f t="shared" si="0"/>
        <v>0.23675301709625063</v>
      </c>
      <c r="N40" s="73">
        <f t="shared" si="0"/>
        <v>0.0907948518637296</v>
      </c>
      <c r="O40" s="73">
        <f t="shared" si="0"/>
        <v>0.040164542521985036</v>
      </c>
      <c r="P40" s="73">
        <f t="shared" si="0"/>
        <v>0.0022378906219236517</v>
      </c>
      <c r="Q40" s="73">
        <f t="shared" si="0"/>
        <v>0.004889068066454726</v>
      </c>
      <c r="R40" s="73">
        <f t="shared" si="0"/>
        <v>0.0013976004937057984</v>
      </c>
      <c r="S40" s="73">
        <f t="shared" si="0"/>
        <v>0.000526959478000745</v>
      </c>
      <c r="T40" s="73">
        <f t="shared" si="0"/>
        <v>3.2900473006033376E-05</v>
      </c>
      <c r="U40" s="73">
        <f t="shared" si="0"/>
        <v>0.00010693973176383024</v>
      </c>
      <c r="V40" s="73">
        <f t="shared" si="0"/>
        <v>5.1858368958065486E-05</v>
      </c>
      <c r="W40" s="73">
        <f t="shared" si="0"/>
        <v>3.285451822582361E-05</v>
      </c>
      <c r="X40" s="28">
        <f>(1-$H$2)*1000</f>
        <v>67.5</v>
      </c>
    </row>
    <row r="41" spans="1:24" ht="12.75">
      <c r="A41" s="86">
        <v>2014</v>
      </c>
      <c r="B41" s="89">
        <v>93.52</v>
      </c>
      <c r="C41" s="89">
        <v>94.43666666666667</v>
      </c>
      <c r="D41" s="89">
        <v>9.748128078318073</v>
      </c>
      <c r="E41" s="89">
        <v>10.186293035458938</v>
      </c>
      <c r="F41" s="90">
        <f>I41*D41/(23678+B41)*1000</f>
        <v>15.41486042676192</v>
      </c>
      <c r="G41" s="91" t="s">
        <v>57</v>
      </c>
      <c r="H41" s="92">
        <f>I41-B41+X41</f>
        <v>11.570259379850455</v>
      </c>
      <c r="I41" s="92">
        <f>(B41+C40-2*X41)*(23678+B41)*E40/((23678+C40)*D41+E40*(23678+B41))</f>
        <v>37.59025937985045</v>
      </c>
      <c r="J41" s="39" t="s">
        <v>60</v>
      </c>
      <c r="K41" s="73">
        <f>'calcul config'!C43</f>
        <v>-0.37010256415893444</v>
      </c>
      <c r="L41" s="73">
        <f>'calcul config'!C44</f>
        <v>0.0004257000919846839</v>
      </c>
      <c r="M41" s="73">
        <f>'calcul config'!C45</f>
        <v>0.08511157906627326</v>
      </c>
      <c r="N41" s="73">
        <f>'calcul config'!C46</f>
        <v>-0.0009389755602177596</v>
      </c>
      <c r="O41" s="73">
        <f>'calcul config'!C47</f>
        <v>-0.015265564283859175</v>
      </c>
      <c r="P41" s="73">
        <f>'calcul config'!C48</f>
        <v>4.871410905637067E-05</v>
      </c>
      <c r="Q41" s="73">
        <f>'calcul config'!C49</f>
        <v>0.0016372346695331984</v>
      </c>
      <c r="R41" s="73">
        <f>'calcul config'!C50</f>
        <v>-7.548433416448975E-05</v>
      </c>
      <c r="S41" s="73">
        <f>'calcul config'!C51</f>
        <v>-0.0002327157872734224</v>
      </c>
      <c r="T41" s="73">
        <f>'calcul config'!C52</f>
        <v>3.4650450270766195E-06</v>
      </c>
      <c r="U41" s="73">
        <f>'calcul config'!C53</f>
        <v>2.769391450463283E-05</v>
      </c>
      <c r="V41" s="73">
        <f>'calcul config'!C54</f>
        <v>-5.960280265353192E-06</v>
      </c>
      <c r="W41" s="73">
        <f>'calcul config'!C55</f>
        <v>-1.5479286127727315E-05</v>
      </c>
      <c r="X41" s="28">
        <f>(1-$H$2)*1000</f>
        <v>67.5</v>
      </c>
    </row>
    <row r="42" spans="1:24" ht="12.75">
      <c r="A42" s="86">
        <v>2015</v>
      </c>
      <c r="B42" s="89">
        <v>114.12</v>
      </c>
      <c r="C42" s="89">
        <v>129.82</v>
      </c>
      <c r="D42" s="89">
        <v>8.869480506861564</v>
      </c>
      <c r="E42" s="89">
        <v>9.128534452225772</v>
      </c>
      <c r="F42" s="90">
        <f>I42*D42/(23678+B42)*1000</f>
        <v>14.663712252236905</v>
      </c>
      <c r="G42" s="91" t="s">
        <v>58</v>
      </c>
      <c r="H42" s="92">
        <f>I42-B42+X42</f>
        <v>-7.285024148732134</v>
      </c>
      <c r="I42" s="92">
        <f>(B42+C41-2*X42)*(23678+B42)*E41/((23678+C41)*D42+E41*(23678+B42))</f>
        <v>39.33497585126787</v>
      </c>
      <c r="J42" s="39" t="s">
        <v>61</v>
      </c>
      <c r="K42" s="73">
        <f>'calcul config'!D43</f>
        <v>-0.9290642353900159</v>
      </c>
      <c r="L42" s="73">
        <f>'calcul config'!D44</f>
        <v>0.07801528826858309</v>
      </c>
      <c r="M42" s="73">
        <f>'calcul config'!D45</f>
        <v>-0.22092534986511406</v>
      </c>
      <c r="N42" s="73">
        <f>'calcul config'!D46</f>
        <v>-0.09078999641950601</v>
      </c>
      <c r="O42" s="73">
        <f>'calcul config'!D47</f>
        <v>-0.03715041080655377</v>
      </c>
      <c r="P42" s="73">
        <f>'calcul config'!D48</f>
        <v>0.0022373603579380484</v>
      </c>
      <c r="Q42" s="73">
        <f>'calcul config'!D49</f>
        <v>-0.004606782955089796</v>
      </c>
      <c r="R42" s="73">
        <f>'calcul config'!D50</f>
        <v>-0.0013955605523596729</v>
      </c>
      <c r="S42" s="73">
        <f>'calcul config'!D51</f>
        <v>-0.00047278922767817887</v>
      </c>
      <c r="T42" s="73">
        <f>'calcul config'!D52</f>
        <v>3.27174966490571E-05</v>
      </c>
      <c r="U42" s="73">
        <f>'calcul config'!D53</f>
        <v>-0.00010329159370021381</v>
      </c>
      <c r="V42" s="73">
        <f>'calcul config'!D54</f>
        <v>-5.151471139537998E-05</v>
      </c>
      <c r="W42" s="73">
        <f>'calcul config'!D55</f>
        <v>-2.8979493936694695E-05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90</v>
      </c>
      <c r="J44" s="39" t="s">
        <v>67</v>
      </c>
      <c r="K44" s="73">
        <f>K40/(K43*1.5)</f>
        <v>0.6667120856121239</v>
      </c>
      <c r="L44" s="73">
        <f>L40/(L43*1.5)</f>
        <v>0.07430138066914359</v>
      </c>
      <c r="M44" s="73">
        <f aca="true" t="shared" si="1" ref="M44:W44">M40/(M43*1.5)</f>
        <v>0.26305890788472297</v>
      </c>
      <c r="N44" s="73">
        <f t="shared" si="1"/>
        <v>0.12105980248497279</v>
      </c>
      <c r="O44" s="73">
        <f t="shared" si="1"/>
        <v>0.17850907787548906</v>
      </c>
      <c r="P44" s="73">
        <f t="shared" si="1"/>
        <v>0.014919270812824343</v>
      </c>
      <c r="Q44" s="73">
        <f t="shared" si="1"/>
        <v>0.032593787109698166</v>
      </c>
      <c r="R44" s="73">
        <f t="shared" si="1"/>
        <v>0.0031057788749017743</v>
      </c>
      <c r="S44" s="73">
        <f t="shared" si="1"/>
        <v>0.007026126373343266</v>
      </c>
      <c r="T44" s="73">
        <f t="shared" si="1"/>
        <v>0.00043867297341377827</v>
      </c>
      <c r="U44" s="73">
        <f t="shared" si="1"/>
        <v>0.001425863090184403</v>
      </c>
      <c r="V44" s="73">
        <f t="shared" si="1"/>
        <v>0.0006914449194408731</v>
      </c>
      <c r="W44" s="73">
        <f t="shared" si="1"/>
        <v>0.0004380602430109814</v>
      </c>
      <c r="X44" s="73"/>
      <c r="Y44" s="73"/>
    </row>
    <row r="45" s="101" customFormat="1" ht="12.75"/>
    <row r="46" spans="1:24" s="101" customFormat="1" ht="12.75">
      <c r="A46" s="101">
        <v>2016</v>
      </c>
      <c r="B46" s="101">
        <v>121.82</v>
      </c>
      <c r="C46" s="101">
        <v>111.32</v>
      </c>
      <c r="D46" s="101">
        <v>8.855527362053667</v>
      </c>
      <c r="E46" s="101">
        <v>9.269537331936457</v>
      </c>
      <c r="F46" s="101">
        <v>22.63216555448677</v>
      </c>
      <c r="G46" s="101" t="s">
        <v>59</v>
      </c>
      <c r="H46" s="101">
        <v>6.505453345115086</v>
      </c>
      <c r="I46" s="101">
        <v>60.82545334511508</v>
      </c>
      <c r="J46" s="101" t="s">
        <v>73</v>
      </c>
      <c r="K46" s="101">
        <v>1.1370476020143405</v>
      </c>
      <c r="M46" s="101" t="s">
        <v>68</v>
      </c>
      <c r="N46" s="101">
        <v>0.9245551550587896</v>
      </c>
      <c r="X46" s="101">
        <v>67.5</v>
      </c>
    </row>
    <row r="47" spans="1:24" s="101" customFormat="1" ht="12.75">
      <c r="A47" s="101">
        <v>2013</v>
      </c>
      <c r="B47" s="101">
        <v>129.36000061035156</v>
      </c>
      <c r="C47" s="101">
        <v>141.4600067138672</v>
      </c>
      <c r="D47" s="101">
        <v>9.185341835021973</v>
      </c>
      <c r="E47" s="101">
        <v>9.085308074951172</v>
      </c>
      <c r="F47" s="101">
        <v>20.487433950174704</v>
      </c>
      <c r="G47" s="101" t="s">
        <v>56</v>
      </c>
      <c r="H47" s="101">
        <v>-8.758904940636725</v>
      </c>
      <c r="I47" s="101">
        <v>53.10109566971484</v>
      </c>
      <c r="J47" s="101" t="s">
        <v>62</v>
      </c>
      <c r="K47" s="101">
        <v>0.5749347680386441</v>
      </c>
      <c r="L47" s="101">
        <v>0.886039829365104</v>
      </c>
      <c r="M47" s="101">
        <v>0.13610826791382974</v>
      </c>
      <c r="N47" s="101">
        <v>0.04144631438372193</v>
      </c>
      <c r="O47" s="101">
        <v>0.023090599738233054</v>
      </c>
      <c r="P47" s="101">
        <v>0.025417690180825497</v>
      </c>
      <c r="Q47" s="101">
        <v>0.00281064199832959</v>
      </c>
      <c r="R47" s="101">
        <v>0.0006379085033884845</v>
      </c>
      <c r="S47" s="101">
        <v>0.00030291417140545384</v>
      </c>
      <c r="T47" s="101">
        <v>0.0003739891558741558</v>
      </c>
      <c r="U47" s="101">
        <v>6.144664340501058E-05</v>
      </c>
      <c r="V47" s="101">
        <v>2.3658944002973257E-05</v>
      </c>
      <c r="W47" s="101">
        <v>1.887937055266435E-05</v>
      </c>
      <c r="X47" s="101">
        <v>67.5</v>
      </c>
    </row>
    <row r="48" spans="1:24" s="101" customFormat="1" ht="12.75">
      <c r="A48" s="101">
        <v>2014</v>
      </c>
      <c r="B48" s="101">
        <v>95.30000305175781</v>
      </c>
      <c r="C48" s="101">
        <v>96.69999694824219</v>
      </c>
      <c r="D48" s="101">
        <v>9.666927337646484</v>
      </c>
      <c r="E48" s="101">
        <v>10.047369956970215</v>
      </c>
      <c r="F48" s="101">
        <v>20.027569441830952</v>
      </c>
      <c r="G48" s="101" t="s">
        <v>57</v>
      </c>
      <c r="H48" s="101">
        <v>21.452608459907474</v>
      </c>
      <c r="I48" s="101">
        <v>49.252611511665286</v>
      </c>
      <c r="J48" s="101" t="s">
        <v>60</v>
      </c>
      <c r="K48" s="101">
        <v>-0.5748701188748254</v>
      </c>
      <c r="L48" s="101">
        <v>0.004821234661842195</v>
      </c>
      <c r="M48" s="101">
        <v>0.1361073726135861</v>
      </c>
      <c r="N48" s="101">
        <v>-0.0004291609198847038</v>
      </c>
      <c r="O48" s="101">
        <v>-0.023082916932033664</v>
      </c>
      <c r="P48" s="101">
        <v>0.0005516881600926584</v>
      </c>
      <c r="Q48" s="101">
        <v>0.002809921817816155</v>
      </c>
      <c r="R48" s="101">
        <v>-3.4482280418046035E-05</v>
      </c>
      <c r="S48" s="101">
        <v>-0.0003015916046671053</v>
      </c>
      <c r="T48" s="101">
        <v>3.9291270235871E-05</v>
      </c>
      <c r="U48" s="101">
        <v>6.11257061424745E-05</v>
      </c>
      <c r="V48" s="101">
        <v>-2.7244389264806625E-06</v>
      </c>
      <c r="W48" s="101">
        <v>-1.872717281616258E-05</v>
      </c>
      <c r="X48" s="101">
        <v>67.5</v>
      </c>
    </row>
    <row r="49" spans="1:24" s="101" customFormat="1" ht="12.75">
      <c r="A49" s="101">
        <v>2015</v>
      </c>
      <c r="B49" s="101">
        <v>120.26000213623047</v>
      </c>
      <c r="C49" s="101">
        <v>134.66000366210938</v>
      </c>
      <c r="D49" s="101">
        <v>8.60584831237793</v>
      </c>
      <c r="E49" s="101">
        <v>8.885270118713379</v>
      </c>
      <c r="F49" s="101">
        <v>15.971564288470294</v>
      </c>
      <c r="G49" s="101" t="s">
        <v>58</v>
      </c>
      <c r="H49" s="101">
        <v>-8.592893237604784</v>
      </c>
      <c r="I49" s="101">
        <v>44.16710889862568</v>
      </c>
      <c r="J49" s="101" t="s">
        <v>61</v>
      </c>
      <c r="K49" s="101">
        <v>0.008621712387542106</v>
      </c>
      <c r="L49" s="101">
        <v>0.8860267123048142</v>
      </c>
      <c r="M49" s="101">
        <v>0.0004936747201259845</v>
      </c>
      <c r="N49" s="101">
        <v>-0.041444092424604485</v>
      </c>
      <c r="O49" s="101">
        <v>0.0005956023674583186</v>
      </c>
      <c r="P49" s="101">
        <v>0.025411702310204377</v>
      </c>
      <c r="Q49" s="101">
        <v>-6.362248450748696E-05</v>
      </c>
      <c r="R49" s="101">
        <v>-0.0006369758480762888</v>
      </c>
      <c r="S49" s="101">
        <v>2.827541746063443E-05</v>
      </c>
      <c r="T49" s="101">
        <v>0.0003719194600914496</v>
      </c>
      <c r="U49" s="101">
        <v>-6.272004011987314E-06</v>
      </c>
      <c r="V49" s="101">
        <v>-2.350155449904753E-05</v>
      </c>
      <c r="W49" s="101">
        <v>2.3924110805610265E-06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2016</v>
      </c>
      <c r="B56" s="101">
        <v>100.68</v>
      </c>
      <c r="C56" s="101">
        <v>110.78</v>
      </c>
      <c r="D56" s="101">
        <v>9.170790384973005</v>
      </c>
      <c r="E56" s="101">
        <v>9.555094877982032</v>
      </c>
      <c r="F56" s="101">
        <v>21.965617386151845</v>
      </c>
      <c r="G56" s="101" t="s">
        <v>59</v>
      </c>
      <c r="H56" s="101">
        <v>23.774020853381288</v>
      </c>
      <c r="I56" s="101">
        <v>56.954020853381294</v>
      </c>
      <c r="J56" s="101" t="s">
        <v>73</v>
      </c>
      <c r="K56" s="101">
        <v>1.668186966657493</v>
      </c>
      <c r="M56" s="101" t="s">
        <v>68</v>
      </c>
      <c r="N56" s="101">
        <v>1.3275491552132657</v>
      </c>
      <c r="X56" s="101">
        <v>67.5</v>
      </c>
    </row>
    <row r="57" spans="1:24" s="101" customFormat="1" ht="12.75" hidden="1">
      <c r="A57" s="101">
        <v>2015</v>
      </c>
      <c r="B57" s="101">
        <v>113.9800033569336</v>
      </c>
      <c r="C57" s="101">
        <v>121.27999877929688</v>
      </c>
      <c r="D57" s="101">
        <v>8.874449729919434</v>
      </c>
      <c r="E57" s="101">
        <v>9.39615535736084</v>
      </c>
      <c r="F57" s="101">
        <v>17.359700805315963</v>
      </c>
      <c r="G57" s="101" t="s">
        <v>56</v>
      </c>
      <c r="H57" s="101">
        <v>0.06053346439405516</v>
      </c>
      <c r="I57" s="101">
        <v>46.54053682132765</v>
      </c>
      <c r="J57" s="101" t="s">
        <v>62</v>
      </c>
      <c r="K57" s="101">
        <v>0.7460774566250066</v>
      </c>
      <c r="L57" s="101">
        <v>1.0353547851725797</v>
      </c>
      <c r="M57" s="101">
        <v>0.1766230905622858</v>
      </c>
      <c r="N57" s="101">
        <v>0.08127095124356506</v>
      </c>
      <c r="O57" s="101">
        <v>0.029963519825003573</v>
      </c>
      <c r="P57" s="101">
        <v>0.0297009337495651</v>
      </c>
      <c r="Q57" s="101">
        <v>0.0036473309448653637</v>
      </c>
      <c r="R57" s="101">
        <v>0.0012509561742443148</v>
      </c>
      <c r="S57" s="101">
        <v>0.00039310891217358084</v>
      </c>
      <c r="T57" s="101">
        <v>0.00043703326311079604</v>
      </c>
      <c r="U57" s="101">
        <v>7.980982645609192E-05</v>
      </c>
      <c r="V57" s="101">
        <v>4.6417221400910585E-05</v>
      </c>
      <c r="W57" s="101">
        <v>2.4510421051033778E-05</v>
      </c>
      <c r="X57" s="101">
        <v>67.5</v>
      </c>
    </row>
    <row r="58" spans="1:24" s="101" customFormat="1" ht="12.75" hidden="1">
      <c r="A58" s="101">
        <v>2014</v>
      </c>
      <c r="B58" s="101">
        <v>94.05999755859375</v>
      </c>
      <c r="C58" s="101">
        <v>101.76000213623047</v>
      </c>
      <c r="D58" s="101">
        <v>9.627989768981934</v>
      </c>
      <c r="E58" s="101">
        <v>10.06954288482666</v>
      </c>
      <c r="F58" s="101">
        <v>16.061793895347936</v>
      </c>
      <c r="G58" s="101" t="s">
        <v>57</v>
      </c>
      <c r="H58" s="101">
        <v>13.097494535833917</v>
      </c>
      <c r="I58" s="101">
        <v>39.65749209442767</v>
      </c>
      <c r="J58" s="101" t="s">
        <v>60</v>
      </c>
      <c r="K58" s="101">
        <v>0.4082149466103273</v>
      </c>
      <c r="L58" s="101">
        <v>0.005634465398181934</v>
      </c>
      <c r="M58" s="101">
        <v>-0.09831296155715853</v>
      </c>
      <c r="N58" s="101">
        <v>-0.0008405550000447864</v>
      </c>
      <c r="O58" s="101">
        <v>0.01612287831840538</v>
      </c>
      <c r="P58" s="101">
        <v>0.0006445462868085018</v>
      </c>
      <c r="Q58" s="101">
        <v>-0.002108947754356689</v>
      </c>
      <c r="R58" s="101">
        <v>-6.753398637090092E-05</v>
      </c>
      <c r="S58" s="101">
        <v>0.00018870999005809704</v>
      </c>
      <c r="T58" s="101">
        <v>4.5889529689734844E-05</v>
      </c>
      <c r="U58" s="101">
        <v>-5.117014375661791E-05</v>
      </c>
      <c r="V58" s="101">
        <v>-5.324061853770473E-06</v>
      </c>
      <c r="W58" s="101">
        <v>1.105473227697338E-05</v>
      </c>
      <c r="X58" s="101">
        <v>67.5</v>
      </c>
    </row>
    <row r="59" spans="1:24" s="101" customFormat="1" ht="12.75" hidden="1">
      <c r="A59" s="101">
        <v>2013</v>
      </c>
      <c r="B59" s="101">
        <v>139.86000061035156</v>
      </c>
      <c r="C59" s="101">
        <v>146.75999450683594</v>
      </c>
      <c r="D59" s="101">
        <v>9.0397367477417</v>
      </c>
      <c r="E59" s="101">
        <v>9.431673049926758</v>
      </c>
      <c r="F59" s="101">
        <v>21.33958342639453</v>
      </c>
      <c r="G59" s="101" t="s">
        <v>58</v>
      </c>
      <c r="H59" s="101">
        <v>-16.134556805454935</v>
      </c>
      <c r="I59" s="101">
        <v>56.22544380489663</v>
      </c>
      <c r="J59" s="101" t="s">
        <v>61</v>
      </c>
      <c r="K59" s="101">
        <v>-0.624493497682695</v>
      </c>
      <c r="L59" s="101">
        <v>1.03533945350278</v>
      </c>
      <c r="M59" s="101">
        <v>-0.14673199279514365</v>
      </c>
      <c r="N59" s="101">
        <v>-0.08126660435459224</v>
      </c>
      <c r="O59" s="101">
        <v>-0.025255995625460423</v>
      </c>
      <c r="P59" s="101">
        <v>0.02969393920786221</v>
      </c>
      <c r="Q59" s="101">
        <v>-0.0029757960936136647</v>
      </c>
      <c r="R59" s="101">
        <v>-0.0012491319027888238</v>
      </c>
      <c r="S59" s="101">
        <v>-0.00034485236911259437</v>
      </c>
      <c r="T59" s="101">
        <v>0.00043461733068312546</v>
      </c>
      <c r="U59" s="101">
        <v>-6.124724309614733E-05</v>
      </c>
      <c r="V59" s="101">
        <v>-4.611087515931982E-05</v>
      </c>
      <c r="W59" s="101">
        <v>-2.1875868768654713E-05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2016</v>
      </c>
      <c r="B61" s="101">
        <v>111.52</v>
      </c>
      <c r="C61" s="101">
        <v>118.42</v>
      </c>
      <c r="D61" s="101">
        <v>9.114720768038362</v>
      </c>
      <c r="E61" s="101">
        <v>9.572320951542316</v>
      </c>
      <c r="F61" s="101">
        <v>24.389551298088293</v>
      </c>
      <c r="G61" s="101" t="s">
        <v>59</v>
      </c>
      <c r="H61" s="101">
        <v>19.636993248929713</v>
      </c>
      <c r="I61" s="101">
        <v>63.65699324892971</v>
      </c>
      <c r="J61" s="101" t="s">
        <v>73</v>
      </c>
      <c r="K61" s="101">
        <v>1.472701864500345</v>
      </c>
      <c r="M61" s="101" t="s">
        <v>68</v>
      </c>
      <c r="N61" s="101">
        <v>1.1685918329065574</v>
      </c>
      <c r="X61" s="101">
        <v>67.5</v>
      </c>
    </row>
    <row r="62" spans="1:24" s="101" customFormat="1" ht="12.75" hidden="1">
      <c r="A62" s="101">
        <v>2015</v>
      </c>
      <c r="B62" s="101">
        <v>108.55999755859375</v>
      </c>
      <c r="C62" s="101">
        <v>130.05999755859375</v>
      </c>
      <c r="D62" s="101">
        <v>9.040874481201172</v>
      </c>
      <c r="E62" s="101">
        <v>9.197322845458984</v>
      </c>
      <c r="F62" s="101">
        <v>17.975503987465054</v>
      </c>
      <c r="G62" s="101" t="s">
        <v>56</v>
      </c>
      <c r="H62" s="101">
        <v>6.23359168139131</v>
      </c>
      <c r="I62" s="101">
        <v>47.29358923998506</v>
      </c>
      <c r="J62" s="101" t="s">
        <v>62</v>
      </c>
      <c r="K62" s="101">
        <v>0.7246682235809369</v>
      </c>
      <c r="L62" s="101">
        <v>0.9468678877828127</v>
      </c>
      <c r="M62" s="101">
        <v>0.17155551117773482</v>
      </c>
      <c r="N62" s="101">
        <v>0.14129865572416336</v>
      </c>
      <c r="O62" s="101">
        <v>0.02910375893130393</v>
      </c>
      <c r="P62" s="101">
        <v>0.027162487730967445</v>
      </c>
      <c r="Q62" s="101">
        <v>0.003542785050530709</v>
      </c>
      <c r="R62" s="101">
        <v>0.002174937437642074</v>
      </c>
      <c r="S62" s="101">
        <v>0.0003818064482045878</v>
      </c>
      <c r="T62" s="101">
        <v>0.0003996593569719448</v>
      </c>
      <c r="U62" s="101">
        <v>7.751115074512398E-05</v>
      </c>
      <c r="V62" s="101">
        <v>8.070169698288971E-05</v>
      </c>
      <c r="W62" s="101">
        <v>2.379608141707983E-05</v>
      </c>
      <c r="X62" s="101">
        <v>67.5</v>
      </c>
    </row>
    <row r="63" spans="1:24" s="101" customFormat="1" ht="12.75" hidden="1">
      <c r="A63" s="101">
        <v>2014</v>
      </c>
      <c r="B63" s="101">
        <v>81.77999877929688</v>
      </c>
      <c r="C63" s="101">
        <v>91.77999877929688</v>
      </c>
      <c r="D63" s="101">
        <v>9.917993545532227</v>
      </c>
      <c r="E63" s="101">
        <v>10.315374374389648</v>
      </c>
      <c r="F63" s="101">
        <v>15.41668659987065</v>
      </c>
      <c r="G63" s="101" t="s">
        <v>57</v>
      </c>
      <c r="H63" s="101">
        <v>22.65258040029554</v>
      </c>
      <c r="I63" s="101">
        <v>36.932579179592416</v>
      </c>
      <c r="J63" s="101" t="s">
        <v>60</v>
      </c>
      <c r="K63" s="101">
        <v>-0.11876790554681371</v>
      </c>
      <c r="L63" s="101">
        <v>0.005153585790555838</v>
      </c>
      <c r="M63" s="101">
        <v>0.026191992734761742</v>
      </c>
      <c r="N63" s="101">
        <v>-0.0014615023098605076</v>
      </c>
      <c r="O63" s="101">
        <v>-0.005079561265927671</v>
      </c>
      <c r="P63" s="101">
        <v>0.0005895696776724141</v>
      </c>
      <c r="Q63" s="101">
        <v>0.00044883033967513085</v>
      </c>
      <c r="R63" s="101">
        <v>-0.00011746139497270082</v>
      </c>
      <c r="S63" s="101">
        <v>-9.182842377512212E-05</v>
      </c>
      <c r="T63" s="101">
        <v>4.1976186926810245E-05</v>
      </c>
      <c r="U63" s="101">
        <v>3.6551921743807777E-06</v>
      </c>
      <c r="V63" s="101">
        <v>-9.268455877309387E-06</v>
      </c>
      <c r="W63" s="101">
        <v>-6.479627541357504E-06</v>
      </c>
      <c r="X63" s="101">
        <v>67.5</v>
      </c>
    </row>
    <row r="64" spans="1:24" s="101" customFormat="1" ht="12.75" hidden="1">
      <c r="A64" s="101">
        <v>2013</v>
      </c>
      <c r="B64" s="101">
        <v>120.72000122070312</v>
      </c>
      <c r="C64" s="101">
        <v>149.32000732421875</v>
      </c>
      <c r="D64" s="101">
        <v>9.263443946838379</v>
      </c>
      <c r="E64" s="101">
        <v>9.345601081848145</v>
      </c>
      <c r="F64" s="101">
        <v>15.90263318655134</v>
      </c>
      <c r="G64" s="101" t="s">
        <v>58</v>
      </c>
      <c r="H64" s="101">
        <v>-12.364535730676067</v>
      </c>
      <c r="I64" s="101">
        <v>40.855465490027065</v>
      </c>
      <c r="J64" s="101" t="s">
        <v>61</v>
      </c>
      <c r="K64" s="101">
        <v>-0.7148693718994917</v>
      </c>
      <c r="L64" s="101">
        <v>0.9468538627833678</v>
      </c>
      <c r="M64" s="101">
        <v>-0.16954430964215841</v>
      </c>
      <c r="N64" s="101">
        <v>-0.1412910971025914</v>
      </c>
      <c r="O64" s="101">
        <v>-0.028657055697980223</v>
      </c>
      <c r="P64" s="101">
        <v>0.027156088586726298</v>
      </c>
      <c r="Q64" s="101">
        <v>-0.00351423921218391</v>
      </c>
      <c r="R64" s="101">
        <v>-0.002171763264803081</v>
      </c>
      <c r="S64" s="101">
        <v>-0.00037059911559200894</v>
      </c>
      <c r="T64" s="101">
        <v>0.0003974488663291341</v>
      </c>
      <c r="U64" s="101">
        <v>-7.742491885692667E-05</v>
      </c>
      <c r="V64" s="101">
        <v>-8.016769687080026E-05</v>
      </c>
      <c r="W64" s="101">
        <v>-2.289689755695241E-05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2016</v>
      </c>
      <c r="B66" s="101">
        <v>115.66</v>
      </c>
      <c r="C66" s="101">
        <v>120.36</v>
      </c>
      <c r="D66" s="101">
        <v>9.096305559964502</v>
      </c>
      <c r="E66" s="101">
        <v>9.5768681981229</v>
      </c>
      <c r="F66" s="101">
        <v>25.490833239319997</v>
      </c>
      <c r="G66" s="101" t="s">
        <v>59</v>
      </c>
      <c r="H66" s="101">
        <v>18.51764349106206</v>
      </c>
      <c r="I66" s="101">
        <v>66.67764349106206</v>
      </c>
      <c r="J66" s="101" t="s">
        <v>73</v>
      </c>
      <c r="K66" s="101">
        <v>1.6947083394924705</v>
      </c>
      <c r="M66" s="101" t="s">
        <v>68</v>
      </c>
      <c r="N66" s="101">
        <v>1.0691437621270343</v>
      </c>
      <c r="X66" s="101">
        <v>67.5</v>
      </c>
    </row>
    <row r="67" spans="1:24" s="101" customFormat="1" ht="12.75" hidden="1">
      <c r="A67" s="101">
        <v>2015</v>
      </c>
      <c r="B67" s="101">
        <v>105.45999908447266</v>
      </c>
      <c r="C67" s="101">
        <v>121.36000061035156</v>
      </c>
      <c r="D67" s="101">
        <v>8.902336120605469</v>
      </c>
      <c r="E67" s="101">
        <v>9.095131874084473</v>
      </c>
      <c r="F67" s="101">
        <v>17.612444360584764</v>
      </c>
      <c r="G67" s="101" t="s">
        <v>56</v>
      </c>
      <c r="H67" s="101">
        <v>9.093365365170179</v>
      </c>
      <c r="I67" s="101">
        <v>47.053364449642835</v>
      </c>
      <c r="J67" s="101" t="s">
        <v>62</v>
      </c>
      <c r="K67" s="101">
        <v>1.087491469347451</v>
      </c>
      <c r="L67" s="101">
        <v>0.6621600963610101</v>
      </c>
      <c r="M67" s="101">
        <v>0.2574483325538102</v>
      </c>
      <c r="N67" s="101">
        <v>0.07097011466122492</v>
      </c>
      <c r="O67" s="101">
        <v>0.04367555965689755</v>
      </c>
      <c r="P67" s="101">
        <v>0.018995115233395886</v>
      </c>
      <c r="Q67" s="101">
        <v>0.00531639188498995</v>
      </c>
      <c r="R67" s="101">
        <v>0.0010924357611870386</v>
      </c>
      <c r="S67" s="101">
        <v>0.0005730159118057428</v>
      </c>
      <c r="T67" s="101">
        <v>0.0002794993397085965</v>
      </c>
      <c r="U67" s="101">
        <v>0.00011630535763108889</v>
      </c>
      <c r="V67" s="101">
        <v>4.05366425020195E-05</v>
      </c>
      <c r="W67" s="101">
        <v>3.57280529259411E-05</v>
      </c>
      <c r="X67" s="101">
        <v>67.5</v>
      </c>
    </row>
    <row r="68" spans="1:24" s="101" customFormat="1" ht="12.75" hidden="1">
      <c r="A68" s="101">
        <v>2014</v>
      </c>
      <c r="B68" s="101">
        <v>103.77999877929688</v>
      </c>
      <c r="C68" s="101">
        <v>81.87999725341797</v>
      </c>
      <c r="D68" s="101">
        <v>9.626690864562988</v>
      </c>
      <c r="E68" s="101">
        <v>10.058356285095215</v>
      </c>
      <c r="F68" s="101">
        <v>17.719278935902874</v>
      </c>
      <c r="G68" s="101" t="s">
        <v>57</v>
      </c>
      <c r="H68" s="101">
        <v>7.493713217818964</v>
      </c>
      <c r="I68" s="101">
        <v>43.77371199711584</v>
      </c>
      <c r="J68" s="101" t="s">
        <v>60</v>
      </c>
      <c r="K68" s="101">
        <v>0.4201042819404255</v>
      </c>
      <c r="L68" s="101">
        <v>0.003603954127093287</v>
      </c>
      <c r="M68" s="101">
        <v>-0.10214613635848505</v>
      </c>
      <c r="N68" s="101">
        <v>-0.0007338274174381971</v>
      </c>
      <c r="O68" s="101">
        <v>0.016436452946939926</v>
      </c>
      <c r="P68" s="101">
        <v>0.00041223775873409316</v>
      </c>
      <c r="Q68" s="101">
        <v>-0.002236628307166904</v>
      </c>
      <c r="R68" s="101">
        <v>-5.8964062111739254E-05</v>
      </c>
      <c r="S68" s="101">
        <v>0.00017932962078826082</v>
      </c>
      <c r="T68" s="101">
        <v>2.9345475613507655E-05</v>
      </c>
      <c r="U68" s="101">
        <v>-5.71478503595005E-05</v>
      </c>
      <c r="V68" s="101">
        <v>-4.64884585958623E-06</v>
      </c>
      <c r="W68" s="101">
        <v>1.0053456746280256E-05</v>
      </c>
      <c r="X68" s="101">
        <v>67.5</v>
      </c>
    </row>
    <row r="69" spans="1:24" s="101" customFormat="1" ht="12.75" hidden="1">
      <c r="A69" s="101">
        <v>2013</v>
      </c>
      <c r="B69" s="101">
        <v>118.87999725341797</v>
      </c>
      <c r="C69" s="101">
        <v>151.47999572753906</v>
      </c>
      <c r="D69" s="101">
        <v>9.163227081298828</v>
      </c>
      <c r="E69" s="101">
        <v>9.27912425994873</v>
      </c>
      <c r="F69" s="101">
        <v>13.260200018291068</v>
      </c>
      <c r="G69" s="101" t="s">
        <v>58</v>
      </c>
      <c r="H69" s="101">
        <v>-16.943287808679116</v>
      </c>
      <c r="I69" s="101">
        <v>34.436709444738845</v>
      </c>
      <c r="J69" s="101" t="s">
        <v>61</v>
      </c>
      <c r="K69" s="101">
        <v>-1.0030703306342967</v>
      </c>
      <c r="L69" s="101">
        <v>0.6621502886259826</v>
      </c>
      <c r="M69" s="101">
        <v>-0.23631718253603784</v>
      </c>
      <c r="N69" s="101">
        <v>-0.07096632069051367</v>
      </c>
      <c r="O69" s="101">
        <v>-0.04046476894616163</v>
      </c>
      <c r="P69" s="101">
        <v>0.018990641452048488</v>
      </c>
      <c r="Q69" s="101">
        <v>-0.004823019437071212</v>
      </c>
      <c r="R69" s="101">
        <v>-0.0010908433121670535</v>
      </c>
      <c r="S69" s="101">
        <v>-0.0005442316807119055</v>
      </c>
      <c r="T69" s="101">
        <v>0.0002779545357761921</v>
      </c>
      <c r="U69" s="101">
        <v>-0.00010129688747924896</v>
      </c>
      <c r="V69" s="101">
        <v>-4.026918943200052E-05</v>
      </c>
      <c r="W69" s="101">
        <v>-3.428442464632476E-05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2016</v>
      </c>
      <c r="B71" s="101">
        <v>118.74</v>
      </c>
      <c r="C71" s="101">
        <v>126.84</v>
      </c>
      <c r="D71" s="101">
        <v>8.919223086107051</v>
      </c>
      <c r="E71" s="101">
        <v>9.233615116433162</v>
      </c>
      <c r="F71" s="101">
        <v>23.90301032579853</v>
      </c>
      <c r="G71" s="101" t="s">
        <v>59</v>
      </c>
      <c r="H71" s="101">
        <v>12.53390905563856</v>
      </c>
      <c r="I71" s="101">
        <v>63.773909055638555</v>
      </c>
      <c r="J71" s="101" t="s">
        <v>73</v>
      </c>
      <c r="K71" s="101">
        <v>0.7454070231071289</v>
      </c>
      <c r="M71" s="101" t="s">
        <v>68</v>
      </c>
      <c r="N71" s="101">
        <v>0.5175977753126187</v>
      </c>
      <c r="X71" s="101">
        <v>67.5</v>
      </c>
    </row>
    <row r="72" spans="1:24" s="101" customFormat="1" ht="12.75" hidden="1">
      <c r="A72" s="101">
        <v>2015</v>
      </c>
      <c r="B72" s="101">
        <v>109.77999877929688</v>
      </c>
      <c r="C72" s="101">
        <v>130.97999572753906</v>
      </c>
      <c r="D72" s="101">
        <v>8.911016464233398</v>
      </c>
      <c r="E72" s="101">
        <v>9.180290222167969</v>
      </c>
      <c r="F72" s="101">
        <v>19.36525387297842</v>
      </c>
      <c r="G72" s="101" t="s">
        <v>56</v>
      </c>
      <c r="H72" s="101">
        <v>9.41515862501042</v>
      </c>
      <c r="I72" s="101">
        <v>51.695157404307295</v>
      </c>
      <c r="J72" s="101" t="s">
        <v>62</v>
      </c>
      <c r="K72" s="101">
        <v>0.6612763294241535</v>
      </c>
      <c r="L72" s="101">
        <v>0.5181779771603315</v>
      </c>
      <c r="M72" s="101">
        <v>0.15654837987493375</v>
      </c>
      <c r="N72" s="101">
        <v>0.11901494570460117</v>
      </c>
      <c r="O72" s="101">
        <v>0.026557923325702306</v>
      </c>
      <c r="P72" s="101">
        <v>0.014864745026356029</v>
      </c>
      <c r="Q72" s="101">
        <v>0.0032328603751178788</v>
      </c>
      <c r="R72" s="101">
        <v>0.0018319516335729574</v>
      </c>
      <c r="S72" s="101">
        <v>0.00034842214136825915</v>
      </c>
      <c r="T72" s="101">
        <v>0.00021870607943001076</v>
      </c>
      <c r="U72" s="101">
        <v>7.072472425494739E-05</v>
      </c>
      <c r="V72" s="101">
        <v>6.79771287124556E-05</v>
      </c>
      <c r="W72" s="101">
        <v>2.1717709427802032E-05</v>
      </c>
      <c r="X72" s="101">
        <v>67.5</v>
      </c>
    </row>
    <row r="73" spans="1:24" s="101" customFormat="1" ht="12.75" hidden="1">
      <c r="A73" s="101">
        <v>2014</v>
      </c>
      <c r="B73" s="101">
        <v>95.77999877929688</v>
      </c>
      <c r="C73" s="101">
        <v>98.87999725341797</v>
      </c>
      <c r="D73" s="101">
        <v>9.853507995605469</v>
      </c>
      <c r="E73" s="101">
        <v>10.268689155578613</v>
      </c>
      <c r="F73" s="101">
        <v>18.329229349468363</v>
      </c>
      <c r="G73" s="101" t="s">
        <v>57</v>
      </c>
      <c r="H73" s="101">
        <v>15.943344449913504</v>
      </c>
      <c r="I73" s="101">
        <v>44.22334322921038</v>
      </c>
      <c r="J73" s="101" t="s">
        <v>60</v>
      </c>
      <c r="K73" s="101">
        <v>-0.13365451293060798</v>
      </c>
      <c r="L73" s="101">
        <v>0.002820842325313813</v>
      </c>
      <c r="M73" s="101">
        <v>0.029896744504803063</v>
      </c>
      <c r="N73" s="101">
        <v>-0.001230922665463652</v>
      </c>
      <c r="O73" s="101">
        <v>-0.005648162121117409</v>
      </c>
      <c r="P73" s="101">
        <v>0.0003226870799631374</v>
      </c>
      <c r="Q73" s="101">
        <v>0.0005339028033432149</v>
      </c>
      <c r="R73" s="101">
        <v>-9.893817308416208E-05</v>
      </c>
      <c r="S73" s="101">
        <v>-9.688814245159532E-05</v>
      </c>
      <c r="T73" s="101">
        <v>2.297221213903578E-05</v>
      </c>
      <c r="U73" s="101">
        <v>6.086740270678193E-06</v>
      </c>
      <c r="V73" s="101">
        <v>-7.807669747833256E-06</v>
      </c>
      <c r="W73" s="101">
        <v>-6.724404710821766E-06</v>
      </c>
      <c r="X73" s="101">
        <v>67.5</v>
      </c>
    </row>
    <row r="74" spans="1:24" s="101" customFormat="1" ht="12.75" hidden="1">
      <c r="A74" s="101">
        <v>2013</v>
      </c>
      <c r="B74" s="101">
        <v>117.45999908447266</v>
      </c>
      <c r="C74" s="101">
        <v>140.16000366210938</v>
      </c>
      <c r="D74" s="101">
        <v>9.380731582641602</v>
      </c>
      <c r="E74" s="101">
        <v>9.468862533569336</v>
      </c>
      <c r="F74" s="101">
        <v>16.763856320879157</v>
      </c>
      <c r="G74" s="101" t="s">
        <v>58</v>
      </c>
      <c r="H74" s="101">
        <v>-7.436271697152122</v>
      </c>
      <c r="I74" s="101">
        <v>42.523727387320534</v>
      </c>
      <c r="J74" s="101" t="s">
        <v>61</v>
      </c>
      <c r="K74" s="101">
        <v>-0.6476286397542681</v>
      </c>
      <c r="L74" s="101">
        <v>0.5181702990934051</v>
      </c>
      <c r="M74" s="101">
        <v>-0.1536671074416418</v>
      </c>
      <c r="N74" s="101">
        <v>-0.11900858007076973</v>
      </c>
      <c r="O74" s="101">
        <v>-0.02595036716556159</v>
      </c>
      <c r="P74" s="101">
        <v>0.014861242133381757</v>
      </c>
      <c r="Q74" s="101">
        <v>-0.003188468911811681</v>
      </c>
      <c r="R74" s="101">
        <v>-0.0018292780066620261</v>
      </c>
      <c r="S74" s="101">
        <v>-0.00033467996122851833</v>
      </c>
      <c r="T74" s="101">
        <v>0.000217496268126801</v>
      </c>
      <c r="U74" s="101">
        <v>-7.046231768694278E-05</v>
      </c>
      <c r="V74" s="101">
        <v>-6.752725613482695E-05</v>
      </c>
      <c r="W74" s="101">
        <v>-2.0650454815221848E-05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2016</v>
      </c>
      <c r="B76" s="101">
        <v>120.48</v>
      </c>
      <c r="C76" s="101">
        <v>120.08</v>
      </c>
      <c r="D76" s="101">
        <v>8.963267379525124</v>
      </c>
      <c r="E76" s="101">
        <v>9.375399390812714</v>
      </c>
      <c r="F76" s="101">
        <v>26.123363896278537</v>
      </c>
      <c r="G76" s="101" t="s">
        <v>59</v>
      </c>
      <c r="H76" s="101">
        <v>16.380460521177085</v>
      </c>
      <c r="I76" s="101">
        <v>69.36046052117709</v>
      </c>
      <c r="J76" s="101" t="s">
        <v>73</v>
      </c>
      <c r="K76" s="101">
        <v>1.3304689542215808</v>
      </c>
      <c r="M76" s="101" t="s">
        <v>68</v>
      </c>
      <c r="N76" s="101">
        <v>1.162825576988283</v>
      </c>
      <c r="X76" s="101">
        <v>67.5</v>
      </c>
    </row>
    <row r="77" spans="1:24" s="101" customFormat="1" ht="12.75" hidden="1">
      <c r="A77" s="101">
        <v>2015</v>
      </c>
      <c r="B77" s="101">
        <v>126.68000030517578</v>
      </c>
      <c r="C77" s="101">
        <v>140.5800018310547</v>
      </c>
      <c r="D77" s="101">
        <v>8.88235855102539</v>
      </c>
      <c r="E77" s="101">
        <v>9.017037391662598</v>
      </c>
      <c r="F77" s="101">
        <v>21.416735004048334</v>
      </c>
      <c r="G77" s="101" t="s">
        <v>56</v>
      </c>
      <c r="H77" s="101">
        <v>-1.7832491501741572</v>
      </c>
      <c r="I77" s="101">
        <v>57.396751155001624</v>
      </c>
      <c r="J77" s="101" t="s">
        <v>62</v>
      </c>
      <c r="K77" s="101">
        <v>0.47100991750335464</v>
      </c>
      <c r="L77" s="101">
        <v>1.04160126219812</v>
      </c>
      <c r="M77" s="101">
        <v>0.11150561143481798</v>
      </c>
      <c r="N77" s="101">
        <v>0.09996665939638887</v>
      </c>
      <c r="O77" s="101">
        <v>0.018916476292782206</v>
      </c>
      <c r="P77" s="101">
        <v>0.02988016094924564</v>
      </c>
      <c r="Q77" s="101">
        <v>0.0023027025664529915</v>
      </c>
      <c r="R77" s="101">
        <v>0.001538707143860288</v>
      </c>
      <c r="S77" s="101">
        <v>0.00024813042064343794</v>
      </c>
      <c r="T77" s="101">
        <v>0.0004396518684388523</v>
      </c>
      <c r="U77" s="101">
        <v>5.036783266861731E-05</v>
      </c>
      <c r="V77" s="101">
        <v>5.708922851020631E-05</v>
      </c>
      <c r="W77" s="101">
        <v>1.5458925837932778E-05</v>
      </c>
      <c r="X77" s="101">
        <v>67.5</v>
      </c>
    </row>
    <row r="78" spans="1:24" s="101" customFormat="1" ht="12.75" hidden="1">
      <c r="A78" s="101">
        <v>2014</v>
      </c>
      <c r="B78" s="101">
        <v>90.41999816894531</v>
      </c>
      <c r="C78" s="101">
        <v>95.62000274658203</v>
      </c>
      <c r="D78" s="101">
        <v>9.795659065246582</v>
      </c>
      <c r="E78" s="101">
        <v>10.35842514038086</v>
      </c>
      <c r="F78" s="101">
        <v>18.94263711602709</v>
      </c>
      <c r="G78" s="101" t="s">
        <v>57</v>
      </c>
      <c r="H78" s="101">
        <v>23.042866794781553</v>
      </c>
      <c r="I78" s="101">
        <v>45.962864963726865</v>
      </c>
      <c r="J78" s="101" t="s">
        <v>60</v>
      </c>
      <c r="K78" s="101">
        <v>-0.2577859305637666</v>
      </c>
      <c r="L78" s="101">
        <v>0.00566845239957851</v>
      </c>
      <c r="M78" s="101">
        <v>0.059963188853297614</v>
      </c>
      <c r="N78" s="101">
        <v>-0.0010342092618859519</v>
      </c>
      <c r="O78" s="101">
        <v>-0.010523552887341369</v>
      </c>
      <c r="P78" s="101">
        <v>0.0006485293034769617</v>
      </c>
      <c r="Q78" s="101">
        <v>0.0011868900692503489</v>
      </c>
      <c r="R78" s="101">
        <v>-8.31116147406537E-05</v>
      </c>
      <c r="S78" s="101">
        <v>-0.0001516318843858299</v>
      </c>
      <c r="T78" s="101">
        <v>4.617972261519009E-05</v>
      </c>
      <c r="U78" s="101">
        <v>2.2420308582474432E-05</v>
      </c>
      <c r="V78" s="101">
        <v>-6.55884643784904E-06</v>
      </c>
      <c r="W78" s="101">
        <v>-9.845467638208035E-06</v>
      </c>
      <c r="X78" s="101">
        <v>67.5</v>
      </c>
    </row>
    <row r="79" spans="1:24" s="101" customFormat="1" ht="12.75" hidden="1">
      <c r="A79" s="101">
        <v>2013</v>
      </c>
      <c r="B79" s="101">
        <v>124.26000213623047</v>
      </c>
      <c r="C79" s="101">
        <v>150.05999755859375</v>
      </c>
      <c r="D79" s="101">
        <v>9.321486473083496</v>
      </c>
      <c r="E79" s="101">
        <v>9.405763626098633</v>
      </c>
      <c r="F79" s="101">
        <v>17.50614608431692</v>
      </c>
      <c r="G79" s="101" t="s">
        <v>58</v>
      </c>
      <c r="H79" s="101">
        <v>-12.058350534042063</v>
      </c>
      <c r="I79" s="101">
        <v>44.701651602188406</v>
      </c>
      <c r="J79" s="101" t="s">
        <v>61</v>
      </c>
      <c r="K79" s="101">
        <v>-0.394203952783188</v>
      </c>
      <c r="L79" s="101">
        <v>1.0415858380662204</v>
      </c>
      <c r="M79" s="101">
        <v>-0.09401019819145354</v>
      </c>
      <c r="N79" s="101">
        <v>-0.09996130952561721</v>
      </c>
      <c r="O79" s="101">
        <v>-0.01571903018518383</v>
      </c>
      <c r="P79" s="101">
        <v>0.02987312216852058</v>
      </c>
      <c r="Q79" s="101">
        <v>-0.001973253930203636</v>
      </c>
      <c r="R79" s="101">
        <v>-0.001536460911986337</v>
      </c>
      <c r="S79" s="101">
        <v>-0.00019640895419071857</v>
      </c>
      <c r="T79" s="101">
        <v>0.00043721985160895656</v>
      </c>
      <c r="U79" s="101">
        <v>-4.510264217094667E-05</v>
      </c>
      <c r="V79" s="101">
        <v>-5.671121181296753E-05</v>
      </c>
      <c r="W79" s="101">
        <v>-1.1918269800927647E-05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2016</v>
      </c>
      <c r="B81" s="101">
        <v>121.82</v>
      </c>
      <c r="C81" s="101">
        <v>111.32</v>
      </c>
      <c r="D81" s="101">
        <v>8.855527362053667</v>
      </c>
      <c r="E81" s="101">
        <v>9.269537331936457</v>
      </c>
      <c r="F81" s="101">
        <v>24.161275875649377</v>
      </c>
      <c r="G81" s="101" t="s">
        <v>59</v>
      </c>
      <c r="H81" s="101">
        <v>10.615039247334295</v>
      </c>
      <c r="I81" s="101">
        <v>64.93503924733429</v>
      </c>
      <c r="J81" s="101" t="s">
        <v>73</v>
      </c>
      <c r="K81" s="101">
        <v>1.0706343070618771</v>
      </c>
      <c r="M81" s="101" t="s">
        <v>68</v>
      </c>
      <c r="N81" s="101">
        <v>0.8886435437469148</v>
      </c>
      <c r="X81" s="101">
        <v>67.5</v>
      </c>
    </row>
    <row r="82" spans="1:24" s="101" customFormat="1" ht="12.75" hidden="1">
      <c r="A82" s="101">
        <v>2015</v>
      </c>
      <c r="B82" s="101">
        <v>120.26000213623047</v>
      </c>
      <c r="C82" s="101">
        <v>134.66000366210938</v>
      </c>
      <c r="D82" s="101">
        <v>8.60584831237793</v>
      </c>
      <c r="E82" s="101">
        <v>8.885270118713379</v>
      </c>
      <c r="F82" s="101">
        <v>18.114105041046525</v>
      </c>
      <c r="G82" s="101" t="s">
        <v>56</v>
      </c>
      <c r="H82" s="101">
        <v>-2.6679989048004558</v>
      </c>
      <c r="I82" s="101">
        <v>50.09200323143001</v>
      </c>
      <c r="J82" s="101" t="s">
        <v>62</v>
      </c>
      <c r="K82" s="101">
        <v>0.5212808238626359</v>
      </c>
      <c r="L82" s="101">
        <v>0.8835290609182354</v>
      </c>
      <c r="M82" s="101">
        <v>0.12340649670765262</v>
      </c>
      <c r="N82" s="101">
        <v>0.04427157757979467</v>
      </c>
      <c r="O82" s="101">
        <v>0.020935507256901</v>
      </c>
      <c r="P82" s="101">
        <v>0.02534560091141253</v>
      </c>
      <c r="Q82" s="101">
        <v>0.0025484130063427404</v>
      </c>
      <c r="R82" s="101">
        <v>0.000681423607621052</v>
      </c>
      <c r="S82" s="101">
        <v>0.0002746324171786905</v>
      </c>
      <c r="T82" s="101">
        <v>0.0003729321132889937</v>
      </c>
      <c r="U82" s="101">
        <v>5.5741036761971804E-05</v>
      </c>
      <c r="V82" s="101">
        <v>2.5275713016939204E-05</v>
      </c>
      <c r="W82" s="101">
        <v>1.711581946359963E-05</v>
      </c>
      <c r="X82" s="101">
        <v>67.5</v>
      </c>
    </row>
    <row r="83" spans="1:24" s="101" customFormat="1" ht="12.75" hidden="1">
      <c r="A83" s="101">
        <v>2014</v>
      </c>
      <c r="B83" s="101">
        <v>95.30000305175781</v>
      </c>
      <c r="C83" s="101">
        <v>96.69999694824219</v>
      </c>
      <c r="D83" s="101">
        <v>9.666927337646484</v>
      </c>
      <c r="E83" s="101">
        <v>10.047369956970215</v>
      </c>
      <c r="F83" s="101">
        <v>18.47738439538961</v>
      </c>
      <c r="G83" s="101" t="s">
        <v>57</v>
      </c>
      <c r="H83" s="101">
        <v>17.64033048552197</v>
      </c>
      <c r="I83" s="101">
        <v>45.440333537279784</v>
      </c>
      <c r="J83" s="101" t="s">
        <v>60</v>
      </c>
      <c r="K83" s="101">
        <v>-0.2719399668782132</v>
      </c>
      <c r="L83" s="101">
        <v>0.004807813726084013</v>
      </c>
      <c r="M83" s="101">
        <v>0.06317761405252544</v>
      </c>
      <c r="N83" s="101">
        <v>-0.0004581760483180008</v>
      </c>
      <c r="O83" s="101">
        <v>-0.011113806844608698</v>
      </c>
      <c r="P83" s="101">
        <v>0.0005501070194969082</v>
      </c>
      <c r="Q83" s="101">
        <v>0.0012467323821997612</v>
      </c>
      <c r="R83" s="101">
        <v>-3.680943129862906E-05</v>
      </c>
      <c r="S83" s="101">
        <v>-0.00016116445355443358</v>
      </c>
      <c r="T83" s="101">
        <v>3.917406134167049E-05</v>
      </c>
      <c r="U83" s="101">
        <v>2.3301562199287557E-05</v>
      </c>
      <c r="V83" s="101">
        <v>-2.905916080848336E-06</v>
      </c>
      <c r="W83" s="101">
        <v>-1.0496148492232513E-05</v>
      </c>
      <c r="X83" s="101">
        <v>67.5</v>
      </c>
    </row>
    <row r="84" spans="1:24" s="101" customFormat="1" ht="12.75" hidden="1">
      <c r="A84" s="101">
        <v>2013</v>
      </c>
      <c r="B84" s="101">
        <v>129.36000061035156</v>
      </c>
      <c r="C84" s="101">
        <v>141.4600067138672</v>
      </c>
      <c r="D84" s="101">
        <v>9.185341835021973</v>
      </c>
      <c r="E84" s="101">
        <v>9.085308074951172</v>
      </c>
      <c r="F84" s="101">
        <v>18.36573114847607</v>
      </c>
      <c r="G84" s="101" t="s">
        <v>58</v>
      </c>
      <c r="H84" s="101">
        <v>-14.258116981036778</v>
      </c>
      <c r="I84" s="101">
        <v>47.60188362931479</v>
      </c>
      <c r="J84" s="101" t="s">
        <v>61</v>
      </c>
      <c r="K84" s="101">
        <v>-0.44472727793692246</v>
      </c>
      <c r="L84" s="101">
        <v>0.8835159797164023</v>
      </c>
      <c r="M84" s="101">
        <v>-0.10600826624507174</v>
      </c>
      <c r="N84" s="101">
        <v>-0.044269206635228125</v>
      </c>
      <c r="O84" s="101">
        <v>-0.01774200556657796</v>
      </c>
      <c r="P84" s="101">
        <v>0.02533963038064478</v>
      </c>
      <c r="Q84" s="101">
        <v>-0.0022226261984578857</v>
      </c>
      <c r="R84" s="101">
        <v>-0.0006804286875130714</v>
      </c>
      <c r="S84" s="101">
        <v>-0.00022237127394497496</v>
      </c>
      <c r="T84" s="101">
        <v>0.0003708689175978406</v>
      </c>
      <c r="U84" s="101">
        <v>-5.063694677182092E-05</v>
      </c>
      <c r="V84" s="101">
        <v>-2.5108112638064553E-05</v>
      </c>
      <c r="W84" s="101">
        <v>-1.3519694624492859E-05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13.260200018291068</v>
      </c>
      <c r="G85" s="102"/>
      <c r="H85" s="102"/>
      <c r="I85" s="115"/>
      <c r="J85" s="115" t="s">
        <v>158</v>
      </c>
      <c r="K85" s="102">
        <f>AVERAGE(K83,K78,K73,K68,K63,K58)</f>
        <v>0.0076951521052252185</v>
      </c>
      <c r="L85" s="102">
        <f>AVERAGE(L83,L78,L73,L68,L63,L58)</f>
        <v>0.0046148522944679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26.123363896278537</v>
      </c>
      <c r="G86" s="102"/>
      <c r="H86" s="102"/>
      <c r="I86" s="115"/>
      <c r="J86" s="115" t="s">
        <v>159</v>
      </c>
      <c r="K86" s="102">
        <f>AVERAGE(K84,K79,K74,K69,K64,K59)</f>
        <v>-0.6381655117818105</v>
      </c>
      <c r="L86" s="102">
        <f>AVERAGE(L84,L79,L74,L69,L64,L59)</f>
        <v>0.8479359536313598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0.0048094700657657615</v>
      </c>
      <c r="L87" s="102">
        <f>ABS(L85/$H$33)</f>
        <v>0.012819034151299723</v>
      </c>
      <c r="M87" s="115" t="s">
        <v>111</v>
      </c>
      <c r="N87" s="102">
        <f>K87+L87+L88+K88</f>
        <v>0.9101825160217849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0.3625940407851196</v>
      </c>
      <c r="L88" s="102">
        <f>ABS(L86/$H$34)</f>
        <v>0.5299599710195998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2016</v>
      </c>
      <c r="B91" s="101">
        <v>100.68</v>
      </c>
      <c r="C91" s="101">
        <v>110.78</v>
      </c>
      <c r="D91" s="101">
        <v>9.170790384973005</v>
      </c>
      <c r="E91" s="101">
        <v>9.555094877982032</v>
      </c>
      <c r="F91" s="101">
        <v>13.612075949397655</v>
      </c>
      <c r="G91" s="101" t="s">
        <v>59</v>
      </c>
      <c r="H91" s="101">
        <v>2.114362268577324</v>
      </c>
      <c r="I91" s="101">
        <v>35.29436226857733</v>
      </c>
      <c r="J91" s="101" t="s">
        <v>73</v>
      </c>
      <c r="K91" s="101">
        <v>1.5854062456288454</v>
      </c>
      <c r="M91" s="101" t="s">
        <v>68</v>
      </c>
      <c r="N91" s="101">
        <v>0.9912100587605477</v>
      </c>
      <c r="X91" s="101">
        <v>67.5</v>
      </c>
    </row>
    <row r="92" spans="1:24" s="101" customFormat="1" ht="12.75" hidden="1">
      <c r="A92" s="101">
        <v>2015</v>
      </c>
      <c r="B92" s="101">
        <v>113.9800033569336</v>
      </c>
      <c r="C92" s="101">
        <v>121.27999877929688</v>
      </c>
      <c r="D92" s="101">
        <v>8.874449729919434</v>
      </c>
      <c r="E92" s="101">
        <v>9.39615535736084</v>
      </c>
      <c r="F92" s="101">
        <v>17.359700805315963</v>
      </c>
      <c r="G92" s="101" t="s">
        <v>56</v>
      </c>
      <c r="H92" s="101">
        <v>0.06053346439405516</v>
      </c>
      <c r="I92" s="101">
        <v>46.54053682132765</v>
      </c>
      <c r="J92" s="101" t="s">
        <v>62</v>
      </c>
      <c r="K92" s="101">
        <v>1.0624198640487512</v>
      </c>
      <c r="L92" s="101">
        <v>0.620654768516651</v>
      </c>
      <c r="M92" s="101">
        <v>0.2515138431766235</v>
      </c>
      <c r="N92" s="101">
        <v>0.07766780463602051</v>
      </c>
      <c r="O92" s="101">
        <v>0.042668832063114524</v>
      </c>
      <c r="P92" s="101">
        <v>0.017804594504647855</v>
      </c>
      <c r="Q92" s="101">
        <v>0.005193754148488111</v>
      </c>
      <c r="R92" s="101">
        <v>0.0011955089695994147</v>
      </c>
      <c r="S92" s="101">
        <v>0.0005597981980495416</v>
      </c>
      <c r="T92" s="101">
        <v>0.0002619716348340165</v>
      </c>
      <c r="U92" s="101">
        <v>0.00011359735236570462</v>
      </c>
      <c r="V92" s="101">
        <v>4.437987683057304E-05</v>
      </c>
      <c r="W92" s="101">
        <v>3.490727896700998E-05</v>
      </c>
      <c r="X92" s="101">
        <v>67.5</v>
      </c>
    </row>
    <row r="93" spans="1:24" s="101" customFormat="1" ht="12.75" hidden="1">
      <c r="A93" s="101">
        <v>2013</v>
      </c>
      <c r="B93" s="101">
        <v>139.86000061035156</v>
      </c>
      <c r="C93" s="101">
        <v>146.75999450683594</v>
      </c>
      <c r="D93" s="101">
        <v>9.0397367477417</v>
      </c>
      <c r="E93" s="101">
        <v>9.431673049926758</v>
      </c>
      <c r="F93" s="101">
        <v>24.409453230133224</v>
      </c>
      <c r="G93" s="101" t="s">
        <v>57</v>
      </c>
      <c r="H93" s="101">
        <v>-8.046076881101428</v>
      </c>
      <c r="I93" s="101">
        <v>64.31392372925013</v>
      </c>
      <c r="J93" s="101" t="s">
        <v>60</v>
      </c>
      <c r="K93" s="101">
        <v>0.39463275820403326</v>
      </c>
      <c r="L93" s="101">
        <v>-0.0033763997210232276</v>
      </c>
      <c r="M93" s="101">
        <v>-0.09076370354500385</v>
      </c>
      <c r="N93" s="101">
        <v>-0.0008030068084539292</v>
      </c>
      <c r="O93" s="101">
        <v>0.01627562635713802</v>
      </c>
      <c r="P93" s="101">
        <v>-0.0003864599886794886</v>
      </c>
      <c r="Q93" s="101">
        <v>-0.0017464973749236464</v>
      </c>
      <c r="R93" s="101">
        <v>-6.45679911685548E-05</v>
      </c>
      <c r="S93" s="101">
        <v>0.0002479852085667551</v>
      </c>
      <c r="T93" s="101">
        <v>-2.752727018183521E-05</v>
      </c>
      <c r="U93" s="101">
        <v>-2.9586988757599004E-05</v>
      </c>
      <c r="V93" s="101">
        <v>-5.090857250993723E-06</v>
      </c>
      <c r="W93" s="101">
        <v>1.6491645199994118E-05</v>
      </c>
      <c r="X93" s="101">
        <v>67.5</v>
      </c>
    </row>
    <row r="94" spans="1:24" s="101" customFormat="1" ht="12.75" hidden="1">
      <c r="A94" s="101">
        <v>2014</v>
      </c>
      <c r="B94" s="101">
        <v>94.05999755859375</v>
      </c>
      <c r="C94" s="101">
        <v>101.76000213623047</v>
      </c>
      <c r="D94" s="101">
        <v>9.627989768981934</v>
      </c>
      <c r="E94" s="101">
        <v>10.06954288482666</v>
      </c>
      <c r="F94" s="101">
        <v>21.184780755624875</v>
      </c>
      <c r="G94" s="101" t="s">
        <v>58</v>
      </c>
      <c r="H94" s="101">
        <v>25.746443478587643</v>
      </c>
      <c r="I94" s="101">
        <v>52.30644103718139</v>
      </c>
      <c r="J94" s="101" t="s">
        <v>61</v>
      </c>
      <c r="K94" s="101">
        <v>0.986408107062003</v>
      </c>
      <c r="L94" s="101">
        <v>-0.6206455845386976</v>
      </c>
      <c r="M94" s="101">
        <v>0.23456590423220042</v>
      </c>
      <c r="N94" s="101">
        <v>-0.0776636533846086</v>
      </c>
      <c r="O94" s="101">
        <v>0.0394427840842036</v>
      </c>
      <c r="P94" s="101">
        <v>-0.017800399831242174</v>
      </c>
      <c r="Q94" s="101">
        <v>0.004891301368176191</v>
      </c>
      <c r="R94" s="101">
        <v>-0.0011937640767375737</v>
      </c>
      <c r="S94" s="101">
        <v>0.0005018738475669127</v>
      </c>
      <c r="T94" s="101">
        <v>-0.0002605213750423246</v>
      </c>
      <c r="U94" s="101">
        <v>0.00010967665458408079</v>
      </c>
      <c r="V94" s="101">
        <v>-4.4086921416071214E-05</v>
      </c>
      <c r="W94" s="101">
        <v>3.076595136637527E-05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2016</v>
      </c>
      <c r="B96" s="101">
        <v>111.52</v>
      </c>
      <c r="C96" s="101">
        <v>118.42</v>
      </c>
      <c r="D96" s="101">
        <v>9.114720768038362</v>
      </c>
      <c r="E96" s="101">
        <v>9.572320951542316</v>
      </c>
      <c r="F96" s="101">
        <v>13.898167284455118</v>
      </c>
      <c r="G96" s="101" t="s">
        <v>59</v>
      </c>
      <c r="H96" s="101">
        <v>-7.745632743870885</v>
      </c>
      <c r="I96" s="101">
        <v>36.27436725612911</v>
      </c>
      <c r="J96" s="101" t="s">
        <v>73</v>
      </c>
      <c r="K96" s="101">
        <v>1.981490976720145</v>
      </c>
      <c r="M96" s="101" t="s">
        <v>68</v>
      </c>
      <c r="N96" s="101">
        <v>1.3328664346702142</v>
      </c>
      <c r="X96" s="101">
        <v>67.5</v>
      </c>
    </row>
    <row r="97" spans="1:24" s="101" customFormat="1" ht="12.75" hidden="1">
      <c r="A97" s="101">
        <v>2015</v>
      </c>
      <c r="B97" s="101">
        <v>108.55999755859375</v>
      </c>
      <c r="C97" s="101">
        <v>130.05999755859375</v>
      </c>
      <c r="D97" s="101">
        <v>9.040874481201172</v>
      </c>
      <c r="E97" s="101">
        <v>9.197322845458984</v>
      </c>
      <c r="F97" s="101">
        <v>17.975503987465054</v>
      </c>
      <c r="G97" s="101" t="s">
        <v>56</v>
      </c>
      <c r="H97" s="101">
        <v>6.23359168139131</v>
      </c>
      <c r="I97" s="101">
        <v>47.29358923998506</v>
      </c>
      <c r="J97" s="101" t="s">
        <v>62</v>
      </c>
      <c r="K97" s="101">
        <v>1.1059968140082292</v>
      </c>
      <c r="L97" s="101">
        <v>0.8174441189756495</v>
      </c>
      <c r="M97" s="101">
        <v>0.26182947959335345</v>
      </c>
      <c r="N97" s="101">
        <v>0.13760566467900195</v>
      </c>
      <c r="O97" s="101">
        <v>0.04441897526683321</v>
      </c>
      <c r="P97" s="101">
        <v>0.023449874053915794</v>
      </c>
      <c r="Q97" s="101">
        <v>0.005406725680652275</v>
      </c>
      <c r="R97" s="101">
        <v>0.0021181008943810696</v>
      </c>
      <c r="S97" s="101">
        <v>0.0005827440423416124</v>
      </c>
      <c r="T97" s="101">
        <v>0.0003450696913072943</v>
      </c>
      <c r="U97" s="101">
        <v>0.00011825873689518817</v>
      </c>
      <c r="V97" s="101">
        <v>7.861042872556294E-05</v>
      </c>
      <c r="W97" s="101">
        <v>3.634164623155064E-05</v>
      </c>
      <c r="X97" s="101">
        <v>67.5</v>
      </c>
    </row>
    <row r="98" spans="1:24" s="101" customFormat="1" ht="12.75" hidden="1">
      <c r="A98" s="101">
        <v>2013</v>
      </c>
      <c r="B98" s="101">
        <v>120.72000122070312</v>
      </c>
      <c r="C98" s="101">
        <v>149.32000732421875</v>
      </c>
      <c r="D98" s="101">
        <v>9.263443946838379</v>
      </c>
      <c r="E98" s="101">
        <v>9.345601081848145</v>
      </c>
      <c r="F98" s="101">
        <v>22.448048734193936</v>
      </c>
      <c r="G98" s="101" t="s">
        <v>57</v>
      </c>
      <c r="H98" s="101">
        <v>4.4512957035010885</v>
      </c>
      <c r="I98" s="101">
        <v>57.67129692420421</v>
      </c>
      <c r="J98" s="101" t="s">
        <v>60</v>
      </c>
      <c r="K98" s="101">
        <v>-0.4652187697778625</v>
      </c>
      <c r="L98" s="101">
        <v>-0.004446645047918826</v>
      </c>
      <c r="M98" s="101">
        <v>0.11282714660829983</v>
      </c>
      <c r="N98" s="101">
        <v>-0.001423140464768516</v>
      </c>
      <c r="O98" s="101">
        <v>-0.01824807939361451</v>
      </c>
      <c r="P98" s="101">
        <v>-0.0005088142282471076</v>
      </c>
      <c r="Q98" s="101">
        <v>0.0024571216427632177</v>
      </c>
      <c r="R98" s="101">
        <v>-0.00011443817972485925</v>
      </c>
      <c r="S98" s="101">
        <v>-0.0002029801095918276</v>
      </c>
      <c r="T98" s="101">
        <v>-3.623499573462475E-05</v>
      </c>
      <c r="U98" s="101">
        <v>6.192584325267861E-05</v>
      </c>
      <c r="V98" s="101">
        <v>-9.033759157054861E-06</v>
      </c>
      <c r="W98" s="101">
        <v>-1.151840150256867E-05</v>
      </c>
      <c r="X98" s="101">
        <v>67.5</v>
      </c>
    </row>
    <row r="99" spans="1:24" s="101" customFormat="1" ht="12.75" hidden="1">
      <c r="A99" s="101">
        <v>2014</v>
      </c>
      <c r="B99" s="101">
        <v>81.77999877929688</v>
      </c>
      <c r="C99" s="101">
        <v>91.77999877929688</v>
      </c>
      <c r="D99" s="101">
        <v>9.917993545532227</v>
      </c>
      <c r="E99" s="101">
        <v>10.315374374389648</v>
      </c>
      <c r="F99" s="101">
        <v>19.43298818213292</v>
      </c>
      <c r="G99" s="101" t="s">
        <v>58</v>
      </c>
      <c r="H99" s="101">
        <v>32.274127497015286</v>
      </c>
      <c r="I99" s="101">
        <v>46.55412627631216</v>
      </c>
      <c r="J99" s="101" t="s">
        <v>61</v>
      </c>
      <c r="K99" s="101">
        <v>1.0033944632310494</v>
      </c>
      <c r="L99" s="101">
        <v>-0.817432024694221</v>
      </c>
      <c r="M99" s="101">
        <v>0.23627253622110952</v>
      </c>
      <c r="N99" s="101">
        <v>-0.13759830530557948</v>
      </c>
      <c r="O99" s="101">
        <v>0.040497567361508044</v>
      </c>
      <c r="P99" s="101">
        <v>-0.023444353290838424</v>
      </c>
      <c r="Q99" s="101">
        <v>0.00481614325145021</v>
      </c>
      <c r="R99" s="101">
        <v>-0.0021150071635337663</v>
      </c>
      <c r="S99" s="101">
        <v>0.0005462505780269093</v>
      </c>
      <c r="T99" s="101">
        <v>-0.00034316193982291093</v>
      </c>
      <c r="U99" s="101">
        <v>0.00010074879051130102</v>
      </c>
      <c r="V99" s="101">
        <v>-7.808963247390232E-05</v>
      </c>
      <c r="W99" s="101">
        <v>3.446798046948505E-05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2016</v>
      </c>
      <c r="B101" s="101">
        <v>115.66</v>
      </c>
      <c r="C101" s="101">
        <v>120.36</v>
      </c>
      <c r="D101" s="101">
        <v>9.096305559964502</v>
      </c>
      <c r="E101" s="101">
        <v>9.5768681981229</v>
      </c>
      <c r="F101" s="101">
        <v>12.56339669117788</v>
      </c>
      <c r="G101" s="101" t="s">
        <v>59</v>
      </c>
      <c r="H101" s="101">
        <v>-15.29729685701345</v>
      </c>
      <c r="I101" s="101">
        <v>32.86270314298655</v>
      </c>
      <c r="J101" s="101" t="s">
        <v>73</v>
      </c>
      <c r="K101" s="101">
        <v>1.522405184329132</v>
      </c>
      <c r="M101" s="101" t="s">
        <v>68</v>
      </c>
      <c r="N101" s="101">
        <v>1.1382410762973214</v>
      </c>
      <c r="X101" s="101">
        <v>67.5</v>
      </c>
    </row>
    <row r="102" spans="1:24" s="101" customFormat="1" ht="12.75" hidden="1">
      <c r="A102" s="101">
        <v>2015</v>
      </c>
      <c r="B102" s="101">
        <v>105.45999908447266</v>
      </c>
      <c r="C102" s="101">
        <v>121.36000061035156</v>
      </c>
      <c r="D102" s="101">
        <v>8.902336120605469</v>
      </c>
      <c r="E102" s="101">
        <v>9.095131874084473</v>
      </c>
      <c r="F102" s="101">
        <v>17.612444360584764</v>
      </c>
      <c r="G102" s="101" t="s">
        <v>56</v>
      </c>
      <c r="H102" s="101">
        <v>9.093365365170179</v>
      </c>
      <c r="I102" s="101">
        <v>47.053364449642835</v>
      </c>
      <c r="J102" s="101" t="s">
        <v>62</v>
      </c>
      <c r="K102" s="101">
        <v>0.81740468652185</v>
      </c>
      <c r="L102" s="101">
        <v>0.90019935306054</v>
      </c>
      <c r="M102" s="101">
        <v>0.19350908963578625</v>
      </c>
      <c r="N102" s="101">
        <v>0.06846994203146743</v>
      </c>
      <c r="O102" s="101">
        <v>0.03282829521689312</v>
      </c>
      <c r="P102" s="101">
        <v>0.025823860014934415</v>
      </c>
      <c r="Q102" s="101">
        <v>0.003995936224359125</v>
      </c>
      <c r="R102" s="101">
        <v>0.001053942387072399</v>
      </c>
      <c r="S102" s="101">
        <v>0.0004306825040905218</v>
      </c>
      <c r="T102" s="101">
        <v>0.00038000517492437874</v>
      </c>
      <c r="U102" s="101">
        <v>8.741082778784258E-05</v>
      </c>
      <c r="V102" s="101">
        <v>3.9115821560416825E-05</v>
      </c>
      <c r="W102" s="101">
        <v>2.6857667973917133E-05</v>
      </c>
      <c r="X102" s="101">
        <v>67.5</v>
      </c>
    </row>
    <row r="103" spans="1:24" s="101" customFormat="1" ht="12.75" hidden="1">
      <c r="A103" s="101">
        <v>2013</v>
      </c>
      <c r="B103" s="101">
        <v>118.87999725341797</v>
      </c>
      <c r="C103" s="101">
        <v>151.47999572753906</v>
      </c>
      <c r="D103" s="101">
        <v>9.163227081298828</v>
      </c>
      <c r="E103" s="101">
        <v>9.27912425994873</v>
      </c>
      <c r="F103" s="101">
        <v>20.185234768845067</v>
      </c>
      <c r="G103" s="101" t="s">
        <v>57</v>
      </c>
      <c r="H103" s="101">
        <v>1.041011769803518</v>
      </c>
      <c r="I103" s="101">
        <v>52.42100902322149</v>
      </c>
      <c r="J103" s="101" t="s">
        <v>60</v>
      </c>
      <c r="K103" s="101">
        <v>-0.6263667088096893</v>
      </c>
      <c r="L103" s="101">
        <v>-0.004897508938774038</v>
      </c>
      <c r="M103" s="101">
        <v>0.14968733880995827</v>
      </c>
      <c r="N103" s="101">
        <v>-0.000708120066077582</v>
      </c>
      <c r="O103" s="101">
        <v>-0.02492679499021999</v>
      </c>
      <c r="P103" s="101">
        <v>-0.0005603082027798315</v>
      </c>
      <c r="Q103" s="101">
        <v>0.003156426142563729</v>
      </c>
      <c r="R103" s="101">
        <v>-5.696179250952688E-05</v>
      </c>
      <c r="S103" s="101">
        <v>-0.0003073695566348817</v>
      </c>
      <c r="T103" s="101">
        <v>-3.989754555559485E-05</v>
      </c>
      <c r="U103" s="101">
        <v>7.307757706996078E-05</v>
      </c>
      <c r="V103" s="101">
        <v>-4.5008772062552E-06</v>
      </c>
      <c r="W103" s="101">
        <v>-1.8533356330844717E-05</v>
      </c>
      <c r="X103" s="101">
        <v>67.5</v>
      </c>
    </row>
    <row r="104" spans="1:24" s="101" customFormat="1" ht="12.75" hidden="1">
      <c r="A104" s="101">
        <v>2014</v>
      </c>
      <c r="B104" s="101">
        <v>103.77999877929688</v>
      </c>
      <c r="C104" s="101">
        <v>81.87999725341797</v>
      </c>
      <c r="D104" s="101">
        <v>9.626690864562988</v>
      </c>
      <c r="E104" s="101">
        <v>10.058356285095215</v>
      </c>
      <c r="F104" s="101">
        <v>23.868334258453693</v>
      </c>
      <c r="G104" s="101" t="s">
        <v>58</v>
      </c>
      <c r="H104" s="101">
        <v>22.684341330698018</v>
      </c>
      <c r="I104" s="101">
        <v>58.96434010999489</v>
      </c>
      <c r="J104" s="101" t="s">
        <v>61</v>
      </c>
      <c r="K104" s="101">
        <v>0.5251810808119443</v>
      </c>
      <c r="L104" s="101">
        <v>-0.9001860305830175</v>
      </c>
      <c r="M104" s="101">
        <v>0.12263551023934104</v>
      </c>
      <c r="N104" s="101">
        <v>-0.06846628022438876</v>
      </c>
      <c r="O104" s="101">
        <v>0.021362393554165023</v>
      </c>
      <c r="P104" s="101">
        <v>-0.025817780709984084</v>
      </c>
      <c r="Q104" s="101">
        <v>0.00245040411273033</v>
      </c>
      <c r="R104" s="101">
        <v>-0.0010524019714263026</v>
      </c>
      <c r="S104" s="101">
        <v>0.00030168091584281334</v>
      </c>
      <c r="T104" s="101">
        <v>-0.00037790490712340176</v>
      </c>
      <c r="U104" s="101">
        <v>4.7961657020372167E-05</v>
      </c>
      <c r="V104" s="101">
        <v>-3.8856011127244934E-05</v>
      </c>
      <c r="W104" s="101">
        <v>1.943833923232929E-05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2016</v>
      </c>
      <c r="B106" s="101">
        <v>118.74</v>
      </c>
      <c r="C106" s="101">
        <v>126.84</v>
      </c>
      <c r="D106" s="101">
        <v>8.919223086107051</v>
      </c>
      <c r="E106" s="101">
        <v>9.233615116433162</v>
      </c>
      <c r="F106" s="101">
        <v>16.578702286295947</v>
      </c>
      <c r="G106" s="101" t="s">
        <v>59</v>
      </c>
      <c r="H106" s="101">
        <v>-7.007552393783115</v>
      </c>
      <c r="I106" s="101">
        <v>44.23244760621688</v>
      </c>
      <c r="J106" s="101" t="s">
        <v>73</v>
      </c>
      <c r="K106" s="101">
        <v>0.8766529250836674</v>
      </c>
      <c r="M106" s="101" t="s">
        <v>68</v>
      </c>
      <c r="N106" s="101">
        <v>0.6311028967540732</v>
      </c>
      <c r="X106" s="101">
        <v>67.5</v>
      </c>
    </row>
    <row r="107" spans="1:24" s="101" customFormat="1" ht="12.75" hidden="1">
      <c r="A107" s="101">
        <v>2015</v>
      </c>
      <c r="B107" s="101">
        <v>109.77999877929688</v>
      </c>
      <c r="C107" s="101">
        <v>130.97999572753906</v>
      </c>
      <c r="D107" s="101">
        <v>8.911016464233398</v>
      </c>
      <c r="E107" s="101">
        <v>9.180290222167969</v>
      </c>
      <c r="F107" s="101">
        <v>19.36525387297842</v>
      </c>
      <c r="G107" s="101" t="s">
        <v>56</v>
      </c>
      <c r="H107" s="101">
        <v>9.41515862501042</v>
      </c>
      <c r="I107" s="101">
        <v>51.695157404307295</v>
      </c>
      <c r="J107" s="101" t="s">
        <v>62</v>
      </c>
      <c r="K107" s="101">
        <v>0.6772643184726543</v>
      </c>
      <c r="L107" s="101">
        <v>0.6146094660210923</v>
      </c>
      <c r="M107" s="101">
        <v>0.16033298865484916</v>
      </c>
      <c r="N107" s="101">
        <v>0.11597173779542648</v>
      </c>
      <c r="O107" s="101">
        <v>0.027200143358472897</v>
      </c>
      <c r="P107" s="101">
        <v>0.017631229811418538</v>
      </c>
      <c r="Q107" s="101">
        <v>0.0033108313522426888</v>
      </c>
      <c r="R107" s="101">
        <v>0.0017851108827439516</v>
      </c>
      <c r="S107" s="101">
        <v>0.0003568371148127697</v>
      </c>
      <c r="T107" s="101">
        <v>0.00025945599203601206</v>
      </c>
      <c r="U107" s="101">
        <v>7.241334681764501E-05</v>
      </c>
      <c r="V107" s="101">
        <v>6.624872029743989E-05</v>
      </c>
      <c r="W107" s="101">
        <v>2.225317239252566E-05</v>
      </c>
      <c r="X107" s="101">
        <v>67.5</v>
      </c>
    </row>
    <row r="108" spans="1:24" s="101" customFormat="1" ht="12.75" hidden="1">
      <c r="A108" s="101">
        <v>2013</v>
      </c>
      <c r="B108" s="101">
        <v>117.45999908447266</v>
      </c>
      <c r="C108" s="101">
        <v>140.16000366210938</v>
      </c>
      <c r="D108" s="101">
        <v>9.380731582641602</v>
      </c>
      <c r="E108" s="101">
        <v>9.468862533569336</v>
      </c>
      <c r="F108" s="101">
        <v>22.112540458458074</v>
      </c>
      <c r="G108" s="101" t="s">
        <v>57</v>
      </c>
      <c r="H108" s="101">
        <v>6.131369410819595</v>
      </c>
      <c r="I108" s="101">
        <v>56.09136849529225</v>
      </c>
      <c r="J108" s="101" t="s">
        <v>60</v>
      </c>
      <c r="K108" s="101">
        <v>-0.5035920141152036</v>
      </c>
      <c r="L108" s="101">
        <v>-0.0033430777400084884</v>
      </c>
      <c r="M108" s="101">
        <v>0.12042957799888557</v>
      </c>
      <c r="N108" s="101">
        <v>-0.001199400606107906</v>
      </c>
      <c r="O108" s="101">
        <v>-0.020027645423228765</v>
      </c>
      <c r="P108" s="101">
        <v>-0.0003825150605092862</v>
      </c>
      <c r="Q108" s="101">
        <v>0.002543375947653798</v>
      </c>
      <c r="R108" s="101">
        <v>-9.644519323237474E-05</v>
      </c>
      <c r="S108" s="101">
        <v>-0.0002458453087144903</v>
      </c>
      <c r="T108" s="101">
        <v>-2.7240601749572304E-05</v>
      </c>
      <c r="U108" s="101">
        <v>5.9127451671218505E-05</v>
      </c>
      <c r="V108" s="101">
        <v>-7.614757907169844E-06</v>
      </c>
      <c r="W108" s="101">
        <v>-1.4785135148151762E-05</v>
      </c>
      <c r="X108" s="101">
        <v>67.5</v>
      </c>
    </row>
    <row r="109" spans="1:24" s="101" customFormat="1" ht="12.75" hidden="1">
      <c r="A109" s="101">
        <v>2014</v>
      </c>
      <c r="B109" s="101">
        <v>95.77999877929688</v>
      </c>
      <c r="C109" s="101">
        <v>98.87999725341797</v>
      </c>
      <c r="D109" s="101">
        <v>9.853507995605469</v>
      </c>
      <c r="E109" s="101">
        <v>10.268689155578613</v>
      </c>
      <c r="F109" s="101">
        <v>20.482365670172356</v>
      </c>
      <c r="G109" s="101" t="s">
        <v>58</v>
      </c>
      <c r="H109" s="101">
        <v>21.138264798953372</v>
      </c>
      <c r="I109" s="101">
        <v>49.41826357825025</v>
      </c>
      <c r="J109" s="101" t="s">
        <v>61</v>
      </c>
      <c r="K109" s="101">
        <v>0.4528598463052576</v>
      </c>
      <c r="L109" s="101">
        <v>-0.6146003738641529</v>
      </c>
      <c r="M109" s="101">
        <v>0.1058460391040039</v>
      </c>
      <c r="N109" s="101">
        <v>-0.11596553542099143</v>
      </c>
      <c r="O109" s="101">
        <v>0.0184049237304288</v>
      </c>
      <c r="P109" s="101">
        <v>-0.017627079930934035</v>
      </c>
      <c r="Q109" s="101">
        <v>0.0021196327587318744</v>
      </c>
      <c r="R109" s="101">
        <v>-0.0017825036292791272</v>
      </c>
      <c r="S109" s="101">
        <v>0.0002586364450168977</v>
      </c>
      <c r="T109" s="101">
        <v>-0.00025802201731579485</v>
      </c>
      <c r="U109" s="101">
        <v>4.180475159835614E-05</v>
      </c>
      <c r="V109" s="101">
        <v>-6.580963761534946E-05</v>
      </c>
      <c r="W109" s="101">
        <v>1.6631399826303068E-05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2016</v>
      </c>
      <c r="B111" s="101">
        <v>120.48</v>
      </c>
      <c r="C111" s="101">
        <v>120.08</v>
      </c>
      <c r="D111" s="101">
        <v>8.963267379525124</v>
      </c>
      <c r="E111" s="101">
        <v>9.375399390812714</v>
      </c>
      <c r="F111" s="101">
        <v>16.383137317136043</v>
      </c>
      <c r="G111" s="101" t="s">
        <v>59</v>
      </c>
      <c r="H111" s="101">
        <v>-9.480933279112747</v>
      </c>
      <c r="I111" s="101">
        <v>43.499066720887264</v>
      </c>
      <c r="J111" s="101" t="s">
        <v>73</v>
      </c>
      <c r="K111" s="101">
        <v>2.2185909169771243</v>
      </c>
      <c r="M111" s="101" t="s">
        <v>68</v>
      </c>
      <c r="N111" s="101">
        <v>1.2983001204145201</v>
      </c>
      <c r="X111" s="101">
        <v>67.5</v>
      </c>
    </row>
    <row r="112" spans="1:24" s="101" customFormat="1" ht="12.75" hidden="1">
      <c r="A112" s="101">
        <v>2015</v>
      </c>
      <c r="B112" s="101">
        <v>126.68000030517578</v>
      </c>
      <c r="C112" s="101">
        <v>140.5800018310547</v>
      </c>
      <c r="D112" s="101">
        <v>8.88235855102539</v>
      </c>
      <c r="E112" s="101">
        <v>9.017037391662598</v>
      </c>
      <c r="F112" s="101">
        <v>21.416735004048334</v>
      </c>
      <c r="G112" s="101" t="s">
        <v>56</v>
      </c>
      <c r="H112" s="101">
        <v>-1.7832491501741572</v>
      </c>
      <c r="I112" s="101">
        <v>57.396751155001624</v>
      </c>
      <c r="J112" s="101" t="s">
        <v>62</v>
      </c>
      <c r="K112" s="101">
        <v>1.3333661557771914</v>
      </c>
      <c r="L112" s="101">
        <v>0.5733699817082585</v>
      </c>
      <c r="M112" s="101">
        <v>0.3156559381739408</v>
      </c>
      <c r="N112" s="101">
        <v>0.09565754201076862</v>
      </c>
      <c r="O112" s="101">
        <v>0.05355059192607116</v>
      </c>
      <c r="P112" s="101">
        <v>0.016448098889510286</v>
      </c>
      <c r="Q112" s="101">
        <v>0.006518270790594025</v>
      </c>
      <c r="R112" s="101">
        <v>0.0014723850457564669</v>
      </c>
      <c r="S112" s="101">
        <v>0.0007025616695237675</v>
      </c>
      <c r="T112" s="101">
        <v>0.00024204092553545205</v>
      </c>
      <c r="U112" s="101">
        <v>0.00014257027656415261</v>
      </c>
      <c r="V112" s="101">
        <v>5.4643772356130344E-05</v>
      </c>
      <c r="W112" s="101">
        <v>4.381173834860712E-05</v>
      </c>
      <c r="X112" s="101">
        <v>67.5</v>
      </c>
    </row>
    <row r="113" spans="1:24" s="101" customFormat="1" ht="12.75" hidden="1">
      <c r="A113" s="101">
        <v>2013</v>
      </c>
      <c r="B113" s="101">
        <v>124.26000213623047</v>
      </c>
      <c r="C113" s="101">
        <v>150.05999755859375</v>
      </c>
      <c r="D113" s="101">
        <v>9.321486473083496</v>
      </c>
      <c r="E113" s="101">
        <v>9.405763626098633</v>
      </c>
      <c r="F113" s="101">
        <v>24.993303473577512</v>
      </c>
      <c r="G113" s="101" t="s">
        <v>57</v>
      </c>
      <c r="H113" s="101">
        <v>7.059980793337402</v>
      </c>
      <c r="I113" s="101">
        <v>63.81998292956787</v>
      </c>
      <c r="J113" s="101" t="s">
        <v>60</v>
      </c>
      <c r="K113" s="101">
        <v>-0.631634305754675</v>
      </c>
      <c r="L113" s="101">
        <v>-0.003119182223300628</v>
      </c>
      <c r="M113" s="101">
        <v>0.15268089680780828</v>
      </c>
      <c r="N113" s="101">
        <v>-0.0009895122286933437</v>
      </c>
      <c r="O113" s="101">
        <v>-0.024857260151084377</v>
      </c>
      <c r="P113" s="101">
        <v>-0.0003568731463765088</v>
      </c>
      <c r="Q113" s="101">
        <v>0.0033014881094458916</v>
      </c>
      <c r="R113" s="101">
        <v>-7.957478487817882E-05</v>
      </c>
      <c r="S113" s="101">
        <v>-0.0002833507602921954</v>
      </c>
      <c r="T113" s="101">
        <v>-2.5410008867770425E-05</v>
      </c>
      <c r="U113" s="101">
        <v>8.172747850958994E-05</v>
      </c>
      <c r="V113" s="101">
        <v>-6.2838117922881075E-06</v>
      </c>
      <c r="W113" s="101">
        <v>-1.6325601671096318E-05</v>
      </c>
      <c r="X113" s="101">
        <v>67.5</v>
      </c>
    </row>
    <row r="114" spans="1:24" s="101" customFormat="1" ht="12.75" hidden="1">
      <c r="A114" s="101">
        <v>2014</v>
      </c>
      <c r="B114" s="101">
        <v>90.41999816894531</v>
      </c>
      <c r="C114" s="101">
        <v>95.62000274658203</v>
      </c>
      <c r="D114" s="101">
        <v>9.795659065246582</v>
      </c>
      <c r="E114" s="101">
        <v>10.35842514038086</v>
      </c>
      <c r="F114" s="101">
        <v>21.26711244443406</v>
      </c>
      <c r="G114" s="101" t="s">
        <v>58</v>
      </c>
      <c r="H114" s="101">
        <v>28.68302898427357</v>
      </c>
      <c r="I114" s="101">
        <v>51.60302715321888</v>
      </c>
      <c r="J114" s="101" t="s">
        <v>61</v>
      </c>
      <c r="K114" s="101">
        <v>1.1742671796341133</v>
      </c>
      <c r="L114" s="101">
        <v>-0.5733614973351336</v>
      </c>
      <c r="M114" s="101">
        <v>0.27627380450276884</v>
      </c>
      <c r="N114" s="101">
        <v>-0.0956524239582627</v>
      </c>
      <c r="O114" s="101">
        <v>0.04743187233721551</v>
      </c>
      <c r="P114" s="101">
        <v>-0.016444226909055493</v>
      </c>
      <c r="Q114" s="101">
        <v>0.005620322976724617</v>
      </c>
      <c r="R114" s="101">
        <v>-0.0014702331708198073</v>
      </c>
      <c r="S114" s="101">
        <v>0.0006428882065537199</v>
      </c>
      <c r="T114" s="101">
        <v>-0.00024070342972919617</v>
      </c>
      <c r="U114" s="101">
        <v>0.00011681995983582377</v>
      </c>
      <c r="V114" s="101">
        <v>-5.428126349549811E-05</v>
      </c>
      <c r="W114" s="101">
        <v>4.0656403520275975E-05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2016</v>
      </c>
      <c r="B116" s="101">
        <v>121.82</v>
      </c>
      <c r="C116" s="101">
        <v>111.32</v>
      </c>
      <c r="D116" s="101">
        <v>8.855527362053667</v>
      </c>
      <c r="E116" s="101">
        <v>9.269537331936457</v>
      </c>
      <c r="F116" s="101">
        <v>16.52608720081228</v>
      </c>
      <c r="G116" s="101" t="s">
        <v>59</v>
      </c>
      <c r="H116" s="101">
        <v>-9.9050391960821</v>
      </c>
      <c r="I116" s="101">
        <v>44.4149608039179</v>
      </c>
      <c r="J116" s="101" t="s">
        <v>73</v>
      </c>
      <c r="K116" s="101">
        <v>1.3995334078689987</v>
      </c>
      <c r="M116" s="101" t="s">
        <v>68</v>
      </c>
      <c r="N116" s="101">
        <v>0.8452964743575545</v>
      </c>
      <c r="X116" s="101">
        <v>67.5</v>
      </c>
    </row>
    <row r="117" spans="1:24" s="101" customFormat="1" ht="12.75" hidden="1">
      <c r="A117" s="101">
        <v>2015</v>
      </c>
      <c r="B117" s="101">
        <v>120.26000213623047</v>
      </c>
      <c r="C117" s="101">
        <v>134.66000366210938</v>
      </c>
      <c r="D117" s="101">
        <v>8.60584831237793</v>
      </c>
      <c r="E117" s="101">
        <v>8.885270118713379</v>
      </c>
      <c r="F117" s="101">
        <v>18.114105041046525</v>
      </c>
      <c r="G117" s="101" t="s">
        <v>56</v>
      </c>
      <c r="H117" s="101">
        <v>-2.6679989048004558</v>
      </c>
      <c r="I117" s="101">
        <v>50.09200323143001</v>
      </c>
      <c r="J117" s="101" t="s">
        <v>62</v>
      </c>
      <c r="K117" s="101">
        <v>1.0273923887123713</v>
      </c>
      <c r="L117" s="101">
        <v>0.5302961180029032</v>
      </c>
      <c r="M117" s="101">
        <v>0.24322085890363845</v>
      </c>
      <c r="N117" s="101">
        <v>0.040840876797673155</v>
      </c>
      <c r="O117" s="101">
        <v>0.04126203123436708</v>
      </c>
      <c r="P117" s="101">
        <v>0.015212439818785065</v>
      </c>
      <c r="Q117" s="101">
        <v>0.005022515457412588</v>
      </c>
      <c r="R117" s="101">
        <v>0.0006286253230183709</v>
      </c>
      <c r="S117" s="101">
        <v>0.0005413426969086508</v>
      </c>
      <c r="T117" s="101">
        <v>0.00022385066570325578</v>
      </c>
      <c r="U117" s="101">
        <v>0.0001098608683933536</v>
      </c>
      <c r="V117" s="101">
        <v>2.3331971951015793E-05</v>
      </c>
      <c r="W117" s="101">
        <v>3.3757093621143304E-05</v>
      </c>
      <c r="X117" s="101">
        <v>67.5</v>
      </c>
    </row>
    <row r="118" spans="1:24" s="101" customFormat="1" ht="12.75" hidden="1">
      <c r="A118" s="101">
        <v>2013</v>
      </c>
      <c r="B118" s="101">
        <v>129.36000061035156</v>
      </c>
      <c r="C118" s="101">
        <v>141.4600067138672</v>
      </c>
      <c r="D118" s="101">
        <v>9.185341835021973</v>
      </c>
      <c r="E118" s="101">
        <v>9.085308074951172</v>
      </c>
      <c r="F118" s="101">
        <v>24.47314424716934</v>
      </c>
      <c r="G118" s="101" t="s">
        <v>57</v>
      </c>
      <c r="H118" s="101">
        <v>1.5716022525627835</v>
      </c>
      <c r="I118" s="101">
        <v>63.431602862914346</v>
      </c>
      <c r="J118" s="101" t="s">
        <v>60</v>
      </c>
      <c r="K118" s="101">
        <v>-0.43780287142262125</v>
      </c>
      <c r="L118" s="101">
        <v>-0.0028852814082622074</v>
      </c>
      <c r="M118" s="101">
        <v>0.10613801331286403</v>
      </c>
      <c r="N118" s="101">
        <v>-0.0004225150269426815</v>
      </c>
      <c r="O118" s="101">
        <v>-0.017179161909092334</v>
      </c>
      <c r="P118" s="101">
        <v>-0.00033009586057879505</v>
      </c>
      <c r="Q118" s="101">
        <v>0.002309580092225518</v>
      </c>
      <c r="R118" s="101">
        <v>-3.398967542599692E-05</v>
      </c>
      <c r="S118" s="101">
        <v>-0.00019164037768356793</v>
      </c>
      <c r="T118" s="101">
        <v>-2.350255083028357E-05</v>
      </c>
      <c r="U118" s="101">
        <v>5.809466985075079E-05</v>
      </c>
      <c r="V118" s="101">
        <v>-2.685512354320889E-06</v>
      </c>
      <c r="W118" s="101">
        <v>-1.0895130897580445E-05</v>
      </c>
      <c r="X118" s="101">
        <v>67.5</v>
      </c>
    </row>
    <row r="119" spans="1:24" s="101" customFormat="1" ht="12.75" hidden="1">
      <c r="A119" s="101">
        <v>2014</v>
      </c>
      <c r="B119" s="101">
        <v>95.30000305175781</v>
      </c>
      <c r="C119" s="101">
        <v>96.69999694824219</v>
      </c>
      <c r="D119" s="101">
        <v>9.666927337646484</v>
      </c>
      <c r="E119" s="101">
        <v>10.047369956970215</v>
      </c>
      <c r="F119" s="101">
        <v>20.027569441830952</v>
      </c>
      <c r="G119" s="101" t="s">
        <v>58</v>
      </c>
      <c r="H119" s="101">
        <v>21.452608459907474</v>
      </c>
      <c r="I119" s="101">
        <v>49.252611511665286</v>
      </c>
      <c r="J119" s="101" t="s">
        <v>61</v>
      </c>
      <c r="K119" s="101">
        <v>0.9294427180618609</v>
      </c>
      <c r="L119" s="101">
        <v>-0.5302882686993406</v>
      </c>
      <c r="M119" s="101">
        <v>0.2188403718143019</v>
      </c>
      <c r="N119" s="101">
        <v>-0.04083869119664249</v>
      </c>
      <c r="O119" s="101">
        <v>0.03751575159432469</v>
      </c>
      <c r="P119" s="101">
        <v>-0.01520885800982395</v>
      </c>
      <c r="Q119" s="101">
        <v>0.004459988936930667</v>
      </c>
      <c r="R119" s="101">
        <v>-0.0006277057421311251</v>
      </c>
      <c r="S119" s="101">
        <v>0.0005062863627806212</v>
      </c>
      <c r="T119" s="101">
        <v>-0.00022261345565859381</v>
      </c>
      <c r="U119" s="101">
        <v>9.324387239424383E-05</v>
      </c>
      <c r="V119" s="101">
        <v>-2.3176905283444934E-05</v>
      </c>
      <c r="W119" s="101">
        <v>3.1950547608315285E-05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12.56339669117788</v>
      </c>
      <c r="G120" s="102"/>
      <c r="H120" s="102"/>
      <c r="I120" s="115"/>
      <c r="J120" s="115" t="s">
        <v>158</v>
      </c>
      <c r="K120" s="102">
        <f>AVERAGE(K118,K113,K108,K103,K98,K93)</f>
        <v>-0.3783303186126697</v>
      </c>
      <c r="L120" s="102">
        <f>AVERAGE(L118,L113,L108,L103,L98,L93)</f>
        <v>-0.0036780158465479023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24.993303473577512</v>
      </c>
      <c r="G121" s="102"/>
      <c r="H121" s="102"/>
      <c r="I121" s="115"/>
      <c r="J121" s="115" t="s">
        <v>159</v>
      </c>
      <c r="K121" s="102">
        <f>AVERAGE(K119,K114,K109,K104,K99,K94)</f>
        <v>0.8452588991843714</v>
      </c>
      <c r="L121" s="102">
        <f>AVERAGE(L119,L114,L109,L104,L99,L94)</f>
        <v>-0.6760856299524273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0.23645644913291855</v>
      </c>
      <c r="L122" s="102">
        <f>ABS(L120/$H$33)</f>
        <v>0.010216710684855284</v>
      </c>
      <c r="M122" s="115" t="s">
        <v>111</v>
      </c>
      <c r="N122" s="102">
        <f>K122+L122+L123+K123</f>
        <v>1.1494874167109792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0.4802607381729383</v>
      </c>
      <c r="L123" s="102">
        <f>ABS(L121/$H$34)</f>
        <v>0.42255351872026703</v>
      </c>
      <c r="M123" s="102"/>
      <c r="N123" s="102"/>
    </row>
    <row r="124" s="101" customFormat="1" ht="12.75"/>
    <row r="125" s="116" customFormat="1" ht="12.75">
      <c r="A125" s="116" t="s">
        <v>118</v>
      </c>
    </row>
    <row r="126" spans="1:24" s="116" customFormat="1" ht="12.75">
      <c r="A126" s="116">
        <v>2016</v>
      </c>
      <c r="B126" s="116">
        <v>100.68</v>
      </c>
      <c r="C126" s="116">
        <v>110.78</v>
      </c>
      <c r="D126" s="116">
        <v>9.170790384973005</v>
      </c>
      <c r="E126" s="116">
        <v>9.555094877982032</v>
      </c>
      <c r="F126" s="116">
        <v>21.965617386151845</v>
      </c>
      <c r="G126" s="116" t="s">
        <v>59</v>
      </c>
      <c r="H126" s="116">
        <v>23.774020853381288</v>
      </c>
      <c r="I126" s="116">
        <v>56.954020853381294</v>
      </c>
      <c r="J126" s="116" t="s">
        <v>73</v>
      </c>
      <c r="K126" s="116">
        <v>1.7424031541300113</v>
      </c>
      <c r="M126" s="116" t="s">
        <v>68</v>
      </c>
      <c r="N126" s="116">
        <v>0.9740499365183894</v>
      </c>
      <c r="X126" s="116">
        <v>67.5</v>
      </c>
    </row>
    <row r="127" spans="1:24" s="116" customFormat="1" ht="12.75">
      <c r="A127" s="116">
        <v>2014</v>
      </c>
      <c r="B127" s="116">
        <v>94.05999755859375</v>
      </c>
      <c r="C127" s="116">
        <v>101.76000213623047</v>
      </c>
      <c r="D127" s="116">
        <v>9.627989768981934</v>
      </c>
      <c r="E127" s="116">
        <v>10.06954288482666</v>
      </c>
      <c r="F127" s="116">
        <v>14.084333348348864</v>
      </c>
      <c r="G127" s="116" t="s">
        <v>56</v>
      </c>
      <c r="H127" s="116">
        <v>8.215030813498899</v>
      </c>
      <c r="I127" s="116">
        <v>34.77502837209265</v>
      </c>
      <c r="J127" s="116" t="s">
        <v>62</v>
      </c>
      <c r="K127" s="116">
        <v>1.22306336150214</v>
      </c>
      <c r="L127" s="116">
        <v>0.39212027465821175</v>
      </c>
      <c r="M127" s="116">
        <v>0.289542836218803</v>
      </c>
      <c r="N127" s="116">
        <v>0.07967906482291869</v>
      </c>
      <c r="O127" s="116">
        <v>0.049120302455910626</v>
      </c>
      <c r="P127" s="116">
        <v>0.011248534885231665</v>
      </c>
      <c r="Q127" s="116">
        <v>0.00597906596188094</v>
      </c>
      <c r="R127" s="116">
        <v>0.0012265006871852713</v>
      </c>
      <c r="S127" s="116">
        <v>0.0006444596535113581</v>
      </c>
      <c r="T127" s="116">
        <v>0.00016553341744065218</v>
      </c>
      <c r="U127" s="116">
        <v>0.00013078830656513827</v>
      </c>
      <c r="V127" s="116">
        <v>4.552264969444134E-05</v>
      </c>
      <c r="W127" s="116">
        <v>4.018451791509743E-05</v>
      </c>
      <c r="X127" s="116">
        <v>67.5</v>
      </c>
    </row>
    <row r="128" spans="1:24" s="116" customFormat="1" ht="12.75">
      <c r="A128" s="116">
        <v>2015</v>
      </c>
      <c r="B128" s="116">
        <v>113.9800033569336</v>
      </c>
      <c r="C128" s="116">
        <v>121.27999877929688</v>
      </c>
      <c r="D128" s="116">
        <v>8.874449729919434</v>
      </c>
      <c r="E128" s="116">
        <v>9.39615535736084</v>
      </c>
      <c r="F128" s="116">
        <v>16.01188158510832</v>
      </c>
      <c r="G128" s="116" t="s">
        <v>57</v>
      </c>
      <c r="H128" s="116">
        <v>-3.5529061190438114</v>
      </c>
      <c r="I128" s="116">
        <v>42.92709723788978</v>
      </c>
      <c r="J128" s="116" t="s">
        <v>60</v>
      </c>
      <c r="K128" s="116">
        <v>1.0486099136528124</v>
      </c>
      <c r="L128" s="116">
        <v>0.0021347557446523445</v>
      </c>
      <c r="M128" s="116">
        <v>-0.24992162578616803</v>
      </c>
      <c r="N128" s="116">
        <v>-0.0008236103090815698</v>
      </c>
      <c r="O128" s="116">
        <v>0.04183872106166309</v>
      </c>
      <c r="P128" s="116">
        <v>0.0002440177156938396</v>
      </c>
      <c r="Q128" s="116">
        <v>-0.005238294638095351</v>
      </c>
      <c r="R128" s="116">
        <v>-6.618143783588647E-05</v>
      </c>
      <c r="S128" s="116">
        <v>0.0005248819029135637</v>
      </c>
      <c r="T128" s="116">
        <v>1.7359803535653642E-05</v>
      </c>
      <c r="U128" s="116">
        <v>-0.00011921792924797038</v>
      </c>
      <c r="V128" s="116">
        <v>-5.2126681799108695E-06</v>
      </c>
      <c r="W128" s="116">
        <v>3.1938148310311174E-05</v>
      </c>
      <c r="X128" s="116">
        <v>67.5</v>
      </c>
    </row>
    <row r="129" spans="1:24" s="116" customFormat="1" ht="12.75">
      <c r="A129" s="116">
        <v>2013</v>
      </c>
      <c r="B129" s="116">
        <v>139.86000061035156</v>
      </c>
      <c r="C129" s="116">
        <v>146.75999450683594</v>
      </c>
      <c r="D129" s="116">
        <v>9.0397367477417</v>
      </c>
      <c r="E129" s="116">
        <v>9.431673049926758</v>
      </c>
      <c r="F129" s="116">
        <v>24.409453230133224</v>
      </c>
      <c r="G129" s="116" t="s">
        <v>58</v>
      </c>
      <c r="H129" s="116">
        <v>-8.046076881101428</v>
      </c>
      <c r="I129" s="116">
        <v>64.31392372925013</v>
      </c>
      <c r="J129" s="116" t="s">
        <v>61</v>
      </c>
      <c r="K129" s="116">
        <v>-0.6295246105101497</v>
      </c>
      <c r="L129" s="116">
        <v>0.39211446366583075</v>
      </c>
      <c r="M129" s="116">
        <v>-0.14619929880142102</v>
      </c>
      <c r="N129" s="116">
        <v>-0.07967480804566555</v>
      </c>
      <c r="O129" s="116">
        <v>-0.02573568598822439</v>
      </c>
      <c r="P129" s="116">
        <v>0.011245887800378471</v>
      </c>
      <c r="Q129" s="116">
        <v>-0.002882620172867863</v>
      </c>
      <c r="R129" s="116">
        <v>-0.0012247138249207106</v>
      </c>
      <c r="S129" s="116">
        <v>-0.0003739347977894221</v>
      </c>
      <c r="T129" s="116">
        <v>0.00016462062298140144</v>
      </c>
      <c r="U129" s="116">
        <v>-5.378351494651982E-05</v>
      </c>
      <c r="V129" s="116">
        <v>-4.522322108882742E-05</v>
      </c>
      <c r="W129" s="116">
        <v>-2.438750012972535E-05</v>
      </c>
      <c r="X129" s="116">
        <v>67.5</v>
      </c>
    </row>
    <row r="130" s="116" customFormat="1" ht="12.75">
      <c r="A130" s="116" t="s">
        <v>124</v>
      </c>
    </row>
    <row r="131" spans="1:24" s="116" customFormat="1" ht="12.75">
      <c r="A131" s="116">
        <v>2016</v>
      </c>
      <c r="B131" s="116">
        <v>111.52</v>
      </c>
      <c r="C131" s="116">
        <v>118.42</v>
      </c>
      <c r="D131" s="116">
        <v>9.114720768038362</v>
      </c>
      <c r="E131" s="116">
        <v>9.572320951542316</v>
      </c>
      <c r="F131" s="116">
        <v>24.389551298088293</v>
      </c>
      <c r="G131" s="116" t="s">
        <v>59</v>
      </c>
      <c r="H131" s="116">
        <v>19.636993248929713</v>
      </c>
      <c r="I131" s="116">
        <v>63.65699324892971</v>
      </c>
      <c r="J131" s="116" t="s">
        <v>73</v>
      </c>
      <c r="K131" s="116">
        <v>1.370738872043699</v>
      </c>
      <c r="M131" s="116" t="s">
        <v>68</v>
      </c>
      <c r="N131" s="116">
        <v>0.7453008729003864</v>
      </c>
      <c r="X131" s="116">
        <v>67.5</v>
      </c>
    </row>
    <row r="132" spans="1:24" s="116" customFormat="1" ht="12.75">
      <c r="A132" s="116">
        <v>2014</v>
      </c>
      <c r="B132" s="116">
        <v>81.77999877929688</v>
      </c>
      <c r="C132" s="116">
        <v>91.77999877929688</v>
      </c>
      <c r="D132" s="116">
        <v>9.917993545532227</v>
      </c>
      <c r="E132" s="116">
        <v>10.315374374389648</v>
      </c>
      <c r="F132" s="116">
        <v>13.35631736940782</v>
      </c>
      <c r="G132" s="116" t="s">
        <v>56</v>
      </c>
      <c r="H132" s="116">
        <v>17.71671112317715</v>
      </c>
      <c r="I132" s="116">
        <v>31.99670990247402</v>
      </c>
      <c r="J132" s="116" t="s">
        <v>62</v>
      </c>
      <c r="K132" s="116">
        <v>1.118010868095119</v>
      </c>
      <c r="L132" s="116">
        <v>0.17127371678707995</v>
      </c>
      <c r="M132" s="116">
        <v>0.2646730977167899</v>
      </c>
      <c r="N132" s="116">
        <v>0.1390285546195783</v>
      </c>
      <c r="O132" s="116">
        <v>0.04490132220063752</v>
      </c>
      <c r="P132" s="116">
        <v>0.0049134964706057304</v>
      </c>
      <c r="Q132" s="116">
        <v>0.005465513360224648</v>
      </c>
      <c r="R132" s="116">
        <v>0.002140068423988973</v>
      </c>
      <c r="S132" s="116">
        <v>0.0005891180854825744</v>
      </c>
      <c r="T132" s="116">
        <v>7.228933270577493E-05</v>
      </c>
      <c r="U132" s="116">
        <v>0.00011954830329966076</v>
      </c>
      <c r="V132" s="116">
        <v>7.94309454473583E-05</v>
      </c>
      <c r="W132" s="116">
        <v>3.6731531386220905E-05</v>
      </c>
      <c r="X132" s="116">
        <v>67.5</v>
      </c>
    </row>
    <row r="133" spans="1:24" s="116" customFormat="1" ht="12.75">
      <c r="A133" s="116">
        <v>2015</v>
      </c>
      <c r="B133" s="116">
        <v>108.55999755859375</v>
      </c>
      <c r="C133" s="116">
        <v>130.05999755859375</v>
      </c>
      <c r="D133" s="116">
        <v>9.040874481201172</v>
      </c>
      <c r="E133" s="116">
        <v>9.197322845458984</v>
      </c>
      <c r="F133" s="116">
        <v>13.239293970015632</v>
      </c>
      <c r="G133" s="116" t="s">
        <v>57</v>
      </c>
      <c r="H133" s="116">
        <v>-6.227386952406846</v>
      </c>
      <c r="I133" s="116">
        <v>34.83261060618691</v>
      </c>
      <c r="J133" s="116" t="s">
        <v>60</v>
      </c>
      <c r="K133" s="116">
        <v>0.9928063702413155</v>
      </c>
      <c r="L133" s="116">
        <v>-0.0009300650842823968</v>
      </c>
      <c r="M133" s="116">
        <v>-0.2364010701117346</v>
      </c>
      <c r="N133" s="116">
        <v>-0.0014372253256963723</v>
      </c>
      <c r="O133" s="116">
        <v>0.03964781893217542</v>
      </c>
      <c r="P133" s="116">
        <v>-0.00010668521004763277</v>
      </c>
      <c r="Q133" s="116">
        <v>-0.0049444615361201386</v>
      </c>
      <c r="R133" s="116">
        <v>-0.00011552704087424635</v>
      </c>
      <c r="S133" s="116">
        <v>0.0005003288101470354</v>
      </c>
      <c r="T133" s="116">
        <v>-7.617618722034172E-06</v>
      </c>
      <c r="U133" s="116">
        <v>-0.00011184496462259424</v>
      </c>
      <c r="V133" s="116">
        <v>-9.10745870010695E-06</v>
      </c>
      <c r="W133" s="116">
        <v>3.053587404358963E-05</v>
      </c>
      <c r="X133" s="116">
        <v>67.5</v>
      </c>
    </row>
    <row r="134" spans="1:24" s="116" customFormat="1" ht="12.75">
      <c r="A134" s="116">
        <v>2013</v>
      </c>
      <c r="B134" s="116">
        <v>120.72000122070312</v>
      </c>
      <c r="C134" s="116">
        <v>149.32000732421875</v>
      </c>
      <c r="D134" s="116">
        <v>9.263443946838379</v>
      </c>
      <c r="E134" s="116">
        <v>9.345601081848145</v>
      </c>
      <c r="F134" s="116">
        <v>22.448048734193936</v>
      </c>
      <c r="G134" s="116" t="s">
        <v>58</v>
      </c>
      <c r="H134" s="116">
        <v>4.4512957035010885</v>
      </c>
      <c r="I134" s="116">
        <v>57.67129692420421</v>
      </c>
      <c r="J134" s="116" t="s">
        <v>61</v>
      </c>
      <c r="K134" s="116">
        <v>-0.5140854135132275</v>
      </c>
      <c r="L134" s="116">
        <v>-0.1712711915092549</v>
      </c>
      <c r="M134" s="116">
        <v>-0.11902261425892202</v>
      </c>
      <c r="N134" s="116">
        <v>-0.1390211256715045</v>
      </c>
      <c r="O134" s="116">
        <v>-0.02107555905039997</v>
      </c>
      <c r="P134" s="116">
        <v>-0.004912338122789601</v>
      </c>
      <c r="Q134" s="116">
        <v>-0.002328977545753201</v>
      </c>
      <c r="R134" s="116">
        <v>-0.0021369479081581487</v>
      </c>
      <c r="S134" s="116">
        <v>-0.00031101639889161104</v>
      </c>
      <c r="T134" s="116">
        <v>-7.188685212228961E-05</v>
      </c>
      <c r="U134" s="116">
        <v>-4.221967207828978E-05</v>
      </c>
      <c r="V134" s="116">
        <v>-7.89070927780707E-05</v>
      </c>
      <c r="W134" s="116">
        <v>-2.041484250174271E-05</v>
      </c>
      <c r="X134" s="116">
        <v>67.5</v>
      </c>
    </row>
    <row r="135" s="116" customFormat="1" ht="12.75">
      <c r="A135" s="116" t="s">
        <v>130</v>
      </c>
    </row>
    <row r="136" spans="1:24" s="116" customFormat="1" ht="12.75">
      <c r="A136" s="116">
        <v>2016</v>
      </c>
      <c r="B136" s="116">
        <v>115.66</v>
      </c>
      <c r="C136" s="116">
        <v>120.36</v>
      </c>
      <c r="D136" s="116">
        <v>9.096305559964502</v>
      </c>
      <c r="E136" s="116">
        <v>9.5768681981229</v>
      </c>
      <c r="F136" s="116">
        <v>25.490833239319997</v>
      </c>
      <c r="G136" s="116" t="s">
        <v>59</v>
      </c>
      <c r="H136" s="116">
        <v>18.51764349106206</v>
      </c>
      <c r="I136" s="116">
        <v>66.67764349106206</v>
      </c>
      <c r="J136" s="116" t="s">
        <v>73</v>
      </c>
      <c r="K136" s="116">
        <v>1.372976233136884</v>
      </c>
      <c r="M136" s="116" t="s">
        <v>68</v>
      </c>
      <c r="N136" s="116">
        <v>0.7156019121342737</v>
      </c>
      <c r="X136" s="116">
        <v>67.5</v>
      </c>
    </row>
    <row r="137" spans="1:24" s="116" customFormat="1" ht="12.75">
      <c r="A137" s="116">
        <v>2014</v>
      </c>
      <c r="B137" s="116">
        <v>103.77999877929688</v>
      </c>
      <c r="C137" s="116">
        <v>81.87999725341797</v>
      </c>
      <c r="D137" s="116">
        <v>9.626690864562988</v>
      </c>
      <c r="E137" s="116">
        <v>10.058356285095215</v>
      </c>
      <c r="F137" s="116">
        <v>17.988515391219437</v>
      </c>
      <c r="G137" s="116" t="s">
        <v>56</v>
      </c>
      <c r="H137" s="116">
        <v>8.158835037774722</v>
      </c>
      <c r="I137" s="116">
        <v>44.4388338170716</v>
      </c>
      <c r="J137" s="116" t="s">
        <v>62</v>
      </c>
      <c r="K137" s="116">
        <v>1.1372728736441966</v>
      </c>
      <c r="L137" s="116">
        <v>0.01689185829215691</v>
      </c>
      <c r="M137" s="116">
        <v>0.26923343898220203</v>
      </c>
      <c r="N137" s="116">
        <v>0.06852618054902308</v>
      </c>
      <c r="O137" s="116">
        <v>0.045674860367791684</v>
      </c>
      <c r="P137" s="116">
        <v>0.000484692808902092</v>
      </c>
      <c r="Q137" s="116">
        <v>0.005559649580455018</v>
      </c>
      <c r="R137" s="116">
        <v>0.001054835426661358</v>
      </c>
      <c r="S137" s="116">
        <v>0.0005992515005783883</v>
      </c>
      <c r="T137" s="116">
        <v>7.109334710922551E-06</v>
      </c>
      <c r="U137" s="116">
        <v>0.00012159893774677122</v>
      </c>
      <c r="V137" s="116">
        <v>3.915749785307025E-05</v>
      </c>
      <c r="W137" s="116">
        <v>3.736423785916776E-05</v>
      </c>
      <c r="X137" s="116">
        <v>67.5</v>
      </c>
    </row>
    <row r="138" spans="1:24" s="116" customFormat="1" ht="12.75">
      <c r="A138" s="116">
        <v>2015</v>
      </c>
      <c r="B138" s="116">
        <v>105.45999908447266</v>
      </c>
      <c r="C138" s="116">
        <v>121.36000061035156</v>
      </c>
      <c r="D138" s="116">
        <v>8.902336120605469</v>
      </c>
      <c r="E138" s="116">
        <v>9.095131874084473</v>
      </c>
      <c r="F138" s="116">
        <v>10.397709336359313</v>
      </c>
      <c r="G138" s="116" t="s">
        <v>57</v>
      </c>
      <c r="H138" s="116">
        <v>-10.181503560020374</v>
      </c>
      <c r="I138" s="116">
        <v>27.778495524452282</v>
      </c>
      <c r="J138" s="116" t="s">
        <v>60</v>
      </c>
      <c r="K138" s="116">
        <v>1.102756264728129</v>
      </c>
      <c r="L138" s="116">
        <v>-9.088952794368488E-05</v>
      </c>
      <c r="M138" s="116">
        <v>-0.2617936515916611</v>
      </c>
      <c r="N138" s="116">
        <v>-0.0007081698912541383</v>
      </c>
      <c r="O138" s="116">
        <v>0.044165550184750185</v>
      </c>
      <c r="P138" s="116">
        <v>-1.0637158660963558E-05</v>
      </c>
      <c r="Q138" s="116">
        <v>-0.005438207160823169</v>
      </c>
      <c r="R138" s="116">
        <v>-5.6913293974457674E-05</v>
      </c>
      <c r="S138" s="116">
        <v>0.0005678107333770119</v>
      </c>
      <c r="T138" s="116">
        <v>-7.74006249634737E-07</v>
      </c>
      <c r="U138" s="116">
        <v>-0.00012057102398897036</v>
      </c>
      <c r="V138" s="116">
        <v>-4.4811303487484186E-06</v>
      </c>
      <c r="W138" s="116">
        <v>3.498804986174049E-05</v>
      </c>
      <c r="X138" s="116">
        <v>67.5</v>
      </c>
    </row>
    <row r="139" spans="1:24" s="116" customFormat="1" ht="12.75">
      <c r="A139" s="116">
        <v>2013</v>
      </c>
      <c r="B139" s="116">
        <v>118.87999725341797</v>
      </c>
      <c r="C139" s="116">
        <v>151.47999572753906</v>
      </c>
      <c r="D139" s="116">
        <v>9.163227081298828</v>
      </c>
      <c r="E139" s="116">
        <v>9.27912425994873</v>
      </c>
      <c r="F139" s="116">
        <v>20.185234768845067</v>
      </c>
      <c r="G139" s="116" t="s">
        <v>58</v>
      </c>
      <c r="H139" s="116">
        <v>1.041011769803518</v>
      </c>
      <c r="I139" s="116">
        <v>52.42100902322149</v>
      </c>
      <c r="J139" s="116" t="s">
        <v>61</v>
      </c>
      <c r="K139" s="116">
        <v>-0.27806152148363433</v>
      </c>
      <c r="L139" s="116">
        <v>-0.016891613767074487</v>
      </c>
      <c r="M139" s="116">
        <v>-0.06285482203050957</v>
      </c>
      <c r="N139" s="116">
        <v>-0.06852252123238338</v>
      </c>
      <c r="O139" s="116">
        <v>-0.011644614484626815</v>
      </c>
      <c r="P139" s="116">
        <v>-0.00048457607231168704</v>
      </c>
      <c r="Q139" s="116">
        <v>-0.001155684357177715</v>
      </c>
      <c r="R139" s="116">
        <v>-0.0010532989387200702</v>
      </c>
      <c r="S139" s="116">
        <v>-0.00019155503649685143</v>
      </c>
      <c r="T139" s="116">
        <v>-7.067075375107768E-06</v>
      </c>
      <c r="U139" s="116">
        <v>-1.5777510430808624E-05</v>
      </c>
      <c r="V139" s="116">
        <v>-3.890024561504371E-05</v>
      </c>
      <c r="W139" s="116">
        <v>-1.3111927305656746E-05</v>
      </c>
      <c r="X139" s="116">
        <v>67.5</v>
      </c>
    </row>
    <row r="140" s="116" customFormat="1" ht="12.75">
      <c r="A140" s="116" t="s">
        <v>136</v>
      </c>
    </row>
    <row r="141" spans="1:24" s="116" customFormat="1" ht="12.75">
      <c r="A141" s="116">
        <v>2016</v>
      </c>
      <c r="B141" s="116">
        <v>118.74</v>
      </c>
      <c r="C141" s="116">
        <v>126.84</v>
      </c>
      <c r="D141" s="116">
        <v>8.919223086107051</v>
      </c>
      <c r="E141" s="116">
        <v>9.233615116433162</v>
      </c>
      <c r="F141" s="116">
        <v>23.90301032579853</v>
      </c>
      <c r="G141" s="116" t="s">
        <v>59</v>
      </c>
      <c r="H141" s="116">
        <v>12.53390905563856</v>
      </c>
      <c r="I141" s="116">
        <v>63.773909055638555</v>
      </c>
      <c r="J141" s="116" t="s">
        <v>73</v>
      </c>
      <c r="K141" s="116">
        <v>0.5243235449755773</v>
      </c>
      <c r="M141" s="116" t="s">
        <v>68</v>
      </c>
      <c r="N141" s="116">
        <v>0.30622510741129244</v>
      </c>
      <c r="X141" s="116">
        <v>67.5</v>
      </c>
    </row>
    <row r="142" spans="1:24" s="116" customFormat="1" ht="12.75">
      <c r="A142" s="116">
        <v>2014</v>
      </c>
      <c r="B142" s="116">
        <v>95.77999877929688</v>
      </c>
      <c r="C142" s="116">
        <v>98.87999725341797</v>
      </c>
      <c r="D142" s="116">
        <v>9.853507995605469</v>
      </c>
      <c r="E142" s="116">
        <v>10.268689155578613</v>
      </c>
      <c r="F142" s="116">
        <v>17.556355087444523</v>
      </c>
      <c r="G142" s="116" t="s">
        <v>56</v>
      </c>
      <c r="H142" s="116">
        <v>14.078613363251947</v>
      </c>
      <c r="I142" s="116">
        <v>42.35861214254882</v>
      </c>
      <c r="J142" s="116" t="s">
        <v>62</v>
      </c>
      <c r="K142" s="116">
        <v>0.6654593484824631</v>
      </c>
      <c r="L142" s="116">
        <v>0.20553736118110608</v>
      </c>
      <c r="M142" s="116">
        <v>0.15753791648848764</v>
      </c>
      <c r="N142" s="116">
        <v>0.11687852376736603</v>
      </c>
      <c r="O142" s="116">
        <v>0.026726049721778916</v>
      </c>
      <c r="P142" s="116">
        <v>0.005896359889320115</v>
      </c>
      <c r="Q142" s="116">
        <v>0.003253173811619645</v>
      </c>
      <c r="R142" s="116">
        <v>0.0017991050430357168</v>
      </c>
      <c r="S142" s="116">
        <v>0.000350659405058257</v>
      </c>
      <c r="T142" s="116">
        <v>8.67591788347313E-05</v>
      </c>
      <c r="U142" s="116">
        <v>7.11589467650177E-05</v>
      </c>
      <c r="V142" s="116">
        <v>6.677397035937653E-05</v>
      </c>
      <c r="W142" s="116">
        <v>2.1863119293979606E-05</v>
      </c>
      <c r="X142" s="116">
        <v>67.5</v>
      </c>
    </row>
    <row r="143" spans="1:24" s="116" customFormat="1" ht="12.75">
      <c r="A143" s="116">
        <v>2015</v>
      </c>
      <c r="B143" s="116">
        <v>109.77999877929688</v>
      </c>
      <c r="C143" s="116">
        <v>130.97999572753906</v>
      </c>
      <c r="D143" s="116">
        <v>8.911016464233398</v>
      </c>
      <c r="E143" s="116">
        <v>9.180290222167969</v>
      </c>
      <c r="F143" s="116">
        <v>14.776465416601615</v>
      </c>
      <c r="G143" s="116" t="s">
        <v>57</v>
      </c>
      <c r="H143" s="116">
        <v>-2.8345202639646914</v>
      </c>
      <c r="I143" s="116">
        <v>39.445478515332184</v>
      </c>
      <c r="J143" s="116" t="s">
        <v>60</v>
      </c>
      <c r="K143" s="116">
        <v>0.589908827882295</v>
      </c>
      <c r="L143" s="116">
        <v>-0.0011168694036143346</v>
      </c>
      <c r="M143" s="116">
        <v>-0.14047219640047195</v>
      </c>
      <c r="N143" s="116">
        <v>-0.0012083456857510228</v>
      </c>
      <c r="O143" s="116">
        <v>0.023557000575916254</v>
      </c>
      <c r="P143" s="116">
        <v>-0.00012797579392704347</v>
      </c>
      <c r="Q143" s="116">
        <v>-0.002938370446220647</v>
      </c>
      <c r="R143" s="116">
        <v>-9.713484040333996E-05</v>
      </c>
      <c r="S143" s="116">
        <v>0.0002971875056006104</v>
      </c>
      <c r="T143" s="116">
        <v>-9.127654400367034E-06</v>
      </c>
      <c r="U143" s="116">
        <v>-6.648863391789057E-05</v>
      </c>
      <c r="V143" s="116">
        <v>-7.659665150187088E-06</v>
      </c>
      <c r="W143" s="116">
        <v>1.8135118853390995E-05</v>
      </c>
      <c r="X143" s="116">
        <v>67.5</v>
      </c>
    </row>
    <row r="144" spans="1:24" s="116" customFormat="1" ht="12.75">
      <c r="A144" s="116">
        <v>2013</v>
      </c>
      <c r="B144" s="116">
        <v>117.45999908447266</v>
      </c>
      <c r="C144" s="116">
        <v>140.16000366210938</v>
      </c>
      <c r="D144" s="116">
        <v>9.380731582641602</v>
      </c>
      <c r="E144" s="116">
        <v>9.468862533569336</v>
      </c>
      <c r="F144" s="116">
        <v>22.112540458458074</v>
      </c>
      <c r="G144" s="116" t="s">
        <v>58</v>
      </c>
      <c r="H144" s="116">
        <v>6.131369410819595</v>
      </c>
      <c r="I144" s="116">
        <v>56.09136849529225</v>
      </c>
      <c r="J144" s="116" t="s">
        <v>61</v>
      </c>
      <c r="K144" s="116">
        <v>-0.30796707497594805</v>
      </c>
      <c r="L144" s="116">
        <v>-0.20553432668055163</v>
      </c>
      <c r="M144" s="116">
        <v>-0.07131449480968749</v>
      </c>
      <c r="N144" s="116">
        <v>-0.11687227737467287</v>
      </c>
      <c r="O144" s="116">
        <v>-0.012623369502525073</v>
      </c>
      <c r="P144" s="116">
        <v>-0.005894970919398319</v>
      </c>
      <c r="Q144" s="116">
        <v>-0.0013961085091728955</v>
      </c>
      <c r="R144" s="116">
        <v>-0.001796480943026217</v>
      </c>
      <c r="S144" s="116">
        <v>-0.0001861225533639002</v>
      </c>
      <c r="T144" s="116">
        <v>-8.627769721790417E-05</v>
      </c>
      <c r="U144" s="116">
        <v>-2.5354630039488945E-05</v>
      </c>
      <c r="V144" s="116">
        <v>-6.63331941590476E-05</v>
      </c>
      <c r="W144" s="116">
        <v>-1.2211201801467608E-05</v>
      </c>
      <c r="X144" s="116">
        <v>67.5</v>
      </c>
    </row>
    <row r="145" s="116" customFormat="1" ht="12.75">
      <c r="A145" s="116" t="s">
        <v>142</v>
      </c>
    </row>
    <row r="146" spans="1:24" s="116" customFormat="1" ht="12.75">
      <c r="A146" s="116">
        <v>2016</v>
      </c>
      <c r="B146" s="116">
        <v>120.48</v>
      </c>
      <c r="C146" s="116">
        <v>120.08</v>
      </c>
      <c r="D146" s="116">
        <v>8.963267379525124</v>
      </c>
      <c r="E146" s="116">
        <v>9.375399390812714</v>
      </c>
      <c r="F146" s="116">
        <v>26.123363896278537</v>
      </c>
      <c r="G146" s="116" t="s">
        <v>59</v>
      </c>
      <c r="H146" s="116">
        <v>16.380460521177085</v>
      </c>
      <c r="I146" s="116">
        <v>69.36046052117709</v>
      </c>
      <c r="J146" s="116" t="s">
        <v>73</v>
      </c>
      <c r="K146" s="116">
        <v>1.4667109193483228</v>
      </c>
      <c r="M146" s="116" t="s">
        <v>68</v>
      </c>
      <c r="N146" s="116">
        <v>0.8163852704186738</v>
      </c>
      <c r="X146" s="116">
        <v>67.5</v>
      </c>
    </row>
    <row r="147" spans="1:24" s="116" customFormat="1" ht="12.75">
      <c r="A147" s="116">
        <v>2014</v>
      </c>
      <c r="B147" s="116">
        <v>90.41999816894531</v>
      </c>
      <c r="C147" s="116">
        <v>95.62000274658203</v>
      </c>
      <c r="D147" s="116">
        <v>9.795659065246582</v>
      </c>
      <c r="E147" s="116">
        <v>10.35842514038086</v>
      </c>
      <c r="F147" s="116">
        <v>15.20712623926808</v>
      </c>
      <c r="G147" s="116" t="s">
        <v>56</v>
      </c>
      <c r="H147" s="116">
        <v>13.978934410534016</v>
      </c>
      <c r="I147" s="116">
        <v>36.89893257947933</v>
      </c>
      <c r="J147" s="116" t="s">
        <v>62</v>
      </c>
      <c r="K147" s="116">
        <v>1.129263361291409</v>
      </c>
      <c r="L147" s="116">
        <v>0.3287527800874696</v>
      </c>
      <c r="M147" s="116">
        <v>0.26733727359294823</v>
      </c>
      <c r="N147" s="116">
        <v>0.09873465050911687</v>
      </c>
      <c r="O147" s="116">
        <v>0.0453532608235568</v>
      </c>
      <c r="P147" s="116">
        <v>0.009431023472738227</v>
      </c>
      <c r="Q147" s="116">
        <v>0.005520496147592517</v>
      </c>
      <c r="R147" s="116">
        <v>0.0015198389939778273</v>
      </c>
      <c r="S147" s="116">
        <v>0.0005950342572002399</v>
      </c>
      <c r="T147" s="116">
        <v>0.00013875332362404613</v>
      </c>
      <c r="U147" s="116">
        <v>0.00012073839942087191</v>
      </c>
      <c r="V147" s="116">
        <v>5.641703433587645E-05</v>
      </c>
      <c r="W147" s="116">
        <v>3.709976300966189E-05</v>
      </c>
      <c r="X147" s="116">
        <v>67.5</v>
      </c>
    </row>
    <row r="148" spans="1:24" s="116" customFormat="1" ht="12.75">
      <c r="A148" s="116">
        <v>2015</v>
      </c>
      <c r="B148" s="116">
        <v>126.68000030517578</v>
      </c>
      <c r="C148" s="116">
        <v>140.5800018310547</v>
      </c>
      <c r="D148" s="116">
        <v>8.88235855102539</v>
      </c>
      <c r="E148" s="116">
        <v>9.017037391662598</v>
      </c>
      <c r="F148" s="116">
        <v>17.54740336620461</v>
      </c>
      <c r="G148" s="116" t="s">
        <v>57</v>
      </c>
      <c r="H148" s="116">
        <v>-12.153040115580922</v>
      </c>
      <c r="I148" s="116">
        <v>47.02696018959486</v>
      </c>
      <c r="J148" s="116" t="s">
        <v>60</v>
      </c>
      <c r="K148" s="116">
        <v>1.0964151786770013</v>
      </c>
      <c r="L148" s="116">
        <v>-0.001787393703190269</v>
      </c>
      <c r="M148" s="116">
        <v>-0.26027190290518476</v>
      </c>
      <c r="N148" s="116">
        <v>-0.001020469026483035</v>
      </c>
      <c r="O148" s="116">
        <v>0.04391429195167044</v>
      </c>
      <c r="P148" s="116">
        <v>-0.00020476665711576772</v>
      </c>
      <c r="Q148" s="116">
        <v>-0.005405817341597725</v>
      </c>
      <c r="R148" s="116">
        <v>-8.202801596211449E-05</v>
      </c>
      <c r="S148" s="116">
        <v>0.0005647949577345232</v>
      </c>
      <c r="T148" s="116">
        <v>-1.4600363911139686E-05</v>
      </c>
      <c r="U148" s="116">
        <v>-0.0001197978730445833</v>
      </c>
      <c r="V148" s="116">
        <v>-6.463313214836792E-06</v>
      </c>
      <c r="W148" s="116">
        <v>3.48074098630149E-05</v>
      </c>
      <c r="X148" s="116">
        <v>67.5</v>
      </c>
    </row>
    <row r="149" spans="1:24" s="116" customFormat="1" ht="12.75">
      <c r="A149" s="116">
        <v>2013</v>
      </c>
      <c r="B149" s="116">
        <v>124.26000213623047</v>
      </c>
      <c r="C149" s="116">
        <v>150.05999755859375</v>
      </c>
      <c r="D149" s="116">
        <v>9.321486473083496</v>
      </c>
      <c r="E149" s="116">
        <v>9.405763626098633</v>
      </c>
      <c r="F149" s="116">
        <v>24.993303473577512</v>
      </c>
      <c r="G149" s="116" t="s">
        <v>58</v>
      </c>
      <c r="H149" s="116">
        <v>7.059980793337402</v>
      </c>
      <c r="I149" s="116">
        <v>63.81998292956787</v>
      </c>
      <c r="J149" s="116" t="s">
        <v>61</v>
      </c>
      <c r="K149" s="116">
        <v>-0.27038767561013244</v>
      </c>
      <c r="L149" s="116">
        <v>-0.3287479211173661</v>
      </c>
      <c r="M149" s="116">
        <v>-0.061055338916633166</v>
      </c>
      <c r="N149" s="116">
        <v>-0.09872937685473072</v>
      </c>
      <c r="O149" s="116">
        <v>-0.011333720912084655</v>
      </c>
      <c r="P149" s="116">
        <v>-0.00942880026087482</v>
      </c>
      <c r="Q149" s="116">
        <v>-0.0011193822335847244</v>
      </c>
      <c r="R149" s="116">
        <v>-0.0015176237913965545</v>
      </c>
      <c r="S149" s="116">
        <v>-0.00018727632781400698</v>
      </c>
      <c r="T149" s="116">
        <v>-0.00013798302138444993</v>
      </c>
      <c r="U149" s="116">
        <v>-1.5040967678573971E-05</v>
      </c>
      <c r="V149" s="116">
        <v>-5.604558274781679E-05</v>
      </c>
      <c r="W149" s="116">
        <v>-1.2838871990995533E-05</v>
      </c>
      <c r="X149" s="116">
        <v>67.5</v>
      </c>
    </row>
    <row r="150" s="116" customFormat="1" ht="12.75">
      <c r="A150" s="116" t="s">
        <v>148</v>
      </c>
    </row>
    <row r="151" spans="1:24" s="116" customFormat="1" ht="12.75">
      <c r="A151" s="116">
        <v>2016</v>
      </c>
      <c r="B151" s="116">
        <v>121.82</v>
      </c>
      <c r="C151" s="116">
        <v>111.32</v>
      </c>
      <c r="D151" s="116">
        <v>8.855527362053667</v>
      </c>
      <c r="E151" s="116">
        <v>9.269537331936457</v>
      </c>
      <c r="F151" s="116">
        <v>24.161275875649377</v>
      </c>
      <c r="G151" s="116" t="s">
        <v>59</v>
      </c>
      <c r="H151" s="116">
        <v>10.615039247334295</v>
      </c>
      <c r="I151" s="116">
        <v>64.93503924733429</v>
      </c>
      <c r="J151" s="116" t="s">
        <v>73</v>
      </c>
      <c r="K151" s="116">
        <v>0.6471342029504406</v>
      </c>
      <c r="M151" s="116" t="s">
        <v>68</v>
      </c>
      <c r="N151" s="116">
        <v>0.3442345743823082</v>
      </c>
      <c r="X151" s="116">
        <v>67.5</v>
      </c>
    </row>
    <row r="152" spans="1:24" s="116" customFormat="1" ht="12.75">
      <c r="A152" s="116">
        <v>2014</v>
      </c>
      <c r="B152" s="116">
        <v>95.30000305175781</v>
      </c>
      <c r="C152" s="116">
        <v>96.69999694824219</v>
      </c>
      <c r="D152" s="116">
        <v>9.666927337646484</v>
      </c>
      <c r="E152" s="116">
        <v>10.047369956970215</v>
      </c>
      <c r="F152" s="116">
        <v>14.250926539613284</v>
      </c>
      <c r="G152" s="116" t="s">
        <v>56</v>
      </c>
      <c r="H152" s="116">
        <v>7.246453812390008</v>
      </c>
      <c r="I152" s="116">
        <v>35.04645686414782</v>
      </c>
      <c r="J152" s="116" t="s">
        <v>62</v>
      </c>
      <c r="K152" s="116">
        <v>0.7703463751033933</v>
      </c>
      <c r="L152" s="116">
        <v>0.13289606050284294</v>
      </c>
      <c r="M152" s="116">
        <v>0.18236873407618345</v>
      </c>
      <c r="N152" s="116">
        <v>0.04236081436862083</v>
      </c>
      <c r="O152" s="116">
        <v>0.030938499051235482</v>
      </c>
      <c r="P152" s="116">
        <v>0.0038124511360604824</v>
      </c>
      <c r="Q152" s="116">
        <v>0.0037659030256326285</v>
      </c>
      <c r="R152" s="116">
        <v>0.0006520771998836341</v>
      </c>
      <c r="S152" s="116">
        <v>0.0004059096908373015</v>
      </c>
      <c r="T152" s="116">
        <v>5.608329331522022E-05</v>
      </c>
      <c r="U152" s="116">
        <v>8.236367874562818E-05</v>
      </c>
      <c r="V152" s="116">
        <v>2.420792565803891E-05</v>
      </c>
      <c r="W152" s="116">
        <v>2.530832653246555E-05</v>
      </c>
      <c r="X152" s="116">
        <v>67.5</v>
      </c>
    </row>
    <row r="153" spans="1:24" s="116" customFormat="1" ht="12.75">
      <c r="A153" s="116">
        <v>2015</v>
      </c>
      <c r="B153" s="116">
        <v>120.26000213623047</v>
      </c>
      <c r="C153" s="116">
        <v>134.66000366210938</v>
      </c>
      <c r="D153" s="116">
        <v>8.60584831237793</v>
      </c>
      <c r="E153" s="116">
        <v>8.885270118713379</v>
      </c>
      <c r="F153" s="116">
        <v>15.971564288470294</v>
      </c>
      <c r="G153" s="116" t="s">
        <v>57</v>
      </c>
      <c r="H153" s="116">
        <v>-8.592893237604784</v>
      </c>
      <c r="I153" s="116">
        <v>44.16710889862568</v>
      </c>
      <c r="J153" s="116" t="s">
        <v>60</v>
      </c>
      <c r="K153" s="116">
        <v>0.7379228794020081</v>
      </c>
      <c r="L153" s="116">
        <v>-0.0007224247328392192</v>
      </c>
      <c r="M153" s="116">
        <v>-0.17527683398608665</v>
      </c>
      <c r="N153" s="116">
        <v>-0.00043769545870656193</v>
      </c>
      <c r="O153" s="116">
        <v>0.02953875774539276</v>
      </c>
      <c r="P153" s="116">
        <v>-8.281232124127768E-05</v>
      </c>
      <c r="Q153" s="116">
        <v>-0.003645492799627324</v>
      </c>
      <c r="R153" s="116">
        <v>-3.517880420859404E-05</v>
      </c>
      <c r="S153" s="116">
        <v>0.00037850751349778394</v>
      </c>
      <c r="T153" s="116">
        <v>-5.9082826561265726E-06</v>
      </c>
      <c r="U153" s="116">
        <v>-8.111623593309338E-05</v>
      </c>
      <c r="V153" s="116">
        <v>-2.7695994345296632E-06</v>
      </c>
      <c r="W153" s="116">
        <v>2.3283052745111485E-05</v>
      </c>
      <c r="X153" s="116">
        <v>67.5</v>
      </c>
    </row>
    <row r="154" spans="1:24" s="116" customFormat="1" ht="12.75">
      <c r="A154" s="116">
        <v>2013</v>
      </c>
      <c r="B154" s="116">
        <v>129.36000061035156</v>
      </c>
      <c r="C154" s="116">
        <v>141.4600067138672</v>
      </c>
      <c r="D154" s="116">
        <v>9.185341835021973</v>
      </c>
      <c r="E154" s="116">
        <v>9.085308074951172</v>
      </c>
      <c r="F154" s="116">
        <v>24.47314424716934</v>
      </c>
      <c r="G154" s="116" t="s">
        <v>58</v>
      </c>
      <c r="H154" s="116">
        <v>1.5716022525627835</v>
      </c>
      <c r="I154" s="116">
        <v>63.431602862914346</v>
      </c>
      <c r="J154" s="116" t="s">
        <v>61</v>
      </c>
      <c r="K154" s="116">
        <v>-0.22114104478813357</v>
      </c>
      <c r="L154" s="116">
        <v>-0.13289409693316206</v>
      </c>
      <c r="M154" s="116">
        <v>-0.05036255192465461</v>
      </c>
      <c r="N154" s="116">
        <v>-0.04235855305198917</v>
      </c>
      <c r="O154" s="116">
        <v>-0.009200680105421445</v>
      </c>
      <c r="P154" s="116">
        <v>-0.003811551624246941</v>
      </c>
      <c r="Q154" s="116">
        <v>-0.000944673407233589</v>
      </c>
      <c r="R154" s="116">
        <v>-0.0006511275806956225</v>
      </c>
      <c r="S154" s="116">
        <v>-0.0001466108431916228</v>
      </c>
      <c r="T154" s="116">
        <v>-5.577121107826455E-05</v>
      </c>
      <c r="U154" s="116">
        <v>-1.42804707401323E-05</v>
      </c>
      <c r="V154" s="116">
        <v>-2.404897053175856E-05</v>
      </c>
      <c r="W154" s="116">
        <v>-9.920224127622121E-06</v>
      </c>
      <c r="X154" s="116">
        <v>67.5</v>
      </c>
    </row>
    <row r="155" spans="1:14" s="116" customFormat="1" ht="12.75">
      <c r="A155" s="116" t="s">
        <v>154</v>
      </c>
      <c r="E155" s="117" t="s">
        <v>106</v>
      </c>
      <c r="F155" s="117">
        <f>MIN(F126:F154)</f>
        <v>10.397709336359313</v>
      </c>
      <c r="G155" s="117"/>
      <c r="H155" s="117"/>
      <c r="I155" s="118"/>
      <c r="J155" s="118" t="s">
        <v>158</v>
      </c>
      <c r="K155" s="117">
        <f>AVERAGE(K153,K148,K143,K138,K133,K128)</f>
        <v>0.9280699057639268</v>
      </c>
      <c r="L155" s="117">
        <f>AVERAGE(L153,L148,L143,L138,L133,L128)</f>
        <v>-0.0004188144512029266</v>
      </c>
      <c r="M155" s="118" t="s">
        <v>108</v>
      </c>
      <c r="N155" s="117" t="e">
        <f>Mittelwert(K151,K146,K141,K136,K131,K126)</f>
        <v>#NAME?</v>
      </c>
    </row>
    <row r="156" spans="5:14" s="116" customFormat="1" ht="12.75">
      <c r="E156" s="117" t="s">
        <v>107</v>
      </c>
      <c r="F156" s="117">
        <f>MAX(F126:F154)</f>
        <v>26.123363896278537</v>
      </c>
      <c r="G156" s="117"/>
      <c r="H156" s="117"/>
      <c r="I156" s="118"/>
      <c r="J156" s="118" t="s">
        <v>159</v>
      </c>
      <c r="K156" s="117">
        <f>AVERAGE(K154,K149,K144,K139,K134,K129)</f>
        <v>-0.37019455681353763</v>
      </c>
      <c r="L156" s="117">
        <f>AVERAGE(L154,L149,L144,L139,L134,L129)</f>
        <v>-0.07720411439026308</v>
      </c>
      <c r="M156" s="117"/>
      <c r="N156" s="117"/>
    </row>
    <row r="157" spans="5:14" s="116" customFormat="1" ht="12.75">
      <c r="E157" s="117"/>
      <c r="F157" s="117"/>
      <c r="G157" s="117"/>
      <c r="H157" s="117"/>
      <c r="I157" s="117"/>
      <c r="J157" s="118" t="s">
        <v>112</v>
      </c>
      <c r="K157" s="117">
        <f>ABS(K155/$G$33)</f>
        <v>0.5800436911024542</v>
      </c>
      <c r="L157" s="117">
        <f>ABS(L155/$H$33)</f>
        <v>0.0011633734755636849</v>
      </c>
      <c r="M157" s="118" t="s">
        <v>111</v>
      </c>
      <c r="N157" s="117">
        <f>K157+L157+L158+K158</f>
        <v>0.8397974524432605</v>
      </c>
    </row>
    <row r="158" spans="5:14" s="116" customFormat="1" ht="12.75">
      <c r="E158" s="117"/>
      <c r="F158" s="117"/>
      <c r="G158" s="117"/>
      <c r="H158" s="117"/>
      <c r="I158" s="117"/>
      <c r="J158" s="117"/>
      <c r="K158" s="117">
        <f>ABS(K156/$G$34)</f>
        <v>0.2103378163713282</v>
      </c>
      <c r="L158" s="117">
        <f>ABS(L156/$H$34)</f>
        <v>0.04825257149391442</v>
      </c>
      <c r="M158" s="117"/>
      <c r="N158" s="117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2016</v>
      </c>
      <c r="B161" s="101">
        <v>100.68</v>
      </c>
      <c r="C161" s="101">
        <v>110.78</v>
      </c>
      <c r="D161" s="101">
        <v>9.170790384973005</v>
      </c>
      <c r="E161" s="101">
        <v>9.555094877982032</v>
      </c>
      <c r="F161" s="101">
        <v>16.96533632942091</v>
      </c>
      <c r="G161" s="101" t="s">
        <v>59</v>
      </c>
      <c r="H161" s="101">
        <v>10.80893516644933</v>
      </c>
      <c r="I161" s="101">
        <v>43.98893516644934</v>
      </c>
      <c r="J161" s="101" t="s">
        <v>73</v>
      </c>
      <c r="K161" s="101">
        <v>1.6876428197460065</v>
      </c>
      <c r="M161" s="101" t="s">
        <v>68</v>
      </c>
      <c r="N161" s="101">
        <v>1.0457008203600602</v>
      </c>
      <c r="X161" s="101">
        <v>67.5</v>
      </c>
    </row>
    <row r="162" spans="1:24" s="101" customFormat="1" ht="12.75" hidden="1">
      <c r="A162" s="101">
        <v>2014</v>
      </c>
      <c r="B162" s="101">
        <v>94.05999755859375</v>
      </c>
      <c r="C162" s="101">
        <v>101.76000213623047</v>
      </c>
      <c r="D162" s="101">
        <v>9.627989768981934</v>
      </c>
      <c r="E162" s="101">
        <v>10.06954288482666</v>
      </c>
      <c r="F162" s="101">
        <v>14.084333348348864</v>
      </c>
      <c r="G162" s="101" t="s">
        <v>56</v>
      </c>
      <c r="H162" s="101">
        <v>8.215030813498899</v>
      </c>
      <c r="I162" s="101">
        <v>34.77502837209265</v>
      </c>
      <c r="J162" s="101" t="s">
        <v>62</v>
      </c>
      <c r="K162" s="101">
        <v>1.1059862708293016</v>
      </c>
      <c r="L162" s="101">
        <v>0.6218763941254384</v>
      </c>
      <c r="M162" s="101">
        <v>0.2618274531944724</v>
      </c>
      <c r="N162" s="101">
        <v>0.08264862654430413</v>
      </c>
      <c r="O162" s="101">
        <v>0.0444184098247411</v>
      </c>
      <c r="P162" s="101">
        <v>0.017839732498922036</v>
      </c>
      <c r="Q162" s="101">
        <v>0.005406703871028471</v>
      </c>
      <c r="R162" s="101">
        <v>0.001272217859863916</v>
      </c>
      <c r="S162" s="101">
        <v>0.000582750948640856</v>
      </c>
      <c r="T162" s="101">
        <v>0.00026247687106449607</v>
      </c>
      <c r="U162" s="101">
        <v>0.00011824104589578763</v>
      </c>
      <c r="V162" s="101">
        <v>4.7231780003838444E-05</v>
      </c>
      <c r="W162" s="101">
        <v>3.633310849761225E-05</v>
      </c>
      <c r="X162" s="101">
        <v>67.5</v>
      </c>
    </row>
    <row r="163" spans="1:24" s="101" customFormat="1" ht="12.75" hidden="1">
      <c r="A163" s="101">
        <v>2013</v>
      </c>
      <c r="B163" s="101">
        <v>139.86000061035156</v>
      </c>
      <c r="C163" s="101">
        <v>146.75999450683594</v>
      </c>
      <c r="D163" s="101">
        <v>9.0397367477417</v>
      </c>
      <c r="E163" s="101">
        <v>9.431673049926758</v>
      </c>
      <c r="F163" s="101">
        <v>21.33958342639453</v>
      </c>
      <c r="G163" s="101" t="s">
        <v>57</v>
      </c>
      <c r="H163" s="101">
        <v>-16.134556805454935</v>
      </c>
      <c r="I163" s="101">
        <v>56.22544380489663</v>
      </c>
      <c r="J163" s="101" t="s">
        <v>60</v>
      </c>
      <c r="K163" s="101">
        <v>1.0377990625060045</v>
      </c>
      <c r="L163" s="101">
        <v>-0.003382671154864048</v>
      </c>
      <c r="M163" s="101">
        <v>-0.24464008511008647</v>
      </c>
      <c r="N163" s="101">
        <v>-0.0008541506577405437</v>
      </c>
      <c r="O163" s="101">
        <v>0.04184311818040642</v>
      </c>
      <c r="P163" s="101">
        <v>-0.0003872801129919725</v>
      </c>
      <c r="Q163" s="101">
        <v>-0.004999491224210971</v>
      </c>
      <c r="R163" s="101">
        <v>-6.866878283080722E-05</v>
      </c>
      <c r="S163" s="101">
        <v>0.0005609186783582313</v>
      </c>
      <c r="T163" s="101">
        <v>-2.7594419096314483E-05</v>
      </c>
      <c r="U163" s="101">
        <v>-0.00010541991510409915</v>
      </c>
      <c r="V163" s="101">
        <v>-5.409420371662928E-06</v>
      </c>
      <c r="W163" s="101">
        <v>3.527927278404307E-05</v>
      </c>
      <c r="X163" s="101">
        <v>67.5</v>
      </c>
    </row>
    <row r="164" spans="1:24" s="101" customFormat="1" ht="12.75" hidden="1">
      <c r="A164" s="101">
        <v>2015</v>
      </c>
      <c r="B164" s="101">
        <v>113.9800033569336</v>
      </c>
      <c r="C164" s="101">
        <v>121.27999877929688</v>
      </c>
      <c r="D164" s="101">
        <v>8.874449729919434</v>
      </c>
      <c r="E164" s="101">
        <v>9.39615535736084</v>
      </c>
      <c r="F164" s="101">
        <v>24.148306883739586</v>
      </c>
      <c r="G164" s="101" t="s">
        <v>58</v>
      </c>
      <c r="H164" s="101">
        <v>18.260465289348843</v>
      </c>
      <c r="I164" s="101">
        <v>64.74046864628244</v>
      </c>
      <c r="J164" s="101" t="s">
        <v>61</v>
      </c>
      <c r="K164" s="101">
        <v>0.38233328016870727</v>
      </c>
      <c r="L164" s="101">
        <v>-0.6218671941068411</v>
      </c>
      <c r="M164" s="101">
        <v>0.0932997535025324</v>
      </c>
      <c r="N164" s="101">
        <v>-0.08264421272124102</v>
      </c>
      <c r="O164" s="101">
        <v>0.01490465002270094</v>
      </c>
      <c r="P164" s="101">
        <v>-0.017835528300198345</v>
      </c>
      <c r="Q164" s="101">
        <v>0.002058527203617126</v>
      </c>
      <c r="R164" s="101">
        <v>-0.001270363287103834</v>
      </c>
      <c r="S164" s="101">
        <v>0.00015801551952473731</v>
      </c>
      <c r="T164" s="101">
        <v>-0.00026102232831415984</v>
      </c>
      <c r="U164" s="101">
        <v>5.354984999021272E-05</v>
      </c>
      <c r="V164" s="101">
        <v>-4.692098905152822E-05</v>
      </c>
      <c r="W164" s="101">
        <v>8.687213876056099E-06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2016</v>
      </c>
      <c r="B166" s="101">
        <v>111.52</v>
      </c>
      <c r="C166" s="101">
        <v>118.42</v>
      </c>
      <c r="D166" s="101">
        <v>9.114720768038362</v>
      </c>
      <c r="E166" s="101">
        <v>9.572320951542316</v>
      </c>
      <c r="F166" s="101">
        <v>20.50168601985715</v>
      </c>
      <c r="G166" s="101" t="s">
        <v>59</v>
      </c>
      <c r="H166" s="101">
        <v>9.489622731764563</v>
      </c>
      <c r="I166" s="101">
        <v>53.50962273176456</v>
      </c>
      <c r="J166" s="101" t="s">
        <v>73</v>
      </c>
      <c r="K166" s="101">
        <v>1.4610013623524738</v>
      </c>
      <c r="M166" s="101" t="s">
        <v>68</v>
      </c>
      <c r="N166" s="101">
        <v>1.067066256385541</v>
      </c>
      <c r="X166" s="101">
        <v>67.5</v>
      </c>
    </row>
    <row r="167" spans="1:24" s="101" customFormat="1" ht="12.75" hidden="1">
      <c r="A167" s="101">
        <v>2014</v>
      </c>
      <c r="B167" s="101">
        <v>81.77999877929688</v>
      </c>
      <c r="C167" s="101">
        <v>91.77999877929688</v>
      </c>
      <c r="D167" s="101">
        <v>9.917993545532227</v>
      </c>
      <c r="E167" s="101">
        <v>10.315374374389648</v>
      </c>
      <c r="F167" s="101">
        <v>13.35631736940782</v>
      </c>
      <c r="G167" s="101" t="s">
        <v>56</v>
      </c>
      <c r="H167" s="101">
        <v>17.71671112317715</v>
      </c>
      <c r="I167" s="101">
        <v>31.99670990247402</v>
      </c>
      <c r="J167" s="101" t="s">
        <v>62</v>
      </c>
      <c r="K167" s="101">
        <v>0.8520673889058056</v>
      </c>
      <c r="L167" s="101">
        <v>0.8200909435252269</v>
      </c>
      <c r="M167" s="101">
        <v>0.20171524212557795</v>
      </c>
      <c r="N167" s="101">
        <v>0.14141210648348357</v>
      </c>
      <c r="O167" s="101">
        <v>0.03422064922187283</v>
      </c>
      <c r="P167" s="101">
        <v>0.023525948058742908</v>
      </c>
      <c r="Q167" s="101">
        <v>0.004165374396314182</v>
      </c>
      <c r="R167" s="101">
        <v>0.0021767592503664406</v>
      </c>
      <c r="S167" s="101">
        <v>0.0004489663806179724</v>
      </c>
      <c r="T167" s="101">
        <v>0.0003461606955107604</v>
      </c>
      <c r="U167" s="101">
        <v>9.109231417924232E-05</v>
      </c>
      <c r="V167" s="101">
        <v>8.079898466183927E-05</v>
      </c>
      <c r="W167" s="101">
        <v>2.799096531636465E-05</v>
      </c>
      <c r="X167" s="101">
        <v>67.5</v>
      </c>
    </row>
    <row r="168" spans="1:24" s="101" customFormat="1" ht="12.75" hidden="1">
      <c r="A168" s="101">
        <v>2013</v>
      </c>
      <c r="B168" s="101">
        <v>120.72000122070312</v>
      </c>
      <c r="C168" s="101">
        <v>149.32000732421875</v>
      </c>
      <c r="D168" s="101">
        <v>9.263443946838379</v>
      </c>
      <c r="E168" s="101">
        <v>9.345601081848145</v>
      </c>
      <c r="F168" s="101">
        <v>15.90263318655134</v>
      </c>
      <c r="G168" s="101" t="s">
        <v>57</v>
      </c>
      <c r="H168" s="101">
        <v>-12.364535730676067</v>
      </c>
      <c r="I168" s="101">
        <v>40.855465490027065</v>
      </c>
      <c r="J168" s="101" t="s">
        <v>60</v>
      </c>
      <c r="K168" s="101">
        <v>0.8410942167077359</v>
      </c>
      <c r="L168" s="101">
        <v>-0.004460474702507551</v>
      </c>
      <c r="M168" s="101">
        <v>-0.19873773358851696</v>
      </c>
      <c r="N168" s="101">
        <v>-0.0014618253775805252</v>
      </c>
      <c r="O168" s="101">
        <v>0.03383704178875586</v>
      </c>
      <c r="P168" s="101">
        <v>-0.0005106064758801812</v>
      </c>
      <c r="Q168" s="101">
        <v>-0.004083778488277653</v>
      </c>
      <c r="R168" s="101">
        <v>-0.00011752732269244681</v>
      </c>
      <c r="S168" s="101">
        <v>0.00044744942442753635</v>
      </c>
      <c r="T168" s="101">
        <v>-3.637902656764753E-05</v>
      </c>
      <c r="U168" s="101">
        <v>-8.760463675515161E-05</v>
      </c>
      <c r="V168" s="101">
        <v>-9.26689486896841E-06</v>
      </c>
      <c r="W168" s="101">
        <v>2.7957208018073283E-05</v>
      </c>
      <c r="X168" s="101">
        <v>67.5</v>
      </c>
    </row>
    <row r="169" spans="1:24" s="101" customFormat="1" ht="12.75" hidden="1">
      <c r="A169" s="101">
        <v>2015</v>
      </c>
      <c r="B169" s="101">
        <v>108.55999755859375</v>
      </c>
      <c r="C169" s="101">
        <v>130.05999755859375</v>
      </c>
      <c r="D169" s="101">
        <v>9.040874481201172</v>
      </c>
      <c r="E169" s="101">
        <v>9.197322845458984</v>
      </c>
      <c r="F169" s="101">
        <v>23.71936150756333</v>
      </c>
      <c r="G169" s="101" t="s">
        <v>58</v>
      </c>
      <c r="H169" s="101">
        <v>21.34569303876946</v>
      </c>
      <c r="I169" s="101">
        <v>62.40569059736321</v>
      </c>
      <c r="J169" s="101" t="s">
        <v>61</v>
      </c>
      <c r="K169" s="101">
        <v>0.13630610352276068</v>
      </c>
      <c r="L169" s="101">
        <v>-0.8200788131743956</v>
      </c>
      <c r="M169" s="101">
        <v>0.03453045255828826</v>
      </c>
      <c r="N169" s="101">
        <v>-0.1414045505868236</v>
      </c>
      <c r="O169" s="101">
        <v>0.005109543634460483</v>
      </c>
      <c r="P169" s="101">
        <v>-0.023520406312167702</v>
      </c>
      <c r="Q169" s="101">
        <v>0.0008204249631443606</v>
      </c>
      <c r="R169" s="101">
        <v>-0.002173584174233106</v>
      </c>
      <c r="S169" s="101">
        <v>3.687578480071297E-05</v>
      </c>
      <c r="T169" s="101">
        <v>-0.00034424379957013573</v>
      </c>
      <c r="U169" s="101">
        <v>2.496472153915864E-05</v>
      </c>
      <c r="V169" s="101">
        <v>-8.026581203645562E-05</v>
      </c>
      <c r="W169" s="101">
        <v>1.374284969032145E-06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2016</v>
      </c>
      <c r="B171" s="101">
        <v>115.66</v>
      </c>
      <c r="C171" s="101">
        <v>120.36</v>
      </c>
      <c r="D171" s="101">
        <v>9.096305559964502</v>
      </c>
      <c r="E171" s="101">
        <v>9.5768681981229</v>
      </c>
      <c r="F171" s="101">
        <v>19.497506525483978</v>
      </c>
      <c r="G171" s="101" t="s">
        <v>59</v>
      </c>
      <c r="H171" s="101">
        <v>2.840599975113136</v>
      </c>
      <c r="I171" s="101">
        <v>51.00059997511313</v>
      </c>
      <c r="J171" s="101" t="s">
        <v>73</v>
      </c>
      <c r="K171" s="101">
        <v>1.84754910877928</v>
      </c>
      <c r="M171" s="101" t="s">
        <v>68</v>
      </c>
      <c r="N171" s="101">
        <v>1.313464195531662</v>
      </c>
      <c r="X171" s="101">
        <v>67.5</v>
      </c>
    </row>
    <row r="172" spans="1:24" s="101" customFormat="1" ht="12.75" hidden="1">
      <c r="A172" s="101">
        <v>2014</v>
      </c>
      <c r="B172" s="101">
        <v>103.77999877929688</v>
      </c>
      <c r="C172" s="101">
        <v>81.87999725341797</v>
      </c>
      <c r="D172" s="101">
        <v>9.626690864562988</v>
      </c>
      <c r="E172" s="101">
        <v>10.058356285095215</v>
      </c>
      <c r="F172" s="101">
        <v>17.988515391219437</v>
      </c>
      <c r="G172" s="101" t="s">
        <v>56</v>
      </c>
      <c r="H172" s="101">
        <v>8.158835037774722</v>
      </c>
      <c r="I172" s="101">
        <v>44.4388338170716</v>
      </c>
      <c r="J172" s="101" t="s">
        <v>62</v>
      </c>
      <c r="K172" s="101">
        <v>0.9799850091354672</v>
      </c>
      <c r="L172" s="101">
        <v>0.9088476744306457</v>
      </c>
      <c r="M172" s="101">
        <v>0.23199857490450332</v>
      </c>
      <c r="N172" s="101">
        <v>0.07139795342136117</v>
      </c>
      <c r="O172" s="101">
        <v>0.039358014451860705</v>
      </c>
      <c r="P172" s="101">
        <v>0.026071993411773717</v>
      </c>
      <c r="Q172" s="101">
        <v>0.0047907557081945185</v>
      </c>
      <c r="R172" s="101">
        <v>0.0010990390935499519</v>
      </c>
      <c r="S172" s="101">
        <v>0.0005163449676716314</v>
      </c>
      <c r="T172" s="101">
        <v>0.00038361526540920174</v>
      </c>
      <c r="U172" s="101">
        <v>0.0001047719561653964</v>
      </c>
      <c r="V172" s="101">
        <v>4.080528124130943E-05</v>
      </c>
      <c r="W172" s="101">
        <v>3.219151364814112E-05</v>
      </c>
      <c r="X172" s="101">
        <v>67.5</v>
      </c>
    </row>
    <row r="173" spans="1:24" s="101" customFormat="1" ht="12.75" hidden="1">
      <c r="A173" s="101">
        <v>2013</v>
      </c>
      <c r="B173" s="101">
        <v>118.87999725341797</v>
      </c>
      <c r="C173" s="101">
        <v>151.47999572753906</v>
      </c>
      <c r="D173" s="101">
        <v>9.163227081298828</v>
      </c>
      <c r="E173" s="101">
        <v>9.27912425994873</v>
      </c>
      <c r="F173" s="101">
        <v>13.260200018291068</v>
      </c>
      <c r="G173" s="101" t="s">
        <v>57</v>
      </c>
      <c r="H173" s="101">
        <v>-16.943287808679116</v>
      </c>
      <c r="I173" s="101">
        <v>34.436709444738845</v>
      </c>
      <c r="J173" s="101" t="s">
        <v>60</v>
      </c>
      <c r="K173" s="101">
        <v>0.7633271685602763</v>
      </c>
      <c r="L173" s="101">
        <v>-0.004944316397545457</v>
      </c>
      <c r="M173" s="101">
        <v>-0.17904199837166135</v>
      </c>
      <c r="N173" s="101">
        <v>-0.0007378528105830943</v>
      </c>
      <c r="O173" s="101">
        <v>0.030921170126415015</v>
      </c>
      <c r="P173" s="101">
        <v>-0.0005659048089854545</v>
      </c>
      <c r="Q173" s="101">
        <v>-0.0036159752098366815</v>
      </c>
      <c r="R173" s="101">
        <v>-5.933256076661503E-05</v>
      </c>
      <c r="S173" s="101">
        <v>0.0004263121966435572</v>
      </c>
      <c r="T173" s="101">
        <v>-4.031070398545481E-05</v>
      </c>
      <c r="U173" s="101">
        <v>-7.336968813821357E-05</v>
      </c>
      <c r="V173" s="101">
        <v>-4.675401465489543E-06</v>
      </c>
      <c r="W173" s="101">
        <v>2.716510363425628E-05</v>
      </c>
      <c r="X173" s="101">
        <v>67.5</v>
      </c>
    </row>
    <row r="174" spans="1:24" s="101" customFormat="1" ht="12.75" hidden="1">
      <c r="A174" s="101">
        <v>2015</v>
      </c>
      <c r="B174" s="101">
        <v>105.45999908447266</v>
      </c>
      <c r="C174" s="101">
        <v>121.36000061035156</v>
      </c>
      <c r="D174" s="101">
        <v>8.902336120605469</v>
      </c>
      <c r="E174" s="101">
        <v>9.095131874084473</v>
      </c>
      <c r="F174" s="101">
        <v>23.272448736712708</v>
      </c>
      <c r="G174" s="101" t="s">
        <v>58</v>
      </c>
      <c r="H174" s="101">
        <v>24.2146195899687</v>
      </c>
      <c r="I174" s="101">
        <v>62.174618674441355</v>
      </c>
      <c r="J174" s="101" t="s">
        <v>61</v>
      </c>
      <c r="K174" s="101">
        <v>0.6145748545685816</v>
      </c>
      <c r="L174" s="101">
        <v>-0.9088342252871829</v>
      </c>
      <c r="M174" s="101">
        <v>0.1475374582158797</v>
      </c>
      <c r="N174" s="101">
        <v>-0.07139414069788061</v>
      </c>
      <c r="O174" s="101">
        <v>0.024350247218584364</v>
      </c>
      <c r="P174" s="101">
        <v>-0.026065851073976836</v>
      </c>
      <c r="Q174" s="101">
        <v>0.0031426204889303654</v>
      </c>
      <c r="R174" s="101">
        <v>-0.0010974363655283051</v>
      </c>
      <c r="S174" s="101">
        <v>0.00029132462414420635</v>
      </c>
      <c r="T174" s="101">
        <v>-0.0003814914402698563</v>
      </c>
      <c r="U174" s="101">
        <v>7.479339316560673E-05</v>
      </c>
      <c r="V174" s="101">
        <v>-4.053654645278576E-05</v>
      </c>
      <c r="W174" s="101">
        <v>1.7272831137325823E-05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2016</v>
      </c>
      <c r="B176" s="101">
        <v>118.74</v>
      </c>
      <c r="C176" s="101">
        <v>126.84</v>
      </c>
      <c r="D176" s="101">
        <v>8.919223086107051</v>
      </c>
      <c r="E176" s="101">
        <v>9.233615116433162</v>
      </c>
      <c r="F176" s="101">
        <v>21.803596243117077</v>
      </c>
      <c r="G176" s="101" t="s">
        <v>59</v>
      </c>
      <c r="H176" s="101">
        <v>6.932612777297059</v>
      </c>
      <c r="I176" s="101">
        <v>58.172612777297054</v>
      </c>
      <c r="J176" s="101" t="s">
        <v>73</v>
      </c>
      <c r="K176" s="101">
        <v>0.728934279696224</v>
      </c>
      <c r="M176" s="101" t="s">
        <v>68</v>
      </c>
      <c r="N176" s="101">
        <v>0.5562007715589339</v>
      </c>
      <c r="X176" s="101">
        <v>67.5</v>
      </c>
    </row>
    <row r="177" spans="1:24" s="101" customFormat="1" ht="12.75" hidden="1">
      <c r="A177" s="101">
        <v>2014</v>
      </c>
      <c r="B177" s="101">
        <v>95.77999877929688</v>
      </c>
      <c r="C177" s="101">
        <v>98.87999725341797</v>
      </c>
      <c r="D177" s="101">
        <v>9.853507995605469</v>
      </c>
      <c r="E177" s="101">
        <v>10.268689155578613</v>
      </c>
      <c r="F177" s="101">
        <v>17.556355087444523</v>
      </c>
      <c r="G177" s="101" t="s">
        <v>56</v>
      </c>
      <c r="H177" s="101">
        <v>14.078613363251947</v>
      </c>
      <c r="I177" s="101">
        <v>42.35861214254882</v>
      </c>
      <c r="J177" s="101" t="s">
        <v>62</v>
      </c>
      <c r="K177" s="101">
        <v>0.5631933992127156</v>
      </c>
      <c r="L177" s="101">
        <v>0.6155944466871154</v>
      </c>
      <c r="M177" s="101">
        <v>0.13332825201988222</v>
      </c>
      <c r="N177" s="101">
        <v>0.11907958993602315</v>
      </c>
      <c r="O177" s="101">
        <v>0.022618934666910485</v>
      </c>
      <c r="P177" s="101">
        <v>0.017659563387368283</v>
      </c>
      <c r="Q177" s="101">
        <v>0.0027531895934525216</v>
      </c>
      <c r="R177" s="101">
        <v>0.0018329874618654147</v>
      </c>
      <c r="S177" s="101">
        <v>0.00029675660440656675</v>
      </c>
      <c r="T177" s="101">
        <v>0.00025984616845934385</v>
      </c>
      <c r="U177" s="101">
        <v>6.0209783644553625E-05</v>
      </c>
      <c r="V177" s="101">
        <v>6.803609855797714E-05</v>
      </c>
      <c r="W177" s="101">
        <v>1.850170078469377E-05</v>
      </c>
      <c r="X177" s="101">
        <v>67.5</v>
      </c>
    </row>
    <row r="178" spans="1:24" s="101" customFormat="1" ht="12.75" hidden="1">
      <c r="A178" s="101">
        <v>2013</v>
      </c>
      <c r="B178" s="101">
        <v>117.45999908447266</v>
      </c>
      <c r="C178" s="101">
        <v>140.16000366210938</v>
      </c>
      <c r="D178" s="101">
        <v>9.380731582641602</v>
      </c>
      <c r="E178" s="101">
        <v>9.468862533569336</v>
      </c>
      <c r="F178" s="101">
        <v>16.763856320879157</v>
      </c>
      <c r="G178" s="101" t="s">
        <v>57</v>
      </c>
      <c r="H178" s="101">
        <v>-7.436271697152122</v>
      </c>
      <c r="I178" s="101">
        <v>42.523727387320534</v>
      </c>
      <c r="J178" s="101" t="s">
        <v>60</v>
      </c>
      <c r="K178" s="101">
        <v>0.5530756858847568</v>
      </c>
      <c r="L178" s="101">
        <v>-0.0033480965269556563</v>
      </c>
      <c r="M178" s="101">
        <v>-0.13063850378769454</v>
      </c>
      <c r="N178" s="101">
        <v>-0.0012310535710735387</v>
      </c>
      <c r="O178" s="101">
        <v>0.022257341168373194</v>
      </c>
      <c r="P178" s="101">
        <v>-0.00038326566858717394</v>
      </c>
      <c r="Q178" s="101">
        <v>-0.0026822933192720295</v>
      </c>
      <c r="R178" s="101">
        <v>-9.897382063652162E-05</v>
      </c>
      <c r="S178" s="101">
        <v>0.0002949174702497905</v>
      </c>
      <c r="T178" s="101">
        <v>-2.7306348948094448E-05</v>
      </c>
      <c r="U178" s="101">
        <v>-5.739899428831065E-05</v>
      </c>
      <c r="V178" s="101">
        <v>-7.805249873929635E-06</v>
      </c>
      <c r="W178" s="101">
        <v>1.844496851402854E-05</v>
      </c>
      <c r="X178" s="101">
        <v>67.5</v>
      </c>
    </row>
    <row r="179" spans="1:24" s="101" customFormat="1" ht="12.75" hidden="1">
      <c r="A179" s="101">
        <v>2015</v>
      </c>
      <c r="B179" s="101">
        <v>109.77999877929688</v>
      </c>
      <c r="C179" s="101">
        <v>130.97999572753906</v>
      </c>
      <c r="D179" s="101">
        <v>8.911016464233398</v>
      </c>
      <c r="E179" s="101">
        <v>9.180290222167969</v>
      </c>
      <c r="F179" s="101">
        <v>22.168222629568273</v>
      </c>
      <c r="G179" s="101" t="s">
        <v>58</v>
      </c>
      <c r="H179" s="101">
        <v>16.897627588324973</v>
      </c>
      <c r="I179" s="101">
        <v>59.17762636762185</v>
      </c>
      <c r="J179" s="101" t="s">
        <v>61</v>
      </c>
      <c r="K179" s="101">
        <v>0.10627365901237758</v>
      </c>
      <c r="L179" s="101">
        <v>-0.6155853418021436</v>
      </c>
      <c r="M179" s="101">
        <v>0.02664590240149033</v>
      </c>
      <c r="N179" s="101">
        <v>-0.11907322640474882</v>
      </c>
      <c r="O179" s="101">
        <v>0.004028271289350401</v>
      </c>
      <c r="P179" s="101">
        <v>-0.01765540388832158</v>
      </c>
      <c r="Q179" s="101">
        <v>0.0006207700756994496</v>
      </c>
      <c r="R179" s="101">
        <v>-0.0018303134207518737</v>
      </c>
      <c r="S179" s="101">
        <v>3.298739153645637E-05</v>
      </c>
      <c r="T179" s="101">
        <v>-0.00025840741972731084</v>
      </c>
      <c r="U179" s="101">
        <v>1.8181680373783904E-05</v>
      </c>
      <c r="V179" s="101">
        <v>-6.758689800099054E-05</v>
      </c>
      <c r="W179" s="101">
        <v>1.4477805230192432E-06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2016</v>
      </c>
      <c r="B181" s="101">
        <v>120.48</v>
      </c>
      <c r="C181" s="101">
        <v>120.08</v>
      </c>
      <c r="D181" s="101">
        <v>8.963267379525124</v>
      </c>
      <c r="E181" s="101">
        <v>9.375399390812714</v>
      </c>
      <c r="F181" s="101">
        <v>23.800081768712023</v>
      </c>
      <c r="G181" s="101" t="s">
        <v>59</v>
      </c>
      <c r="H181" s="101">
        <v>10.21188594829868</v>
      </c>
      <c r="I181" s="101">
        <v>63.19188594829868</v>
      </c>
      <c r="J181" s="101" t="s">
        <v>73</v>
      </c>
      <c r="K181" s="101">
        <v>1.1195963088930128</v>
      </c>
      <c r="M181" s="101" t="s">
        <v>68</v>
      </c>
      <c r="N181" s="101">
        <v>0.7334423374651505</v>
      </c>
      <c r="X181" s="101">
        <v>67.5</v>
      </c>
    </row>
    <row r="182" spans="1:24" s="101" customFormat="1" ht="12.75" hidden="1">
      <c r="A182" s="101">
        <v>2014</v>
      </c>
      <c r="B182" s="101">
        <v>90.41999816894531</v>
      </c>
      <c r="C182" s="101">
        <v>95.62000274658203</v>
      </c>
      <c r="D182" s="101">
        <v>9.795659065246582</v>
      </c>
      <c r="E182" s="101">
        <v>10.35842514038086</v>
      </c>
      <c r="F182" s="101">
        <v>15.20712623926808</v>
      </c>
      <c r="G182" s="101" t="s">
        <v>56</v>
      </c>
      <c r="H182" s="101">
        <v>13.978934410534016</v>
      </c>
      <c r="I182" s="101">
        <v>36.89893257947933</v>
      </c>
      <c r="J182" s="101" t="s">
        <v>62</v>
      </c>
      <c r="K182" s="101">
        <v>0.8566359687500673</v>
      </c>
      <c r="L182" s="101">
        <v>0.5770523247624494</v>
      </c>
      <c r="M182" s="101">
        <v>0.20279671613060973</v>
      </c>
      <c r="N182" s="101">
        <v>0.10088277359749953</v>
      </c>
      <c r="O182" s="101">
        <v>0.03440409715474316</v>
      </c>
      <c r="P182" s="101">
        <v>0.016553921973530245</v>
      </c>
      <c r="Q182" s="101">
        <v>0.004187724737183178</v>
      </c>
      <c r="R182" s="101">
        <v>0.0015529006215113078</v>
      </c>
      <c r="S182" s="101">
        <v>0.0004513763973160935</v>
      </c>
      <c r="T182" s="101">
        <v>0.00024356794618352024</v>
      </c>
      <c r="U182" s="101">
        <v>9.158300236147121E-05</v>
      </c>
      <c r="V182" s="101">
        <v>5.764442960888823E-05</v>
      </c>
      <c r="W182" s="101">
        <v>2.81414134648525E-05</v>
      </c>
      <c r="X182" s="101">
        <v>67.5</v>
      </c>
    </row>
    <row r="183" spans="1:24" s="101" customFormat="1" ht="12.75" hidden="1">
      <c r="A183" s="101">
        <v>2013</v>
      </c>
      <c r="B183" s="101">
        <v>124.26000213623047</v>
      </c>
      <c r="C183" s="101">
        <v>150.05999755859375</v>
      </c>
      <c r="D183" s="101">
        <v>9.321486473083496</v>
      </c>
      <c r="E183" s="101">
        <v>9.405763626098633</v>
      </c>
      <c r="F183" s="101">
        <v>17.50614608431692</v>
      </c>
      <c r="G183" s="101" t="s">
        <v>57</v>
      </c>
      <c r="H183" s="101">
        <v>-12.058350534042063</v>
      </c>
      <c r="I183" s="101">
        <v>44.701651602188406</v>
      </c>
      <c r="J183" s="101" t="s">
        <v>60</v>
      </c>
      <c r="K183" s="101">
        <v>0.8565099125953476</v>
      </c>
      <c r="L183" s="101">
        <v>-0.0031384878017950346</v>
      </c>
      <c r="M183" s="101">
        <v>-0.20279332203535622</v>
      </c>
      <c r="N183" s="101">
        <v>-0.0010427395162377893</v>
      </c>
      <c r="O183" s="101">
        <v>0.034390664474097415</v>
      </c>
      <c r="P183" s="101">
        <v>-0.0003593181409969276</v>
      </c>
      <c r="Q183" s="101">
        <v>-0.004186849436257834</v>
      </c>
      <c r="R183" s="101">
        <v>-8.382963148428943E-05</v>
      </c>
      <c r="S183" s="101">
        <v>0.00044931660893303264</v>
      </c>
      <c r="T183" s="101">
        <v>-2.560341128039501E-05</v>
      </c>
      <c r="U183" s="101">
        <v>-9.112753937407834E-05</v>
      </c>
      <c r="V183" s="101">
        <v>-6.607700585276292E-06</v>
      </c>
      <c r="W183" s="101">
        <v>2.790850064700402E-05</v>
      </c>
      <c r="X183" s="101">
        <v>67.5</v>
      </c>
    </row>
    <row r="184" spans="1:24" s="101" customFormat="1" ht="12.75" hidden="1">
      <c r="A184" s="101">
        <v>2015</v>
      </c>
      <c r="B184" s="101">
        <v>126.68000030517578</v>
      </c>
      <c r="C184" s="101">
        <v>140.5800018310547</v>
      </c>
      <c r="D184" s="101">
        <v>8.88235855102539</v>
      </c>
      <c r="E184" s="101">
        <v>9.017037391662598</v>
      </c>
      <c r="F184" s="101">
        <v>27.187933581027472</v>
      </c>
      <c r="G184" s="101" t="s">
        <v>58</v>
      </c>
      <c r="H184" s="101">
        <v>13.68353645119582</v>
      </c>
      <c r="I184" s="101">
        <v>72.8635367563716</v>
      </c>
      <c r="J184" s="101" t="s">
        <v>61</v>
      </c>
      <c r="K184" s="101">
        <v>-0.014695325184438075</v>
      </c>
      <c r="L184" s="101">
        <v>-0.5770437898531319</v>
      </c>
      <c r="M184" s="101">
        <v>-0.001173290766782283</v>
      </c>
      <c r="N184" s="101">
        <v>-0.1008773844973472</v>
      </c>
      <c r="O184" s="101">
        <v>-0.0009613001940394436</v>
      </c>
      <c r="P184" s="101">
        <v>-0.016550021848302135</v>
      </c>
      <c r="Q184" s="101">
        <v>8.56170107126401E-05</v>
      </c>
      <c r="R184" s="101">
        <v>-0.001550636299451104</v>
      </c>
      <c r="S184" s="101">
        <v>-4.307246209559101E-05</v>
      </c>
      <c r="T184" s="101">
        <v>-0.0002422185165070275</v>
      </c>
      <c r="U184" s="101">
        <v>9.122383962925589E-06</v>
      </c>
      <c r="V184" s="101">
        <v>-5.726446156133322E-05</v>
      </c>
      <c r="W184" s="101">
        <v>-3.6131348488477385E-06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2016</v>
      </c>
      <c r="B186" s="101">
        <v>121.82</v>
      </c>
      <c r="C186" s="101">
        <v>111.32</v>
      </c>
      <c r="D186" s="101">
        <v>8.855527362053667</v>
      </c>
      <c r="E186" s="101">
        <v>9.269537331936457</v>
      </c>
      <c r="F186" s="101">
        <v>22.63216555448677</v>
      </c>
      <c r="G186" s="101" t="s">
        <v>59</v>
      </c>
      <c r="H186" s="101">
        <v>6.505453345115086</v>
      </c>
      <c r="I186" s="101">
        <v>60.82545334511508</v>
      </c>
      <c r="J186" s="101" t="s">
        <v>73</v>
      </c>
      <c r="K186" s="101">
        <v>1.0014603931861656</v>
      </c>
      <c r="M186" s="101" t="s">
        <v>68</v>
      </c>
      <c r="N186" s="101">
        <v>0.6416524838617452</v>
      </c>
      <c r="X186" s="101">
        <v>67.5</v>
      </c>
    </row>
    <row r="187" spans="1:24" s="101" customFormat="1" ht="12.75" hidden="1">
      <c r="A187" s="101">
        <v>2014</v>
      </c>
      <c r="B187" s="101">
        <v>95.30000305175781</v>
      </c>
      <c r="C187" s="101">
        <v>96.69999694824219</v>
      </c>
      <c r="D187" s="101">
        <v>9.666927337646484</v>
      </c>
      <c r="E187" s="101">
        <v>10.047369956970215</v>
      </c>
      <c r="F187" s="101">
        <v>14.250926539613284</v>
      </c>
      <c r="G187" s="101" t="s">
        <v>56</v>
      </c>
      <c r="H187" s="101">
        <v>7.246453812390008</v>
      </c>
      <c r="I187" s="101">
        <v>35.04645686414782</v>
      </c>
      <c r="J187" s="101" t="s">
        <v>62</v>
      </c>
      <c r="K187" s="101">
        <v>0.8218236745856052</v>
      </c>
      <c r="L187" s="101">
        <v>0.5336231032651099</v>
      </c>
      <c r="M187" s="101">
        <v>0.19455572839152696</v>
      </c>
      <c r="N187" s="101">
        <v>0.04604427787386443</v>
      </c>
      <c r="O187" s="101">
        <v>0.033005940216767046</v>
      </c>
      <c r="P187" s="101">
        <v>0.01530800973888518</v>
      </c>
      <c r="Q187" s="101">
        <v>0.0040175575325636015</v>
      </c>
      <c r="R187" s="101">
        <v>0.0007087793754719398</v>
      </c>
      <c r="S187" s="101">
        <v>0.0004330200198278633</v>
      </c>
      <c r="T187" s="101">
        <v>0.000225229315142663</v>
      </c>
      <c r="U187" s="101">
        <v>8.785845660136766E-05</v>
      </c>
      <c r="V187" s="101">
        <v>2.63179207760162E-05</v>
      </c>
      <c r="W187" s="101">
        <v>2.6996234278265543E-05</v>
      </c>
      <c r="X187" s="101">
        <v>67.5</v>
      </c>
    </row>
    <row r="188" spans="1:24" s="101" customFormat="1" ht="12.75" hidden="1">
      <c r="A188" s="101">
        <v>2013</v>
      </c>
      <c r="B188" s="101">
        <v>129.36000061035156</v>
      </c>
      <c r="C188" s="101">
        <v>141.4600067138672</v>
      </c>
      <c r="D188" s="101">
        <v>9.185341835021973</v>
      </c>
      <c r="E188" s="101">
        <v>9.085308074951172</v>
      </c>
      <c r="F188" s="101">
        <v>18.36573114847607</v>
      </c>
      <c r="G188" s="101" t="s">
        <v>57</v>
      </c>
      <c r="H188" s="101">
        <v>-14.258116981036778</v>
      </c>
      <c r="I188" s="101">
        <v>47.60188362931479</v>
      </c>
      <c r="J188" s="101" t="s">
        <v>60</v>
      </c>
      <c r="K188" s="101">
        <v>0.7993593728126764</v>
      </c>
      <c r="L188" s="101">
        <v>-0.002902853551540994</v>
      </c>
      <c r="M188" s="101">
        <v>-0.18871172032979205</v>
      </c>
      <c r="N188" s="101">
        <v>-0.00047569690042758504</v>
      </c>
      <c r="O188" s="101">
        <v>0.03218456302221456</v>
      </c>
      <c r="P188" s="101">
        <v>-0.00033230800207611995</v>
      </c>
      <c r="Q188" s="101">
        <v>-0.0038698910638111407</v>
      </c>
      <c r="R188" s="101">
        <v>-3.824553729185664E-05</v>
      </c>
      <c r="S188" s="101">
        <v>0.00042776480090984617</v>
      </c>
      <c r="T188" s="101">
        <v>-2.3675484705705463E-05</v>
      </c>
      <c r="U188" s="101">
        <v>-8.248981458482825E-05</v>
      </c>
      <c r="V188" s="101">
        <v>-3.0111654347547583E-06</v>
      </c>
      <c r="W188" s="101">
        <v>2.6793109724055548E-05</v>
      </c>
      <c r="X188" s="101">
        <v>67.5</v>
      </c>
    </row>
    <row r="189" spans="1:24" s="101" customFormat="1" ht="12.75" hidden="1">
      <c r="A189" s="101">
        <v>2015</v>
      </c>
      <c r="B189" s="101">
        <v>120.26000213623047</v>
      </c>
      <c r="C189" s="101">
        <v>134.66000366210938</v>
      </c>
      <c r="D189" s="101">
        <v>8.60584831237793</v>
      </c>
      <c r="E189" s="101">
        <v>8.885270118713379</v>
      </c>
      <c r="F189" s="101">
        <v>23.522796809268286</v>
      </c>
      <c r="G189" s="101" t="s">
        <v>58</v>
      </c>
      <c r="H189" s="101">
        <v>12.288975503686274</v>
      </c>
      <c r="I189" s="101">
        <v>65.04897763991674</v>
      </c>
      <c r="J189" s="101" t="s">
        <v>61</v>
      </c>
      <c r="K189" s="101">
        <v>0.19083695974813497</v>
      </c>
      <c r="L189" s="101">
        <v>-0.5336152075977074</v>
      </c>
      <c r="M189" s="101">
        <v>0.047326716135053806</v>
      </c>
      <c r="N189" s="101">
        <v>-0.046041820526392795</v>
      </c>
      <c r="O189" s="101">
        <v>0.00731751273739236</v>
      </c>
      <c r="P189" s="101">
        <v>-0.015304402424059546</v>
      </c>
      <c r="Q189" s="101">
        <v>0.0010792180881050938</v>
      </c>
      <c r="R189" s="101">
        <v>-0.000707746764013549</v>
      </c>
      <c r="S189" s="101">
        <v>6.725780753401658E-05</v>
      </c>
      <c r="T189" s="101">
        <v>-0.0002239815077714741</v>
      </c>
      <c r="U189" s="101">
        <v>3.024134398691732E-05</v>
      </c>
      <c r="V189" s="101">
        <v>-2.6145092019291182E-05</v>
      </c>
      <c r="W189" s="101">
        <v>3.305440442924304E-06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13.260200018291068</v>
      </c>
      <c r="G190" s="102"/>
      <c r="H190" s="102"/>
      <c r="I190" s="115"/>
      <c r="J190" s="115" t="s">
        <v>158</v>
      </c>
      <c r="K190" s="102">
        <f>AVERAGE(K188,K183,K178,K173,K168,K163)</f>
        <v>0.8085275698444662</v>
      </c>
      <c r="L190" s="102">
        <f>AVERAGE(L188,L183,L178,L173,L168,L163)</f>
        <v>-0.00369615002253479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27.187933581027472</v>
      </c>
      <c r="G191" s="102"/>
      <c r="H191" s="102"/>
      <c r="I191" s="115"/>
      <c r="J191" s="115" t="s">
        <v>159</v>
      </c>
      <c r="K191" s="102">
        <f>AVERAGE(K189,K184,K179,K174,K169,K164)</f>
        <v>0.23593825530602067</v>
      </c>
      <c r="L191" s="102">
        <f>AVERAGE(L189,L184,L179,L174,L169,L164)</f>
        <v>-0.679504095303567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0.5053297311527913</v>
      </c>
      <c r="L192" s="102">
        <f>ABS(L190/$H$33)</f>
        <v>0.010267083395929973</v>
      </c>
      <c r="M192" s="115" t="s">
        <v>111</v>
      </c>
      <c r="N192" s="102">
        <f>K192+L192+L193+K193</f>
        <v>1.0743427009918716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0.13405582687842083</v>
      </c>
      <c r="L193" s="102">
        <f>ABS(L191/$H$34)</f>
        <v>0.4246900595647294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2016</v>
      </c>
      <c r="B196" s="101">
        <v>100.68</v>
      </c>
      <c r="C196" s="101">
        <v>110.78</v>
      </c>
      <c r="D196" s="101">
        <v>9.170790384973005</v>
      </c>
      <c r="E196" s="101">
        <v>9.555094877982032</v>
      </c>
      <c r="F196" s="101">
        <v>13.612075949397655</v>
      </c>
      <c r="G196" s="101" t="s">
        <v>59</v>
      </c>
      <c r="H196" s="101">
        <v>2.114362268577324</v>
      </c>
      <c r="I196" s="101">
        <v>35.29436226857733</v>
      </c>
      <c r="J196" s="101" t="s">
        <v>73</v>
      </c>
      <c r="K196" s="101">
        <v>1.6279081396100064</v>
      </c>
      <c r="M196" s="101" t="s">
        <v>68</v>
      </c>
      <c r="N196" s="101">
        <v>0.9158590338198642</v>
      </c>
      <c r="X196" s="101">
        <v>67.5</v>
      </c>
    </row>
    <row r="197" spans="1:24" s="101" customFormat="1" ht="12.75" hidden="1">
      <c r="A197" s="101">
        <v>2013</v>
      </c>
      <c r="B197" s="101">
        <v>139.86000061035156</v>
      </c>
      <c r="C197" s="101">
        <v>146.75999450683594</v>
      </c>
      <c r="D197" s="101">
        <v>9.0397367477417</v>
      </c>
      <c r="E197" s="101">
        <v>9.431673049926758</v>
      </c>
      <c r="F197" s="101">
        <v>22.566371564719248</v>
      </c>
      <c r="G197" s="101" t="s">
        <v>56</v>
      </c>
      <c r="H197" s="101">
        <v>-12.902220627487466</v>
      </c>
      <c r="I197" s="101">
        <v>59.457779982864096</v>
      </c>
      <c r="J197" s="101" t="s">
        <v>62</v>
      </c>
      <c r="K197" s="101">
        <v>1.177144848940236</v>
      </c>
      <c r="L197" s="101">
        <v>0.39461362634812613</v>
      </c>
      <c r="M197" s="101">
        <v>0.2786728113137048</v>
      </c>
      <c r="N197" s="101">
        <v>0.08038271099415055</v>
      </c>
      <c r="O197" s="101">
        <v>0.04727670921949292</v>
      </c>
      <c r="P197" s="101">
        <v>0.011320300971165502</v>
      </c>
      <c r="Q197" s="101">
        <v>0.005754567231939851</v>
      </c>
      <c r="R197" s="101">
        <v>0.0012372226458128206</v>
      </c>
      <c r="S197" s="101">
        <v>0.0006202714583106661</v>
      </c>
      <c r="T197" s="101">
        <v>0.00016655830716437851</v>
      </c>
      <c r="U197" s="101">
        <v>0.00012584521556128312</v>
      </c>
      <c r="V197" s="101">
        <v>4.590742037769999E-05</v>
      </c>
      <c r="W197" s="101">
        <v>3.867994309656272E-05</v>
      </c>
      <c r="X197" s="101">
        <v>67.5</v>
      </c>
    </row>
    <row r="198" spans="1:24" s="101" customFormat="1" ht="12.75" hidden="1">
      <c r="A198" s="101">
        <v>2015</v>
      </c>
      <c r="B198" s="101">
        <v>113.9800033569336</v>
      </c>
      <c r="C198" s="101">
        <v>121.27999877929688</v>
      </c>
      <c r="D198" s="101">
        <v>8.874449729919434</v>
      </c>
      <c r="E198" s="101">
        <v>9.39615535736084</v>
      </c>
      <c r="F198" s="101">
        <v>24.148306883739586</v>
      </c>
      <c r="G198" s="101" t="s">
        <v>57</v>
      </c>
      <c r="H198" s="101">
        <v>18.260465289348843</v>
      </c>
      <c r="I198" s="101">
        <v>64.74046864628244</v>
      </c>
      <c r="J198" s="101" t="s">
        <v>60</v>
      </c>
      <c r="K198" s="101">
        <v>-0.6171179848526404</v>
      </c>
      <c r="L198" s="101">
        <v>0.002147470695950453</v>
      </c>
      <c r="M198" s="101">
        <v>0.14878231351346566</v>
      </c>
      <c r="N198" s="101">
        <v>-0.0008318459243756153</v>
      </c>
      <c r="O198" s="101">
        <v>-0.024348970817762248</v>
      </c>
      <c r="P198" s="101">
        <v>0.0002457260011753663</v>
      </c>
      <c r="Q198" s="101">
        <v>0.0031989938004331957</v>
      </c>
      <c r="R198" s="101">
        <v>-6.687119140308131E-05</v>
      </c>
      <c r="S198" s="101">
        <v>-0.00028279553541074256</v>
      </c>
      <c r="T198" s="101">
        <v>1.7503478109317604E-05</v>
      </c>
      <c r="U198" s="101">
        <v>7.802128866155903E-05</v>
      </c>
      <c r="V198" s="101">
        <v>-5.2799618362844086E-06</v>
      </c>
      <c r="W198" s="101">
        <v>-1.6472270426023684E-05</v>
      </c>
      <c r="X198" s="101">
        <v>67.5</v>
      </c>
    </row>
    <row r="199" spans="1:24" s="101" customFormat="1" ht="12.75" hidden="1">
      <c r="A199" s="101">
        <v>2014</v>
      </c>
      <c r="B199" s="101">
        <v>94.05999755859375</v>
      </c>
      <c r="C199" s="101">
        <v>101.76000213623047</v>
      </c>
      <c r="D199" s="101">
        <v>9.627989768981934</v>
      </c>
      <c r="E199" s="101">
        <v>10.06954288482666</v>
      </c>
      <c r="F199" s="101">
        <v>16.061793895347936</v>
      </c>
      <c r="G199" s="101" t="s">
        <v>58</v>
      </c>
      <c r="H199" s="101">
        <v>13.097494535833917</v>
      </c>
      <c r="I199" s="101">
        <v>39.65749209442767</v>
      </c>
      <c r="J199" s="101" t="s">
        <v>61</v>
      </c>
      <c r="K199" s="101">
        <v>1.0024147785013686</v>
      </c>
      <c r="L199" s="101">
        <v>0.394607783082428</v>
      </c>
      <c r="M199" s="101">
        <v>0.2356318292401613</v>
      </c>
      <c r="N199" s="101">
        <v>-0.08037840667198642</v>
      </c>
      <c r="O199" s="101">
        <v>0.04052425020577493</v>
      </c>
      <c r="P199" s="101">
        <v>0.01131763371072403</v>
      </c>
      <c r="Q199" s="101">
        <v>0.0047834592808662915</v>
      </c>
      <c r="R199" s="101">
        <v>-0.001235414148806953</v>
      </c>
      <c r="S199" s="101">
        <v>0.0005520537719702601</v>
      </c>
      <c r="T199" s="101">
        <v>0.0001656360405815718</v>
      </c>
      <c r="U199" s="101">
        <v>9.874055294181565E-05</v>
      </c>
      <c r="V199" s="101">
        <v>-4.5602776765699743E-05</v>
      </c>
      <c r="W199" s="101">
        <v>3.499717567126347E-05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2016</v>
      </c>
      <c r="B201" s="101">
        <v>111.52</v>
      </c>
      <c r="C201" s="101">
        <v>118.42</v>
      </c>
      <c r="D201" s="101">
        <v>9.114720768038362</v>
      </c>
      <c r="E201" s="101">
        <v>9.572320951542316</v>
      </c>
      <c r="F201" s="101">
        <v>13.898167284455118</v>
      </c>
      <c r="G201" s="101" t="s">
        <v>59</v>
      </c>
      <c r="H201" s="101">
        <v>-7.745632743870885</v>
      </c>
      <c r="I201" s="101">
        <v>36.27436725612911</v>
      </c>
      <c r="J201" s="101" t="s">
        <v>73</v>
      </c>
      <c r="K201" s="101">
        <v>2.1971386175035987</v>
      </c>
      <c r="M201" s="101" t="s">
        <v>68</v>
      </c>
      <c r="N201" s="101">
        <v>1.1729116336592091</v>
      </c>
      <c r="X201" s="101">
        <v>67.5</v>
      </c>
    </row>
    <row r="202" spans="1:24" s="101" customFormat="1" ht="12.75" hidden="1">
      <c r="A202" s="101">
        <v>2013</v>
      </c>
      <c r="B202" s="101">
        <v>120.72000122070312</v>
      </c>
      <c r="C202" s="101">
        <v>149.32000732421875</v>
      </c>
      <c r="D202" s="101">
        <v>9.263443946838379</v>
      </c>
      <c r="E202" s="101">
        <v>9.345601081848145</v>
      </c>
      <c r="F202" s="101">
        <v>20.601132238471262</v>
      </c>
      <c r="G202" s="101" t="s">
        <v>56</v>
      </c>
      <c r="H202" s="101">
        <v>-0.2936186933028466</v>
      </c>
      <c r="I202" s="101">
        <v>52.92638252740028</v>
      </c>
      <c r="J202" s="101" t="s">
        <v>62</v>
      </c>
      <c r="K202" s="101">
        <v>1.4250906229926574</v>
      </c>
      <c r="L202" s="101">
        <v>0.17128068415109823</v>
      </c>
      <c r="M202" s="101">
        <v>0.33737052647669474</v>
      </c>
      <c r="N202" s="101">
        <v>0.14051923068093589</v>
      </c>
      <c r="O202" s="101">
        <v>0.05723442376618006</v>
      </c>
      <c r="P202" s="101">
        <v>0.004913467750536444</v>
      </c>
      <c r="Q202" s="101">
        <v>0.006966647760361681</v>
      </c>
      <c r="R202" s="101">
        <v>0.002162905528953546</v>
      </c>
      <c r="S202" s="101">
        <v>0.0007508815864247442</v>
      </c>
      <c r="T202" s="101">
        <v>7.233541891388277E-05</v>
      </c>
      <c r="U202" s="101">
        <v>0.00015235620242099138</v>
      </c>
      <c r="V202" s="101">
        <v>8.02596365024037E-05</v>
      </c>
      <c r="W202" s="101">
        <v>4.682187049869131E-05</v>
      </c>
      <c r="X202" s="101">
        <v>67.5</v>
      </c>
    </row>
    <row r="203" spans="1:24" s="101" customFormat="1" ht="12.75" hidden="1">
      <c r="A203" s="101">
        <v>2015</v>
      </c>
      <c r="B203" s="101">
        <v>108.55999755859375</v>
      </c>
      <c r="C203" s="101">
        <v>130.05999755859375</v>
      </c>
      <c r="D203" s="101">
        <v>9.040874481201172</v>
      </c>
      <c r="E203" s="101">
        <v>9.197322845458984</v>
      </c>
      <c r="F203" s="101">
        <v>23.71936150756333</v>
      </c>
      <c r="G203" s="101" t="s">
        <v>57</v>
      </c>
      <c r="H203" s="101">
        <v>21.34569303876946</v>
      </c>
      <c r="I203" s="101">
        <v>62.40569059736321</v>
      </c>
      <c r="J203" s="101" t="s">
        <v>60</v>
      </c>
      <c r="K203" s="101">
        <v>-1.1154711753677844</v>
      </c>
      <c r="L203" s="101">
        <v>-0.0009309451462321175</v>
      </c>
      <c r="M203" s="101">
        <v>0.2664423194902359</v>
      </c>
      <c r="N203" s="101">
        <v>-0.0014537370734227168</v>
      </c>
      <c r="O203" s="101">
        <v>-0.04441242885123994</v>
      </c>
      <c r="P203" s="101">
        <v>-0.0001064532603624007</v>
      </c>
      <c r="Q203" s="101">
        <v>0.005612285891511596</v>
      </c>
      <c r="R203" s="101">
        <v>-0.00011688795892880921</v>
      </c>
      <c r="S203" s="101">
        <v>-0.0005493421017139322</v>
      </c>
      <c r="T203" s="101">
        <v>-7.575086100890017E-06</v>
      </c>
      <c r="U203" s="101">
        <v>0.00012950363443540503</v>
      </c>
      <c r="V203" s="101">
        <v>-9.231962576369146E-06</v>
      </c>
      <c r="W203" s="101">
        <v>-3.3168314397574765E-05</v>
      </c>
      <c r="X203" s="101">
        <v>67.5</v>
      </c>
    </row>
    <row r="204" spans="1:24" s="101" customFormat="1" ht="12.75" hidden="1">
      <c r="A204" s="101">
        <v>2014</v>
      </c>
      <c r="B204" s="101">
        <v>81.77999877929688</v>
      </c>
      <c r="C204" s="101">
        <v>91.77999877929688</v>
      </c>
      <c r="D204" s="101">
        <v>9.917993545532227</v>
      </c>
      <c r="E204" s="101">
        <v>10.315374374389648</v>
      </c>
      <c r="F204" s="101">
        <v>15.41668659987065</v>
      </c>
      <c r="G204" s="101" t="s">
        <v>58</v>
      </c>
      <c r="H204" s="101">
        <v>22.65258040029554</v>
      </c>
      <c r="I204" s="101">
        <v>36.932579179592416</v>
      </c>
      <c r="J204" s="101" t="s">
        <v>61</v>
      </c>
      <c r="K204" s="101">
        <v>0.8869088682977606</v>
      </c>
      <c r="L204" s="101">
        <v>-0.17127815419487383</v>
      </c>
      <c r="M204" s="101">
        <v>0.20694772895546654</v>
      </c>
      <c r="N204" s="101">
        <v>-0.1405117106852074</v>
      </c>
      <c r="O204" s="101">
        <v>0.03610146018349157</v>
      </c>
      <c r="P204" s="101">
        <v>-0.004912314427937189</v>
      </c>
      <c r="Q204" s="101">
        <v>0.004127520816288189</v>
      </c>
      <c r="R204" s="101">
        <v>-0.002159744784050948</v>
      </c>
      <c r="S204" s="101">
        <v>0.0005119046904612814</v>
      </c>
      <c r="T204" s="101">
        <v>-7.193768761929321E-05</v>
      </c>
      <c r="U204" s="101">
        <v>8.025721826830947E-05</v>
      </c>
      <c r="V204" s="101">
        <v>-7.97269096258377E-05</v>
      </c>
      <c r="W204" s="101">
        <v>3.304770002617208E-05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2016</v>
      </c>
      <c r="B206" s="101">
        <v>115.66</v>
      </c>
      <c r="C206" s="101">
        <v>120.36</v>
      </c>
      <c r="D206" s="101">
        <v>9.096305559964502</v>
      </c>
      <c r="E206" s="101">
        <v>9.5768681981229</v>
      </c>
      <c r="F206" s="101">
        <v>12.56339669117788</v>
      </c>
      <c r="G206" s="101" t="s">
        <v>59</v>
      </c>
      <c r="H206" s="101">
        <v>-15.29729685701345</v>
      </c>
      <c r="I206" s="101">
        <v>32.86270314298655</v>
      </c>
      <c r="J206" s="101" t="s">
        <v>73</v>
      </c>
      <c r="K206" s="101">
        <v>2.4970913679330278</v>
      </c>
      <c r="M206" s="101" t="s">
        <v>68</v>
      </c>
      <c r="N206" s="101">
        <v>1.2969858705779078</v>
      </c>
      <c r="X206" s="101">
        <v>67.5</v>
      </c>
    </row>
    <row r="207" spans="1:24" s="101" customFormat="1" ht="12.75" hidden="1">
      <c r="A207" s="101">
        <v>2013</v>
      </c>
      <c r="B207" s="101">
        <v>118.87999725341797</v>
      </c>
      <c r="C207" s="101">
        <v>151.47999572753906</v>
      </c>
      <c r="D207" s="101">
        <v>9.163227081298828</v>
      </c>
      <c r="E207" s="101">
        <v>9.27912425994873</v>
      </c>
      <c r="F207" s="101">
        <v>20.5116845605894</v>
      </c>
      <c r="G207" s="101" t="s">
        <v>56</v>
      </c>
      <c r="H207" s="101">
        <v>1.8888011403324754</v>
      </c>
      <c r="I207" s="101">
        <v>53.26879839375045</v>
      </c>
      <c r="J207" s="101" t="s">
        <v>62</v>
      </c>
      <c r="K207" s="101">
        <v>1.5349255893652003</v>
      </c>
      <c r="L207" s="101">
        <v>0.009095183261596487</v>
      </c>
      <c r="M207" s="101">
        <v>0.3633727695954632</v>
      </c>
      <c r="N207" s="101">
        <v>0.07151152065233672</v>
      </c>
      <c r="O207" s="101">
        <v>0.06164530978029876</v>
      </c>
      <c r="P207" s="101">
        <v>0.00026088629875788843</v>
      </c>
      <c r="Q207" s="101">
        <v>0.0075036222421559235</v>
      </c>
      <c r="R207" s="101">
        <v>0.0011007076865770578</v>
      </c>
      <c r="S207" s="101">
        <v>0.0008087518414640559</v>
      </c>
      <c r="T207" s="101">
        <v>3.8873962751924175E-06</v>
      </c>
      <c r="U207" s="101">
        <v>0.00016409922863833593</v>
      </c>
      <c r="V207" s="101">
        <v>4.0832231200080536E-05</v>
      </c>
      <c r="W207" s="101">
        <v>5.042474801664322E-05</v>
      </c>
      <c r="X207" s="101">
        <v>67.5</v>
      </c>
    </row>
    <row r="208" spans="1:24" s="101" customFormat="1" ht="12.75" hidden="1">
      <c r="A208" s="101">
        <v>2015</v>
      </c>
      <c r="B208" s="101">
        <v>105.45999908447266</v>
      </c>
      <c r="C208" s="101">
        <v>121.36000061035156</v>
      </c>
      <c r="D208" s="101">
        <v>8.902336120605469</v>
      </c>
      <c r="E208" s="101">
        <v>9.095131874084473</v>
      </c>
      <c r="F208" s="101">
        <v>23.272448736712708</v>
      </c>
      <c r="G208" s="101" t="s">
        <v>57</v>
      </c>
      <c r="H208" s="101">
        <v>24.2146195899687</v>
      </c>
      <c r="I208" s="101">
        <v>62.174618674441355</v>
      </c>
      <c r="J208" s="101" t="s">
        <v>60</v>
      </c>
      <c r="K208" s="101">
        <v>-1.518860983003354</v>
      </c>
      <c r="L208" s="101">
        <v>-4.9075374201706277E-05</v>
      </c>
      <c r="M208" s="101">
        <v>0.3601426149153674</v>
      </c>
      <c r="N208" s="101">
        <v>-0.000740190249374132</v>
      </c>
      <c r="O208" s="101">
        <v>-0.0609005789006481</v>
      </c>
      <c r="P208" s="101">
        <v>-5.417294184794628E-06</v>
      </c>
      <c r="Q208" s="101">
        <v>0.007460563814759129</v>
      </c>
      <c r="R208" s="101">
        <v>-5.952588877552965E-05</v>
      </c>
      <c r="S208" s="101">
        <v>-0.0007886955739036613</v>
      </c>
      <c r="T208" s="101">
        <v>-3.7340648086948694E-07</v>
      </c>
      <c r="U208" s="101">
        <v>0.0001640357455719485</v>
      </c>
      <c r="V208" s="101">
        <v>-4.710101687338642E-06</v>
      </c>
      <c r="W208" s="101">
        <v>-4.877496187574218E-05</v>
      </c>
      <c r="X208" s="101">
        <v>67.5</v>
      </c>
    </row>
    <row r="209" spans="1:24" s="101" customFormat="1" ht="12.75" hidden="1">
      <c r="A209" s="101">
        <v>2014</v>
      </c>
      <c r="B209" s="101">
        <v>103.77999877929688</v>
      </c>
      <c r="C209" s="101">
        <v>81.87999725341797</v>
      </c>
      <c r="D209" s="101">
        <v>9.626690864562988</v>
      </c>
      <c r="E209" s="101">
        <v>10.058356285095215</v>
      </c>
      <c r="F209" s="101">
        <v>17.719278935902874</v>
      </c>
      <c r="G209" s="101" t="s">
        <v>58</v>
      </c>
      <c r="H209" s="101">
        <v>7.493713217818964</v>
      </c>
      <c r="I209" s="101">
        <v>43.77371199711584</v>
      </c>
      <c r="J209" s="101" t="s">
        <v>61</v>
      </c>
      <c r="K209" s="101">
        <v>0.22149013341047985</v>
      </c>
      <c r="L209" s="101">
        <v>-0.009095050861302089</v>
      </c>
      <c r="M209" s="101">
        <v>0.04834321674649889</v>
      </c>
      <c r="N209" s="101">
        <v>-0.07150768982706904</v>
      </c>
      <c r="O209" s="101">
        <v>0.009553204042358389</v>
      </c>
      <c r="P209" s="101">
        <v>-0.0002608300477385717</v>
      </c>
      <c r="Q209" s="101">
        <v>0.0008027043782637584</v>
      </c>
      <c r="R209" s="101">
        <v>-0.0010990969383340588</v>
      </c>
      <c r="S209" s="101">
        <v>0.0001789939462000757</v>
      </c>
      <c r="T209" s="101">
        <v>-3.869420809426722E-06</v>
      </c>
      <c r="U209" s="101">
        <v>4.56410060711061E-06</v>
      </c>
      <c r="V209" s="101">
        <v>-4.0559660339699095E-05</v>
      </c>
      <c r="W209" s="101">
        <v>1.2792900631282218E-05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2016</v>
      </c>
      <c r="B211" s="101">
        <v>118.74</v>
      </c>
      <c r="C211" s="101">
        <v>126.84</v>
      </c>
      <c r="D211" s="101">
        <v>8.919223086107051</v>
      </c>
      <c r="E211" s="101">
        <v>9.233615116433162</v>
      </c>
      <c r="F211" s="101">
        <v>16.578702286295947</v>
      </c>
      <c r="G211" s="101" t="s">
        <v>59</v>
      </c>
      <c r="H211" s="101">
        <v>-7.007552393783115</v>
      </c>
      <c r="I211" s="101">
        <v>44.23244760621688</v>
      </c>
      <c r="J211" s="101" t="s">
        <v>73</v>
      </c>
      <c r="K211" s="101">
        <v>1.1626093324642055</v>
      </c>
      <c r="M211" s="101" t="s">
        <v>68</v>
      </c>
      <c r="N211" s="101">
        <v>0.6355763643911538</v>
      </c>
      <c r="X211" s="101">
        <v>67.5</v>
      </c>
    </row>
    <row r="212" spans="1:24" s="101" customFormat="1" ht="12.75" hidden="1">
      <c r="A212" s="101">
        <v>2013</v>
      </c>
      <c r="B212" s="101">
        <v>117.45999908447266</v>
      </c>
      <c r="C212" s="101">
        <v>140.16000366210938</v>
      </c>
      <c r="D212" s="101">
        <v>9.380731582641602</v>
      </c>
      <c r="E212" s="101">
        <v>9.468862533569336</v>
      </c>
      <c r="F212" s="101">
        <v>21.369800437921</v>
      </c>
      <c r="G212" s="101" t="s">
        <v>56</v>
      </c>
      <c r="H212" s="101">
        <v>4.247311617170176</v>
      </c>
      <c r="I212" s="101">
        <v>54.20731070164283</v>
      </c>
      <c r="J212" s="101" t="s">
        <v>62</v>
      </c>
      <c r="K212" s="101">
        <v>1.0235947932645215</v>
      </c>
      <c r="L212" s="101">
        <v>0.20142847709788272</v>
      </c>
      <c r="M212" s="101">
        <v>0.24232206398589265</v>
      </c>
      <c r="N212" s="101">
        <v>0.11754833767245791</v>
      </c>
      <c r="O212" s="101">
        <v>0.04110946272771725</v>
      </c>
      <c r="P212" s="101">
        <v>0.005778352052487992</v>
      </c>
      <c r="Q212" s="101">
        <v>0.005003914221237288</v>
      </c>
      <c r="R212" s="101">
        <v>0.0018093482354395497</v>
      </c>
      <c r="S212" s="101">
        <v>0.0005393242464676805</v>
      </c>
      <c r="T212" s="101">
        <v>8.50585299718636E-05</v>
      </c>
      <c r="U212" s="101">
        <v>0.00010943054228700222</v>
      </c>
      <c r="V212" s="101">
        <v>6.713980728168042E-05</v>
      </c>
      <c r="W212" s="101">
        <v>3.362863526419953E-05</v>
      </c>
      <c r="X212" s="101">
        <v>67.5</v>
      </c>
    </row>
    <row r="213" spans="1:24" s="101" customFormat="1" ht="12.75" hidden="1">
      <c r="A213" s="101">
        <v>2015</v>
      </c>
      <c r="B213" s="101">
        <v>109.77999877929688</v>
      </c>
      <c r="C213" s="101">
        <v>130.97999572753906</v>
      </c>
      <c r="D213" s="101">
        <v>8.911016464233398</v>
      </c>
      <c r="E213" s="101">
        <v>9.180290222167969</v>
      </c>
      <c r="F213" s="101">
        <v>22.168222629568273</v>
      </c>
      <c r="G213" s="101" t="s">
        <v>57</v>
      </c>
      <c r="H213" s="101">
        <v>16.897627588324973</v>
      </c>
      <c r="I213" s="101">
        <v>59.17762636762185</v>
      </c>
      <c r="J213" s="101" t="s">
        <v>60</v>
      </c>
      <c r="K213" s="101">
        <v>-0.9176860322299834</v>
      </c>
      <c r="L213" s="101">
        <v>-0.001095036745863668</v>
      </c>
      <c r="M213" s="101">
        <v>0.21845598592771256</v>
      </c>
      <c r="N213" s="101">
        <v>-0.0012160154342604561</v>
      </c>
      <c r="O213" s="101">
        <v>-0.03665725861964319</v>
      </c>
      <c r="P213" s="101">
        <v>-0.00012523517550361423</v>
      </c>
      <c r="Q213" s="101">
        <v>0.004566389984647684</v>
      </c>
      <c r="R213" s="101">
        <v>-9.777469867113309E-05</v>
      </c>
      <c r="S213" s="101">
        <v>-0.0004633323879027805</v>
      </c>
      <c r="T213" s="101">
        <v>-8.91451817536016E-06</v>
      </c>
      <c r="U213" s="101">
        <v>0.00010309522771141671</v>
      </c>
      <c r="V213" s="101">
        <v>-7.722689709525781E-06</v>
      </c>
      <c r="W213" s="101">
        <v>-2.8298653477237592E-05</v>
      </c>
      <c r="X213" s="101">
        <v>67.5</v>
      </c>
    </row>
    <row r="214" spans="1:24" s="101" customFormat="1" ht="12.75" hidden="1">
      <c r="A214" s="101">
        <v>2014</v>
      </c>
      <c r="B214" s="101">
        <v>95.77999877929688</v>
      </c>
      <c r="C214" s="101">
        <v>98.87999725341797</v>
      </c>
      <c r="D214" s="101">
        <v>9.853507995605469</v>
      </c>
      <c r="E214" s="101">
        <v>10.268689155578613</v>
      </c>
      <c r="F214" s="101">
        <v>18.329229349468363</v>
      </c>
      <c r="G214" s="101" t="s">
        <v>58</v>
      </c>
      <c r="H214" s="101">
        <v>15.943344449913504</v>
      </c>
      <c r="I214" s="101">
        <v>44.22334322921038</v>
      </c>
      <c r="J214" s="101" t="s">
        <v>61</v>
      </c>
      <c r="K214" s="101">
        <v>0.45342987004412083</v>
      </c>
      <c r="L214" s="101">
        <v>-0.20142550057154499</v>
      </c>
      <c r="M214" s="101">
        <v>0.10486641457937854</v>
      </c>
      <c r="N214" s="101">
        <v>-0.11754204777874949</v>
      </c>
      <c r="O214" s="101">
        <v>0.018607345760590584</v>
      </c>
      <c r="P214" s="101">
        <v>-0.005776994771791711</v>
      </c>
      <c r="Q214" s="101">
        <v>0.0020462746740381897</v>
      </c>
      <c r="R214" s="101">
        <v>-0.0018067044986350095</v>
      </c>
      <c r="S214" s="101">
        <v>0.0002760321378902079</v>
      </c>
      <c r="T214" s="101">
        <v>-8.459009922370108E-05</v>
      </c>
      <c r="U214" s="101">
        <v>3.6693563582166804E-05</v>
      </c>
      <c r="V214" s="101">
        <v>-6.669418104656187E-05</v>
      </c>
      <c r="W214" s="101">
        <v>1.8167865067414854E-05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2016</v>
      </c>
      <c r="B216" s="101">
        <v>120.48</v>
      </c>
      <c r="C216" s="101">
        <v>120.08</v>
      </c>
      <c r="D216" s="101">
        <v>8.963267379525124</v>
      </c>
      <c r="E216" s="101">
        <v>9.375399390812714</v>
      </c>
      <c r="F216" s="101">
        <v>16.383137317136043</v>
      </c>
      <c r="G216" s="101" t="s">
        <v>59</v>
      </c>
      <c r="H216" s="101">
        <v>-9.480933279112747</v>
      </c>
      <c r="I216" s="101">
        <v>43.499066720887264</v>
      </c>
      <c r="J216" s="101" t="s">
        <v>73</v>
      </c>
      <c r="K216" s="101">
        <v>1.9344578827181345</v>
      </c>
      <c r="M216" s="101" t="s">
        <v>68</v>
      </c>
      <c r="N216" s="101">
        <v>1.0587231883098311</v>
      </c>
      <c r="X216" s="101">
        <v>67.5</v>
      </c>
    </row>
    <row r="217" spans="1:24" s="101" customFormat="1" ht="12.75" hidden="1">
      <c r="A217" s="101">
        <v>2013</v>
      </c>
      <c r="B217" s="101">
        <v>124.26000213623047</v>
      </c>
      <c r="C217" s="101">
        <v>150.05999755859375</v>
      </c>
      <c r="D217" s="101">
        <v>9.321486473083496</v>
      </c>
      <c r="E217" s="101">
        <v>9.405763626098633</v>
      </c>
      <c r="F217" s="101">
        <v>21.473586371982154</v>
      </c>
      <c r="G217" s="101" t="s">
        <v>56</v>
      </c>
      <c r="H217" s="101">
        <v>-1.9275580319402223</v>
      </c>
      <c r="I217" s="101">
        <v>54.832444104290246</v>
      </c>
      <c r="J217" s="101" t="s">
        <v>62</v>
      </c>
      <c r="K217" s="101">
        <v>1.310039200843274</v>
      </c>
      <c r="L217" s="101">
        <v>0.3307292897419543</v>
      </c>
      <c r="M217" s="101">
        <v>0.31013356263332115</v>
      </c>
      <c r="N217" s="101">
        <v>0.0989364181693081</v>
      </c>
      <c r="O217" s="101">
        <v>0.052613721046504414</v>
      </c>
      <c r="P217" s="101">
        <v>0.009487516765834359</v>
      </c>
      <c r="Q217" s="101">
        <v>0.006404221814240385</v>
      </c>
      <c r="R217" s="101">
        <v>0.001522846639345376</v>
      </c>
      <c r="S217" s="101">
        <v>0.0006902681747018571</v>
      </c>
      <c r="T217" s="101">
        <v>0.0001396291367332376</v>
      </c>
      <c r="U217" s="101">
        <v>0.00014006673642582204</v>
      </c>
      <c r="V217" s="101">
        <v>5.6510683097227E-05</v>
      </c>
      <c r="W217" s="101">
        <v>4.3043625728367376E-05</v>
      </c>
      <c r="X217" s="101">
        <v>67.5</v>
      </c>
    </row>
    <row r="218" spans="1:24" s="101" customFormat="1" ht="12.75" hidden="1">
      <c r="A218" s="101">
        <v>2015</v>
      </c>
      <c r="B218" s="101">
        <v>126.68000030517578</v>
      </c>
      <c r="C218" s="101">
        <v>140.5800018310547</v>
      </c>
      <c r="D218" s="101">
        <v>8.88235855102539</v>
      </c>
      <c r="E218" s="101">
        <v>9.017037391662598</v>
      </c>
      <c r="F218" s="101">
        <v>27.187933581027472</v>
      </c>
      <c r="G218" s="101" t="s">
        <v>57</v>
      </c>
      <c r="H218" s="101">
        <v>13.68353645119582</v>
      </c>
      <c r="I218" s="101">
        <v>72.8635367563716</v>
      </c>
      <c r="J218" s="101" t="s">
        <v>60</v>
      </c>
      <c r="K218" s="101">
        <v>-0.8872107003530358</v>
      </c>
      <c r="L218" s="101">
        <v>-0.0017989239841594332</v>
      </c>
      <c r="M218" s="101">
        <v>0.21261519168536122</v>
      </c>
      <c r="N218" s="101">
        <v>-0.0010235712248950935</v>
      </c>
      <c r="O218" s="101">
        <v>-0.035212243536583004</v>
      </c>
      <c r="P218" s="101">
        <v>-0.00020577041081297324</v>
      </c>
      <c r="Q218" s="101">
        <v>0.004511341221226028</v>
      </c>
      <c r="R218" s="101">
        <v>-8.230882225288558E-05</v>
      </c>
      <c r="S218" s="101">
        <v>-0.00042627508809229734</v>
      </c>
      <c r="T218" s="101">
        <v>-1.4647526512193557E-05</v>
      </c>
      <c r="U218" s="101">
        <v>0.0001062341798307627</v>
      </c>
      <c r="V218" s="101">
        <v>-6.501688539261918E-06</v>
      </c>
      <c r="W218" s="101">
        <v>-2.5437395737361108E-05</v>
      </c>
      <c r="X218" s="101">
        <v>67.5</v>
      </c>
    </row>
    <row r="219" spans="1:24" s="101" customFormat="1" ht="12.75" hidden="1">
      <c r="A219" s="101">
        <v>2014</v>
      </c>
      <c r="B219" s="101">
        <v>90.41999816894531</v>
      </c>
      <c r="C219" s="101">
        <v>95.62000274658203</v>
      </c>
      <c r="D219" s="101">
        <v>9.795659065246582</v>
      </c>
      <c r="E219" s="101">
        <v>10.35842514038086</v>
      </c>
      <c r="F219" s="101">
        <v>18.94263711602709</v>
      </c>
      <c r="G219" s="101" t="s">
        <v>58</v>
      </c>
      <c r="H219" s="101">
        <v>23.042866794781553</v>
      </c>
      <c r="I219" s="101">
        <v>45.962864963726865</v>
      </c>
      <c r="J219" s="101" t="s">
        <v>61</v>
      </c>
      <c r="K219" s="101">
        <v>0.9638775238198886</v>
      </c>
      <c r="L219" s="101">
        <v>-0.33072439729435865</v>
      </c>
      <c r="M219" s="101">
        <v>0.22578221129272616</v>
      </c>
      <c r="N219" s="101">
        <v>-0.09893112322277436</v>
      </c>
      <c r="O219" s="101">
        <v>0.03909349750891764</v>
      </c>
      <c r="P219" s="101">
        <v>-0.00948528507320797</v>
      </c>
      <c r="Q219" s="101">
        <v>0.004545531589556854</v>
      </c>
      <c r="R219" s="101">
        <v>-0.0015206206445872185</v>
      </c>
      <c r="S219" s="101">
        <v>0.0005429177675100878</v>
      </c>
      <c r="T219" s="101">
        <v>-0.00013885872602016681</v>
      </c>
      <c r="U219" s="101">
        <v>9.128521067876151E-05</v>
      </c>
      <c r="V219" s="101">
        <v>-5.613541974772833E-05</v>
      </c>
      <c r="W219" s="101">
        <v>3.472308474120139E-05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2016</v>
      </c>
      <c r="B221" s="101">
        <v>121.82</v>
      </c>
      <c r="C221" s="101">
        <v>111.32</v>
      </c>
      <c r="D221" s="101">
        <v>8.855527362053667</v>
      </c>
      <c r="E221" s="101">
        <v>9.269537331936457</v>
      </c>
      <c r="F221" s="101">
        <v>16.52608720081228</v>
      </c>
      <c r="G221" s="101" t="s">
        <v>59</v>
      </c>
      <c r="H221" s="101">
        <v>-9.9050391960821</v>
      </c>
      <c r="I221" s="101">
        <v>44.4149608039179</v>
      </c>
      <c r="J221" s="101" t="s">
        <v>73</v>
      </c>
      <c r="K221" s="101">
        <v>1.879260325270627</v>
      </c>
      <c r="M221" s="101" t="s">
        <v>68</v>
      </c>
      <c r="N221" s="101">
        <v>0.9805315371524409</v>
      </c>
      <c r="X221" s="101">
        <v>67.5</v>
      </c>
    </row>
    <row r="222" spans="1:24" s="101" customFormat="1" ht="12.75" hidden="1">
      <c r="A222" s="101">
        <v>2013</v>
      </c>
      <c r="B222" s="101">
        <v>129.36000061035156</v>
      </c>
      <c r="C222" s="101">
        <v>141.4600067138672</v>
      </c>
      <c r="D222" s="101">
        <v>9.185341835021973</v>
      </c>
      <c r="E222" s="101">
        <v>9.085308074951172</v>
      </c>
      <c r="F222" s="101">
        <v>20.487433950174704</v>
      </c>
      <c r="G222" s="101" t="s">
        <v>56</v>
      </c>
      <c r="H222" s="101">
        <v>-8.758904940636725</v>
      </c>
      <c r="I222" s="101">
        <v>53.10109566971484</v>
      </c>
      <c r="J222" s="101" t="s">
        <v>62</v>
      </c>
      <c r="K222" s="101">
        <v>1.3265237750894114</v>
      </c>
      <c r="L222" s="101">
        <v>0.12705830636934623</v>
      </c>
      <c r="M222" s="101">
        <v>0.3140359759672838</v>
      </c>
      <c r="N222" s="101">
        <v>0.04402238115357329</v>
      </c>
      <c r="O222" s="101">
        <v>0.05327580288267595</v>
      </c>
      <c r="P222" s="101">
        <v>0.0036447918901092082</v>
      </c>
      <c r="Q222" s="101">
        <v>0.00648483441615037</v>
      </c>
      <c r="R222" s="101">
        <v>0.0006775630094014141</v>
      </c>
      <c r="S222" s="101">
        <v>0.0006989673545853572</v>
      </c>
      <c r="T222" s="101">
        <v>5.364936992402594E-05</v>
      </c>
      <c r="U222" s="101">
        <v>0.00014183268904177009</v>
      </c>
      <c r="V222" s="101">
        <v>2.514012626603567E-05</v>
      </c>
      <c r="W222" s="101">
        <v>4.3585023500507804E-05</v>
      </c>
      <c r="X222" s="101">
        <v>67.5</v>
      </c>
    </row>
    <row r="223" spans="1:24" s="101" customFormat="1" ht="12.75" hidden="1">
      <c r="A223" s="101">
        <v>2015</v>
      </c>
      <c r="B223" s="101">
        <v>120.26000213623047</v>
      </c>
      <c r="C223" s="101">
        <v>134.66000366210938</v>
      </c>
      <c r="D223" s="101">
        <v>8.60584831237793</v>
      </c>
      <c r="E223" s="101">
        <v>8.885270118713379</v>
      </c>
      <c r="F223" s="101">
        <v>23.522796809268286</v>
      </c>
      <c r="G223" s="101" t="s">
        <v>57</v>
      </c>
      <c r="H223" s="101">
        <v>12.288975503686274</v>
      </c>
      <c r="I223" s="101">
        <v>65.04897763991674</v>
      </c>
      <c r="J223" s="101" t="s">
        <v>60</v>
      </c>
      <c r="K223" s="101">
        <v>-0.8496716743852637</v>
      </c>
      <c r="L223" s="101">
        <v>-0.0006913539138571108</v>
      </c>
      <c r="M223" s="101">
        <v>0.2038762608228</v>
      </c>
      <c r="N223" s="101">
        <v>-0.00045573832584412</v>
      </c>
      <c r="O223" s="101">
        <v>-0.03368099876715765</v>
      </c>
      <c r="P223" s="101">
        <v>-7.901069853239799E-05</v>
      </c>
      <c r="Q223" s="101">
        <v>0.004338024452486943</v>
      </c>
      <c r="R223" s="101">
        <v>-3.665479574128954E-05</v>
      </c>
      <c r="S223" s="101">
        <v>-0.0004043008335603501</v>
      </c>
      <c r="T223" s="101">
        <v>-5.61749139649612E-06</v>
      </c>
      <c r="U223" s="101">
        <v>0.0001029328687939207</v>
      </c>
      <c r="V223" s="101">
        <v>-2.8987138447308206E-06</v>
      </c>
      <c r="W223" s="101">
        <v>-2.4011483574749425E-05</v>
      </c>
      <c r="X223" s="101">
        <v>67.5</v>
      </c>
    </row>
    <row r="224" spans="1:24" s="101" customFormat="1" ht="12.75" hidden="1">
      <c r="A224" s="101">
        <v>2014</v>
      </c>
      <c r="B224" s="101">
        <v>95.30000305175781</v>
      </c>
      <c r="C224" s="101">
        <v>96.69999694824219</v>
      </c>
      <c r="D224" s="101">
        <v>9.666927337646484</v>
      </c>
      <c r="E224" s="101">
        <v>10.047369956970215</v>
      </c>
      <c r="F224" s="101">
        <v>18.47738439538961</v>
      </c>
      <c r="G224" s="101" t="s">
        <v>58</v>
      </c>
      <c r="H224" s="101">
        <v>17.64033048552197</v>
      </c>
      <c r="I224" s="101">
        <v>45.440333537279784</v>
      </c>
      <c r="J224" s="101" t="s">
        <v>61</v>
      </c>
      <c r="K224" s="101">
        <v>1.0186870822901435</v>
      </c>
      <c r="L224" s="101">
        <v>-0.12705642544638365</v>
      </c>
      <c r="M224" s="101">
        <v>0.23885783318668466</v>
      </c>
      <c r="N224" s="101">
        <v>-0.04402002209232569</v>
      </c>
      <c r="O224" s="101">
        <v>0.04127834171621322</v>
      </c>
      <c r="P224" s="101">
        <v>-0.0036439354044388982</v>
      </c>
      <c r="Q224" s="101">
        <v>0.004820230415085327</v>
      </c>
      <c r="R224" s="101">
        <v>-0.0006765708075717316</v>
      </c>
      <c r="S224" s="101">
        <v>0.0005701720781996068</v>
      </c>
      <c r="T224" s="101">
        <v>-5.3354462640488396E-05</v>
      </c>
      <c r="U224" s="101">
        <v>9.757733447206351E-05</v>
      </c>
      <c r="V224" s="101">
        <v>-2.4972452957580725E-05</v>
      </c>
      <c r="W224" s="101">
        <v>3.6374481853070514E-05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12.56339669117788</v>
      </c>
      <c r="G225" s="102"/>
      <c r="H225" s="102"/>
      <c r="I225" s="115"/>
      <c r="J225" s="115" t="s">
        <v>158</v>
      </c>
      <c r="K225" s="102">
        <f>AVERAGE(K223,K218,K213,K208,K203,K198)</f>
        <v>-0.9843364250320104</v>
      </c>
      <c r="L225" s="102">
        <f>AVERAGE(L223,L218,L213,L208,L203,L198)</f>
        <v>-0.0004029774113939305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27.187933581027472</v>
      </c>
      <c r="G226" s="102"/>
      <c r="H226" s="102"/>
      <c r="I226" s="115"/>
      <c r="J226" s="115" t="s">
        <v>159</v>
      </c>
      <c r="K226" s="102">
        <f>AVERAGE(K224,K219,K214,K209,K204,K199)</f>
        <v>0.7578013760606268</v>
      </c>
      <c r="L226" s="102">
        <f>AVERAGE(L224,L219,L214,L209,L204,L199)</f>
        <v>-0.07416195754767253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0.6152102656450065</v>
      </c>
      <c r="L227" s="102">
        <f>ABS(L225/$H$33)</f>
        <v>0.0011193816983164737</v>
      </c>
      <c r="M227" s="115" t="s">
        <v>111</v>
      </c>
      <c r="N227" s="102">
        <f>K227+L227+L228+K228</f>
        <v>1.093249834481429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0.4305689636708107</v>
      </c>
      <c r="L228" s="102">
        <f>ABS(L226/$H$34)</f>
        <v>0.04635122346729533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2016</v>
      </c>
      <c r="B231" s="101">
        <v>100.68</v>
      </c>
      <c r="C231" s="101">
        <v>110.78</v>
      </c>
      <c r="D231" s="101">
        <v>9.170790384973005</v>
      </c>
      <c r="E231" s="101">
        <v>9.555094877982032</v>
      </c>
      <c r="F231" s="101">
        <v>16.96533632942091</v>
      </c>
      <c r="G231" s="101" t="s">
        <v>59</v>
      </c>
      <c r="H231" s="101">
        <v>10.80893516644933</v>
      </c>
      <c r="I231" s="101">
        <v>43.98893516644934</v>
      </c>
      <c r="J231" s="101" t="s">
        <v>73</v>
      </c>
      <c r="K231" s="101">
        <v>1.5675395488947654</v>
      </c>
      <c r="M231" s="101" t="s">
        <v>68</v>
      </c>
      <c r="N231" s="101">
        <v>1.2761099653250478</v>
      </c>
      <c r="X231" s="101">
        <v>67.5</v>
      </c>
    </row>
    <row r="232" spans="1:24" s="101" customFormat="1" ht="12.75" hidden="1">
      <c r="A232" s="101">
        <v>2013</v>
      </c>
      <c r="B232" s="101">
        <v>139.86000061035156</v>
      </c>
      <c r="C232" s="101">
        <v>146.75999450683594</v>
      </c>
      <c r="D232" s="101">
        <v>9.0397367477417</v>
      </c>
      <c r="E232" s="101">
        <v>9.431673049926758</v>
      </c>
      <c r="F232" s="101">
        <v>22.566371564719248</v>
      </c>
      <c r="G232" s="101" t="s">
        <v>56</v>
      </c>
      <c r="H232" s="101">
        <v>-12.902220627487466</v>
      </c>
      <c r="I232" s="101">
        <v>59.457779982864096</v>
      </c>
      <c r="J232" s="101" t="s">
        <v>62</v>
      </c>
      <c r="K232" s="101">
        <v>0.6777840189834943</v>
      </c>
      <c r="L232" s="101">
        <v>1.036626510888424</v>
      </c>
      <c r="M232" s="101">
        <v>0.1604562790011889</v>
      </c>
      <c r="N232" s="101">
        <v>0.07854637729863051</v>
      </c>
      <c r="O232" s="101">
        <v>0.02722148180307116</v>
      </c>
      <c r="P232" s="101">
        <v>0.029737561792379453</v>
      </c>
      <c r="Q232" s="101">
        <v>0.0033133974729452485</v>
      </c>
      <c r="R232" s="101">
        <v>0.001208952506353448</v>
      </c>
      <c r="S232" s="101">
        <v>0.0003571297131764898</v>
      </c>
      <c r="T232" s="101">
        <v>0.0004375544534944661</v>
      </c>
      <c r="U232" s="101">
        <v>7.243117468973511E-05</v>
      </c>
      <c r="V232" s="101">
        <v>4.4850774241282265E-05</v>
      </c>
      <c r="W232" s="101">
        <v>2.2264495257206602E-05</v>
      </c>
      <c r="X232" s="101">
        <v>67.5</v>
      </c>
    </row>
    <row r="233" spans="1:24" s="101" customFormat="1" ht="12.75" hidden="1">
      <c r="A233" s="101">
        <v>2014</v>
      </c>
      <c r="B233" s="101">
        <v>94.05999755859375</v>
      </c>
      <c r="C233" s="101">
        <v>101.76000213623047</v>
      </c>
      <c r="D233" s="101">
        <v>9.627989768981934</v>
      </c>
      <c r="E233" s="101">
        <v>10.06954288482666</v>
      </c>
      <c r="F233" s="101">
        <v>21.184780755624875</v>
      </c>
      <c r="G233" s="101" t="s">
        <v>57</v>
      </c>
      <c r="H233" s="101">
        <v>25.746443478587643</v>
      </c>
      <c r="I233" s="101">
        <v>52.30644103718139</v>
      </c>
      <c r="J233" s="101" t="s">
        <v>60</v>
      </c>
      <c r="K233" s="101">
        <v>-0.5731249639398666</v>
      </c>
      <c r="L233" s="101">
        <v>0.005640841454041884</v>
      </c>
      <c r="M233" s="101">
        <v>0.13664474872799812</v>
      </c>
      <c r="N233" s="101">
        <v>-0.0008129477595089943</v>
      </c>
      <c r="O233" s="101">
        <v>-0.02285987862148626</v>
      </c>
      <c r="P233" s="101">
        <v>0.0006454272101120692</v>
      </c>
      <c r="Q233" s="101">
        <v>0.002866334916810114</v>
      </c>
      <c r="R233" s="101">
        <v>-6.533104452414627E-05</v>
      </c>
      <c r="S233" s="101">
        <v>-0.00028609572371662487</v>
      </c>
      <c r="T233" s="101">
        <v>4.5965492598692154E-05</v>
      </c>
      <c r="U233" s="101">
        <v>6.534142420548116E-05</v>
      </c>
      <c r="V233" s="101">
        <v>-5.157794751980283E-06</v>
      </c>
      <c r="W233" s="101">
        <v>-1.737461831500675E-05</v>
      </c>
      <c r="X233" s="101">
        <v>67.5</v>
      </c>
    </row>
    <row r="234" spans="1:24" s="101" customFormat="1" ht="12.75" hidden="1">
      <c r="A234" s="101">
        <v>2015</v>
      </c>
      <c r="B234" s="101">
        <v>113.9800033569336</v>
      </c>
      <c r="C234" s="101">
        <v>121.27999877929688</v>
      </c>
      <c r="D234" s="101">
        <v>8.874449729919434</v>
      </c>
      <c r="E234" s="101">
        <v>9.39615535736084</v>
      </c>
      <c r="F234" s="101">
        <v>16.01188158510832</v>
      </c>
      <c r="G234" s="101" t="s">
        <v>58</v>
      </c>
      <c r="H234" s="101">
        <v>-3.5529061190438114</v>
      </c>
      <c r="I234" s="101">
        <v>42.92709723788978</v>
      </c>
      <c r="J234" s="101" t="s">
        <v>61</v>
      </c>
      <c r="K234" s="101">
        <v>0.36182724068033406</v>
      </c>
      <c r="L234" s="101">
        <v>1.0366111633512338</v>
      </c>
      <c r="M234" s="101">
        <v>0.08410963152915142</v>
      </c>
      <c r="N234" s="101">
        <v>-0.07854217021880111</v>
      </c>
      <c r="O234" s="101">
        <v>0.014779547387043006</v>
      </c>
      <c r="P234" s="101">
        <v>0.029730556756845862</v>
      </c>
      <c r="Q234" s="101">
        <v>0.0016621452879923334</v>
      </c>
      <c r="R234" s="101">
        <v>-0.001207185991154498</v>
      </c>
      <c r="S234" s="101">
        <v>0.00021375422546603029</v>
      </c>
      <c r="T234" s="101">
        <v>0.00043513339708990445</v>
      </c>
      <c r="U234" s="101">
        <v>3.1253373413669845E-05</v>
      </c>
      <c r="V234" s="101">
        <v>-4.4553216531906126E-05</v>
      </c>
      <c r="W234" s="101">
        <v>1.3922298210640633E-05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2016</v>
      </c>
      <c r="B236" s="101">
        <v>111.52</v>
      </c>
      <c r="C236" s="101">
        <v>118.42</v>
      </c>
      <c r="D236" s="101">
        <v>9.114720768038362</v>
      </c>
      <c r="E236" s="101">
        <v>9.572320951542316</v>
      </c>
      <c r="F236" s="101">
        <v>20.50168601985715</v>
      </c>
      <c r="G236" s="101" t="s">
        <v>59</v>
      </c>
      <c r="H236" s="101">
        <v>9.489622731764563</v>
      </c>
      <c r="I236" s="101">
        <v>53.50962273176456</v>
      </c>
      <c r="J236" s="101" t="s">
        <v>73</v>
      </c>
      <c r="K236" s="101">
        <v>1.7786064955454113</v>
      </c>
      <c r="M236" s="101" t="s">
        <v>68</v>
      </c>
      <c r="N236" s="101">
        <v>1.323283739773875</v>
      </c>
      <c r="X236" s="101">
        <v>67.5</v>
      </c>
    </row>
    <row r="237" spans="1:24" s="101" customFormat="1" ht="12.75" hidden="1">
      <c r="A237" s="101">
        <v>2013</v>
      </c>
      <c r="B237" s="101">
        <v>120.72000122070312</v>
      </c>
      <c r="C237" s="101">
        <v>149.32000732421875</v>
      </c>
      <c r="D237" s="101">
        <v>9.263443946838379</v>
      </c>
      <c r="E237" s="101">
        <v>9.345601081848145</v>
      </c>
      <c r="F237" s="101">
        <v>20.601132238471262</v>
      </c>
      <c r="G237" s="101" t="s">
        <v>56</v>
      </c>
      <c r="H237" s="101">
        <v>-0.2936186933028466</v>
      </c>
      <c r="I237" s="101">
        <v>52.92638252740028</v>
      </c>
      <c r="J237" s="101" t="s">
        <v>62</v>
      </c>
      <c r="K237" s="101">
        <v>0.9055709902776854</v>
      </c>
      <c r="L237" s="101">
        <v>0.9442140954752187</v>
      </c>
      <c r="M237" s="101">
        <v>0.214382372914167</v>
      </c>
      <c r="N237" s="101">
        <v>0.13771968500698129</v>
      </c>
      <c r="O237" s="101">
        <v>0.036369422931285075</v>
      </c>
      <c r="P237" s="101">
        <v>0.027086442397178577</v>
      </c>
      <c r="Q237" s="101">
        <v>0.004427052934099368</v>
      </c>
      <c r="R237" s="101">
        <v>0.0021198094600161817</v>
      </c>
      <c r="S237" s="101">
        <v>0.00047710327200847953</v>
      </c>
      <c r="T237" s="101">
        <v>0.0003985238859370787</v>
      </c>
      <c r="U237" s="101">
        <v>9.679613202303172E-05</v>
      </c>
      <c r="V237" s="101">
        <v>7.86490528553914E-05</v>
      </c>
      <c r="W237" s="101">
        <v>2.9735229112122218E-05</v>
      </c>
      <c r="X237" s="101">
        <v>67.5</v>
      </c>
    </row>
    <row r="238" spans="1:24" s="101" customFormat="1" ht="12.75" hidden="1">
      <c r="A238" s="101">
        <v>2014</v>
      </c>
      <c r="B238" s="101">
        <v>81.77999877929688</v>
      </c>
      <c r="C238" s="101">
        <v>91.77999877929688</v>
      </c>
      <c r="D238" s="101">
        <v>9.917993545532227</v>
      </c>
      <c r="E238" s="101">
        <v>10.315374374389648</v>
      </c>
      <c r="F238" s="101">
        <v>19.43298818213292</v>
      </c>
      <c r="G238" s="101" t="s">
        <v>57</v>
      </c>
      <c r="H238" s="101">
        <v>32.274127497015286</v>
      </c>
      <c r="I238" s="101">
        <v>46.55412627631216</v>
      </c>
      <c r="J238" s="101" t="s">
        <v>60</v>
      </c>
      <c r="K238" s="101">
        <v>-0.877221287703296</v>
      </c>
      <c r="L238" s="101">
        <v>0.005138804865535833</v>
      </c>
      <c r="M238" s="101">
        <v>0.20705247354554412</v>
      </c>
      <c r="N238" s="101">
        <v>-0.0014248809371536812</v>
      </c>
      <c r="O238" s="101">
        <v>-0.03532629953124868</v>
      </c>
      <c r="P238" s="101">
        <v>0.0005880017398608494</v>
      </c>
      <c r="Q238" s="101">
        <v>0.00424405698835544</v>
      </c>
      <c r="R238" s="101">
        <v>-0.0001145295436899443</v>
      </c>
      <c r="S238" s="101">
        <v>-0.00047002415635656727</v>
      </c>
      <c r="T238" s="101">
        <v>4.187409470899686E-05</v>
      </c>
      <c r="U238" s="101">
        <v>9.030672980599266E-05</v>
      </c>
      <c r="V238" s="101">
        <v>-9.043306077218571E-06</v>
      </c>
      <c r="W238" s="101">
        <v>-2.944848102572733E-05</v>
      </c>
      <c r="X238" s="101">
        <v>67.5</v>
      </c>
    </row>
    <row r="239" spans="1:24" s="101" customFormat="1" ht="12.75" hidden="1">
      <c r="A239" s="101">
        <v>2015</v>
      </c>
      <c r="B239" s="101">
        <v>108.55999755859375</v>
      </c>
      <c r="C239" s="101">
        <v>130.05999755859375</v>
      </c>
      <c r="D239" s="101">
        <v>9.040874481201172</v>
      </c>
      <c r="E239" s="101">
        <v>9.197322845458984</v>
      </c>
      <c r="F239" s="101">
        <v>13.239293970015632</v>
      </c>
      <c r="G239" s="101" t="s">
        <v>58</v>
      </c>
      <c r="H239" s="101">
        <v>-6.227386952406846</v>
      </c>
      <c r="I239" s="101">
        <v>34.83261060618691</v>
      </c>
      <c r="J239" s="101" t="s">
        <v>61</v>
      </c>
      <c r="K239" s="101">
        <v>-0.22481465884741375</v>
      </c>
      <c r="L239" s="101">
        <v>0.9442001116175741</v>
      </c>
      <c r="M239" s="101">
        <v>-0.055579447775060915</v>
      </c>
      <c r="N239" s="101">
        <v>-0.13771231372951762</v>
      </c>
      <c r="O239" s="101">
        <v>-0.008647975819992998</v>
      </c>
      <c r="P239" s="101">
        <v>0.02708005937381958</v>
      </c>
      <c r="Q239" s="101">
        <v>-0.0012596737517743134</v>
      </c>
      <c r="R239" s="101">
        <v>-0.0021167132848820764</v>
      </c>
      <c r="S239" s="101">
        <v>-8.188299336549942E-05</v>
      </c>
      <c r="T239" s="101">
        <v>0.00039631786214437985</v>
      </c>
      <c r="U239" s="101">
        <v>-3.484516790557371E-05</v>
      </c>
      <c r="V239" s="101">
        <v>-7.812740959640152E-05</v>
      </c>
      <c r="W239" s="101">
        <v>-4.119564980404861E-06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2016</v>
      </c>
      <c r="B241" s="101">
        <v>115.66</v>
      </c>
      <c r="C241" s="101">
        <v>120.36</v>
      </c>
      <c r="D241" s="101">
        <v>9.096305559964502</v>
      </c>
      <c r="E241" s="101">
        <v>9.5768681981229</v>
      </c>
      <c r="F241" s="101">
        <v>19.497506525483978</v>
      </c>
      <c r="G241" s="101" t="s">
        <v>59</v>
      </c>
      <c r="H241" s="101">
        <v>2.840599975113136</v>
      </c>
      <c r="I241" s="101">
        <v>51.00059997511313</v>
      </c>
      <c r="J241" s="101" t="s">
        <v>73</v>
      </c>
      <c r="K241" s="101">
        <v>1.2863086498601304</v>
      </c>
      <c r="M241" s="101" t="s">
        <v>68</v>
      </c>
      <c r="N241" s="101">
        <v>0.8569689885441587</v>
      </c>
      <c r="X241" s="101">
        <v>67.5</v>
      </c>
    </row>
    <row r="242" spans="1:24" s="101" customFormat="1" ht="12.75" hidden="1">
      <c r="A242" s="101">
        <v>2013</v>
      </c>
      <c r="B242" s="101">
        <v>118.87999725341797</v>
      </c>
      <c r="C242" s="101">
        <v>151.47999572753906</v>
      </c>
      <c r="D242" s="101">
        <v>9.163227081298828</v>
      </c>
      <c r="E242" s="101">
        <v>9.27912425994873</v>
      </c>
      <c r="F242" s="101">
        <v>20.5116845605894</v>
      </c>
      <c r="G242" s="101" t="s">
        <v>56</v>
      </c>
      <c r="H242" s="101">
        <v>1.8888011403324754</v>
      </c>
      <c r="I242" s="101">
        <v>53.26879839375045</v>
      </c>
      <c r="J242" s="101" t="s">
        <v>62</v>
      </c>
      <c r="K242" s="101">
        <v>0.8933371579449386</v>
      </c>
      <c r="L242" s="101">
        <v>0.6613084495829772</v>
      </c>
      <c r="M242" s="101">
        <v>0.211486074661718</v>
      </c>
      <c r="N242" s="101">
        <v>0.06733919818538885</v>
      </c>
      <c r="O242" s="101">
        <v>0.03587799273403301</v>
      </c>
      <c r="P242" s="101">
        <v>0.01897078839109351</v>
      </c>
      <c r="Q242" s="101">
        <v>0.004367243390125791</v>
      </c>
      <c r="R242" s="101">
        <v>0.001036496468951488</v>
      </c>
      <c r="S242" s="101">
        <v>0.0004706782331482285</v>
      </c>
      <c r="T242" s="101">
        <v>0.0002791130345082856</v>
      </c>
      <c r="U242" s="101">
        <v>9.550544935839819E-05</v>
      </c>
      <c r="V242" s="101">
        <v>3.844928833071282E-05</v>
      </c>
      <c r="W242" s="101">
        <v>2.9339241091486305E-05</v>
      </c>
      <c r="X242" s="101">
        <v>67.5</v>
      </c>
    </row>
    <row r="243" spans="1:24" s="101" customFormat="1" ht="12.75" hidden="1">
      <c r="A243" s="101">
        <v>2014</v>
      </c>
      <c r="B243" s="101">
        <v>103.77999877929688</v>
      </c>
      <c r="C243" s="101">
        <v>81.87999725341797</v>
      </c>
      <c r="D243" s="101">
        <v>9.626690864562988</v>
      </c>
      <c r="E243" s="101">
        <v>10.058356285095215</v>
      </c>
      <c r="F243" s="101">
        <v>23.868334258453693</v>
      </c>
      <c r="G243" s="101" t="s">
        <v>57</v>
      </c>
      <c r="H243" s="101">
        <v>22.684341330698018</v>
      </c>
      <c r="I243" s="101">
        <v>58.96434010999489</v>
      </c>
      <c r="J243" s="101" t="s">
        <v>60</v>
      </c>
      <c r="K243" s="101">
        <v>-0.7650324516419302</v>
      </c>
      <c r="L243" s="101">
        <v>0.00359888425310859</v>
      </c>
      <c r="M243" s="101">
        <v>0.17985850992665509</v>
      </c>
      <c r="N243" s="101">
        <v>-0.0006968505552439638</v>
      </c>
      <c r="O243" s="101">
        <v>-0.030923212058714306</v>
      </c>
      <c r="P243" s="101">
        <v>0.0004118528020227889</v>
      </c>
      <c r="Q243" s="101">
        <v>0.003652512658017556</v>
      </c>
      <c r="R243" s="101">
        <v>-5.6009812955752824E-05</v>
      </c>
      <c r="S243" s="101">
        <v>-0.0004208650015686754</v>
      </c>
      <c r="T243" s="101">
        <v>2.933227823055222E-05</v>
      </c>
      <c r="U243" s="101">
        <v>7.54561396387776E-05</v>
      </c>
      <c r="V243" s="101">
        <v>-4.425680508932084E-06</v>
      </c>
      <c r="W243" s="101">
        <v>-2.6656539242252607E-05</v>
      </c>
      <c r="X243" s="101">
        <v>67.5</v>
      </c>
    </row>
    <row r="244" spans="1:24" s="101" customFormat="1" ht="12.75" hidden="1">
      <c r="A244" s="101">
        <v>2015</v>
      </c>
      <c r="B244" s="101">
        <v>105.45999908447266</v>
      </c>
      <c r="C244" s="101">
        <v>121.36000061035156</v>
      </c>
      <c r="D244" s="101">
        <v>8.902336120605469</v>
      </c>
      <c r="E244" s="101">
        <v>9.095131874084473</v>
      </c>
      <c r="F244" s="101">
        <v>10.397709336359313</v>
      </c>
      <c r="G244" s="101" t="s">
        <v>58</v>
      </c>
      <c r="H244" s="101">
        <v>-10.181503560020374</v>
      </c>
      <c r="I244" s="101">
        <v>27.778495524452282</v>
      </c>
      <c r="J244" s="101" t="s">
        <v>61</v>
      </c>
      <c r="K244" s="101">
        <v>-0.461277167980248</v>
      </c>
      <c r="L244" s="101">
        <v>0.6612986568275894</v>
      </c>
      <c r="M244" s="101">
        <v>-0.11125320751684008</v>
      </c>
      <c r="N244" s="101">
        <v>-0.06733559245714507</v>
      </c>
      <c r="O244" s="101">
        <v>-0.018193001912689175</v>
      </c>
      <c r="P244" s="101">
        <v>0.0189663172347484</v>
      </c>
      <c r="Q244" s="101">
        <v>-0.0023941524829506873</v>
      </c>
      <c r="R244" s="101">
        <v>-0.0010349820438063475</v>
      </c>
      <c r="S244" s="101">
        <v>-0.0002107383439579448</v>
      </c>
      <c r="T244" s="101">
        <v>0.00027756747555545644</v>
      </c>
      <c r="U244" s="101">
        <v>-5.854623683861206E-05</v>
      </c>
      <c r="V244" s="101">
        <v>-3.819373149053582E-05</v>
      </c>
      <c r="W244" s="101">
        <v>-1.2256426210384711E-05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2016</v>
      </c>
      <c r="B246" s="101">
        <v>118.74</v>
      </c>
      <c r="C246" s="101">
        <v>126.84</v>
      </c>
      <c r="D246" s="101">
        <v>8.919223086107051</v>
      </c>
      <c r="E246" s="101">
        <v>9.233615116433162</v>
      </c>
      <c r="F246" s="101">
        <v>21.803596243117077</v>
      </c>
      <c r="G246" s="101" t="s">
        <v>59</v>
      </c>
      <c r="H246" s="101">
        <v>6.932612777297059</v>
      </c>
      <c r="I246" s="101">
        <v>58.172612777297054</v>
      </c>
      <c r="J246" s="101" t="s">
        <v>73</v>
      </c>
      <c r="K246" s="101">
        <v>0.6794788355439187</v>
      </c>
      <c r="M246" s="101" t="s">
        <v>68</v>
      </c>
      <c r="N246" s="101">
        <v>0.48378758739330086</v>
      </c>
      <c r="X246" s="101">
        <v>67.5</v>
      </c>
    </row>
    <row r="247" spans="1:24" s="101" customFormat="1" ht="12.75" hidden="1">
      <c r="A247" s="101">
        <v>2013</v>
      </c>
      <c r="B247" s="101">
        <v>117.45999908447266</v>
      </c>
      <c r="C247" s="101">
        <v>140.16000366210938</v>
      </c>
      <c r="D247" s="101">
        <v>9.380731582641602</v>
      </c>
      <c r="E247" s="101">
        <v>9.468862533569336</v>
      </c>
      <c r="F247" s="101">
        <v>21.369800437921</v>
      </c>
      <c r="G247" s="101" t="s">
        <v>56</v>
      </c>
      <c r="H247" s="101">
        <v>4.247311617170176</v>
      </c>
      <c r="I247" s="101">
        <v>54.20731070164283</v>
      </c>
      <c r="J247" s="101" t="s">
        <v>62</v>
      </c>
      <c r="K247" s="101">
        <v>0.6105101233441224</v>
      </c>
      <c r="L247" s="101">
        <v>0.5213018802437743</v>
      </c>
      <c r="M247" s="101">
        <v>0.14453057689614882</v>
      </c>
      <c r="N247" s="101">
        <v>0.11521479747889811</v>
      </c>
      <c r="O247" s="101">
        <v>0.024519149918442278</v>
      </c>
      <c r="P247" s="101">
        <v>0.014954419244904737</v>
      </c>
      <c r="Q247" s="101">
        <v>0.0029846260301713136</v>
      </c>
      <c r="R247" s="101">
        <v>0.0017734313969679386</v>
      </c>
      <c r="S247" s="101">
        <v>0.0003216493652221471</v>
      </c>
      <c r="T247" s="101">
        <v>0.0002200179356278638</v>
      </c>
      <c r="U247" s="101">
        <v>6.526437323704529E-05</v>
      </c>
      <c r="V247" s="101">
        <v>6.580200755101681E-05</v>
      </c>
      <c r="W247" s="101">
        <v>2.0046138422542326E-05</v>
      </c>
      <c r="X247" s="101">
        <v>67.5</v>
      </c>
    </row>
    <row r="248" spans="1:24" s="101" customFormat="1" ht="12.75" hidden="1">
      <c r="A248" s="101">
        <v>2014</v>
      </c>
      <c r="B248" s="101">
        <v>95.77999877929688</v>
      </c>
      <c r="C248" s="101">
        <v>98.87999725341797</v>
      </c>
      <c r="D248" s="101">
        <v>9.853507995605469</v>
      </c>
      <c r="E248" s="101">
        <v>10.268689155578613</v>
      </c>
      <c r="F248" s="101">
        <v>20.482365670172356</v>
      </c>
      <c r="G248" s="101" t="s">
        <v>57</v>
      </c>
      <c r="H248" s="101">
        <v>21.138264798953372</v>
      </c>
      <c r="I248" s="101">
        <v>49.41826357825025</v>
      </c>
      <c r="J248" s="101" t="s">
        <v>60</v>
      </c>
      <c r="K248" s="101">
        <v>-0.5474347231575397</v>
      </c>
      <c r="L248" s="101">
        <v>0.002837595403050327</v>
      </c>
      <c r="M248" s="101">
        <v>0.12886262491549788</v>
      </c>
      <c r="N248" s="101">
        <v>-0.0011918572470313985</v>
      </c>
      <c r="O248" s="101">
        <v>-0.02210185168262373</v>
      </c>
      <c r="P248" s="101">
        <v>0.00032467056790099787</v>
      </c>
      <c r="Q248" s="101">
        <v>0.0026246427269176016</v>
      </c>
      <c r="R248" s="101">
        <v>-9.58044728451914E-05</v>
      </c>
      <c r="S248" s="101">
        <v>-0.00029867788436878617</v>
      </c>
      <c r="T248" s="101">
        <v>2.3119094042748195E-05</v>
      </c>
      <c r="U248" s="101">
        <v>5.473327224546032E-05</v>
      </c>
      <c r="V248" s="101">
        <v>-7.563639443238514E-06</v>
      </c>
      <c r="W248" s="101">
        <v>-1.885260355960561E-05</v>
      </c>
      <c r="X248" s="101">
        <v>67.5</v>
      </c>
    </row>
    <row r="249" spans="1:24" s="101" customFormat="1" ht="12.75" hidden="1">
      <c r="A249" s="101">
        <v>2015</v>
      </c>
      <c r="B249" s="101">
        <v>109.77999877929688</v>
      </c>
      <c r="C249" s="101">
        <v>130.97999572753906</v>
      </c>
      <c r="D249" s="101">
        <v>8.911016464233398</v>
      </c>
      <c r="E249" s="101">
        <v>9.180290222167969</v>
      </c>
      <c r="F249" s="101">
        <v>14.776465416601615</v>
      </c>
      <c r="G249" s="101" t="s">
        <v>58</v>
      </c>
      <c r="H249" s="101">
        <v>-2.8345202639646914</v>
      </c>
      <c r="I249" s="101">
        <v>39.445478515332184</v>
      </c>
      <c r="J249" s="101" t="s">
        <v>61</v>
      </c>
      <c r="K249" s="101">
        <v>-0.270255128697095</v>
      </c>
      <c r="L249" s="101">
        <v>0.5212941572644211</v>
      </c>
      <c r="M249" s="101">
        <v>-0.06544854129635964</v>
      </c>
      <c r="N249" s="101">
        <v>-0.11520863263838438</v>
      </c>
      <c r="O249" s="101">
        <v>-0.01061587796286066</v>
      </c>
      <c r="P249" s="101">
        <v>0.01495089442055946</v>
      </c>
      <c r="Q249" s="101">
        <v>-0.0014210007375137816</v>
      </c>
      <c r="R249" s="101">
        <v>-0.0017708417271835757</v>
      </c>
      <c r="S249" s="101">
        <v>-0.00011937267500058865</v>
      </c>
      <c r="T249" s="101">
        <v>0.00021879990742363072</v>
      </c>
      <c r="U249" s="101">
        <v>-3.554866134369446E-05</v>
      </c>
      <c r="V249" s="101">
        <v>-6.536585925478804E-05</v>
      </c>
      <c r="W249" s="101">
        <v>-6.8137364698140195E-06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2016</v>
      </c>
      <c r="B251" s="101">
        <v>120.48</v>
      </c>
      <c r="C251" s="101">
        <v>120.08</v>
      </c>
      <c r="D251" s="101">
        <v>8.963267379525124</v>
      </c>
      <c r="E251" s="101">
        <v>9.375399390812714</v>
      </c>
      <c r="F251" s="101">
        <v>23.800081768712023</v>
      </c>
      <c r="G251" s="101" t="s">
        <v>59</v>
      </c>
      <c r="H251" s="101">
        <v>10.21188594829868</v>
      </c>
      <c r="I251" s="101">
        <v>63.19188594829868</v>
      </c>
      <c r="J251" s="101" t="s">
        <v>73</v>
      </c>
      <c r="K251" s="101">
        <v>1.780905097541677</v>
      </c>
      <c r="M251" s="101" t="s">
        <v>68</v>
      </c>
      <c r="N251" s="101">
        <v>1.3898527753774175</v>
      </c>
      <c r="X251" s="101">
        <v>67.5</v>
      </c>
    </row>
    <row r="252" spans="1:24" s="101" customFormat="1" ht="12.75" hidden="1">
      <c r="A252" s="101">
        <v>2013</v>
      </c>
      <c r="B252" s="101">
        <v>124.26000213623047</v>
      </c>
      <c r="C252" s="101">
        <v>150.05999755859375</v>
      </c>
      <c r="D252" s="101">
        <v>9.321486473083496</v>
      </c>
      <c r="E252" s="101">
        <v>9.405763626098633</v>
      </c>
      <c r="F252" s="101">
        <v>21.473586371982154</v>
      </c>
      <c r="G252" s="101" t="s">
        <v>56</v>
      </c>
      <c r="H252" s="101">
        <v>-1.9275580319402223</v>
      </c>
      <c r="I252" s="101">
        <v>54.832444104290246</v>
      </c>
      <c r="J252" s="101" t="s">
        <v>62</v>
      </c>
      <c r="K252" s="101">
        <v>0.8120372547853854</v>
      </c>
      <c r="L252" s="101">
        <v>1.035942409120393</v>
      </c>
      <c r="M252" s="101">
        <v>0.1922394995739037</v>
      </c>
      <c r="N252" s="101">
        <v>0.0969678874484643</v>
      </c>
      <c r="O252" s="101">
        <v>0.032612881263276945</v>
      </c>
      <c r="P252" s="101">
        <v>0.02971784452305629</v>
      </c>
      <c r="Q252" s="101">
        <v>0.0039698194161156865</v>
      </c>
      <c r="R252" s="101">
        <v>0.0014925383482420121</v>
      </c>
      <c r="S252" s="101">
        <v>0.0004278210255825851</v>
      </c>
      <c r="T252" s="101">
        <v>0.0004372505712053055</v>
      </c>
      <c r="U252" s="101">
        <v>8.680708886492559E-05</v>
      </c>
      <c r="V252" s="101">
        <v>5.5370858975589164E-05</v>
      </c>
      <c r="W252" s="101">
        <v>2.666241316790625E-05</v>
      </c>
      <c r="X252" s="101">
        <v>67.5</v>
      </c>
    </row>
    <row r="253" spans="1:24" s="101" customFormat="1" ht="12.75" hidden="1">
      <c r="A253" s="101">
        <v>2014</v>
      </c>
      <c r="B253" s="101">
        <v>90.41999816894531</v>
      </c>
      <c r="C253" s="101">
        <v>95.62000274658203</v>
      </c>
      <c r="D253" s="101">
        <v>9.795659065246582</v>
      </c>
      <c r="E253" s="101">
        <v>10.35842514038086</v>
      </c>
      <c r="F253" s="101">
        <v>21.26711244443406</v>
      </c>
      <c r="G253" s="101" t="s">
        <v>57</v>
      </c>
      <c r="H253" s="101">
        <v>28.68302898427357</v>
      </c>
      <c r="I253" s="101">
        <v>51.60302715321888</v>
      </c>
      <c r="J253" s="101" t="s">
        <v>60</v>
      </c>
      <c r="K253" s="101">
        <v>-0.7119639000800562</v>
      </c>
      <c r="L253" s="101">
        <v>0.00563754894430771</v>
      </c>
      <c r="M253" s="101">
        <v>0.16748658181507367</v>
      </c>
      <c r="N253" s="101">
        <v>-0.0010033789890684262</v>
      </c>
      <c r="O253" s="101">
        <v>-0.028761463061396042</v>
      </c>
      <c r="P253" s="101">
        <v>0.0006450733028946605</v>
      </c>
      <c r="Q253" s="101">
        <v>0.0034062833544442673</v>
      </c>
      <c r="R253" s="101">
        <v>-8.063986753271442E-05</v>
      </c>
      <c r="S253" s="101">
        <v>-0.0003900566405366435</v>
      </c>
      <c r="T253" s="101">
        <v>4.5938593731734025E-05</v>
      </c>
      <c r="U253" s="101">
        <v>7.069288228030855E-05</v>
      </c>
      <c r="V253" s="101">
        <v>-6.367888266545508E-06</v>
      </c>
      <c r="W253" s="101">
        <v>-2.466035609788364E-05</v>
      </c>
      <c r="X253" s="101">
        <v>67.5</v>
      </c>
    </row>
    <row r="254" spans="1:24" s="101" customFormat="1" ht="12.75" hidden="1">
      <c r="A254" s="101">
        <v>2015</v>
      </c>
      <c r="B254" s="101">
        <v>126.68000030517578</v>
      </c>
      <c r="C254" s="101">
        <v>140.5800018310547</v>
      </c>
      <c r="D254" s="101">
        <v>8.88235855102539</v>
      </c>
      <c r="E254" s="101">
        <v>9.017037391662598</v>
      </c>
      <c r="F254" s="101">
        <v>17.54740336620461</v>
      </c>
      <c r="G254" s="101" t="s">
        <v>58</v>
      </c>
      <c r="H254" s="101">
        <v>-12.153040115580922</v>
      </c>
      <c r="I254" s="101">
        <v>47.02696018959486</v>
      </c>
      <c r="J254" s="101" t="s">
        <v>61</v>
      </c>
      <c r="K254" s="101">
        <v>-0.3905277303114091</v>
      </c>
      <c r="L254" s="101">
        <v>1.0359270693712295</v>
      </c>
      <c r="M254" s="101">
        <v>-0.09436244013550919</v>
      </c>
      <c r="N254" s="101">
        <v>-0.09696269605792908</v>
      </c>
      <c r="O254" s="101">
        <v>-0.015374598104033526</v>
      </c>
      <c r="P254" s="101">
        <v>0.029710842524749096</v>
      </c>
      <c r="Q254" s="101">
        <v>-0.0020387986427808417</v>
      </c>
      <c r="R254" s="101">
        <v>-0.0014903583236045284</v>
      </c>
      <c r="S254" s="101">
        <v>-0.0001757459732221556</v>
      </c>
      <c r="T254" s="101">
        <v>0.00043483066546106964</v>
      </c>
      <c r="U254" s="101">
        <v>-5.0378438563591114E-05</v>
      </c>
      <c r="V254" s="101">
        <v>-5.500347282417152E-05</v>
      </c>
      <c r="W254" s="101">
        <v>-1.0136622369493384E-05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2016</v>
      </c>
      <c r="B256" s="101">
        <v>121.82</v>
      </c>
      <c r="C256" s="101">
        <v>111.32</v>
      </c>
      <c r="D256" s="101">
        <v>8.855527362053667</v>
      </c>
      <c r="E256" s="101">
        <v>9.269537331936457</v>
      </c>
      <c r="F256" s="101">
        <v>22.63216555448677</v>
      </c>
      <c r="G256" s="101" t="s">
        <v>59</v>
      </c>
      <c r="H256" s="101">
        <v>6.505453345115086</v>
      </c>
      <c r="I256" s="101">
        <v>60.82545334511508</v>
      </c>
      <c r="J256" s="101" t="s">
        <v>73</v>
      </c>
      <c r="K256" s="101">
        <v>1.1370476020143405</v>
      </c>
      <c r="M256" s="101" t="s">
        <v>68</v>
      </c>
      <c r="N256" s="101">
        <v>0.9245551550587896</v>
      </c>
      <c r="X256" s="101">
        <v>67.5</v>
      </c>
    </row>
    <row r="257" spans="1:24" s="101" customFormat="1" ht="12.75" hidden="1">
      <c r="A257" s="101">
        <v>2013</v>
      </c>
      <c r="B257" s="101">
        <v>129.36000061035156</v>
      </c>
      <c r="C257" s="101">
        <v>141.4600067138672</v>
      </c>
      <c r="D257" s="101">
        <v>9.185341835021973</v>
      </c>
      <c r="E257" s="101">
        <v>9.085308074951172</v>
      </c>
      <c r="F257" s="101">
        <v>20.487433950174704</v>
      </c>
      <c r="G257" s="101" t="s">
        <v>56</v>
      </c>
      <c r="H257" s="101">
        <v>-8.758904940636725</v>
      </c>
      <c r="I257" s="101">
        <v>53.10109566971484</v>
      </c>
      <c r="J257" s="101" t="s">
        <v>62</v>
      </c>
      <c r="K257" s="101">
        <v>0.5749347680386441</v>
      </c>
      <c r="L257" s="101">
        <v>0.886039829365104</v>
      </c>
      <c r="M257" s="101">
        <v>0.13610826791382974</v>
      </c>
      <c r="N257" s="101">
        <v>0.04144631438372193</v>
      </c>
      <c r="O257" s="101">
        <v>0.023090599738233054</v>
      </c>
      <c r="P257" s="101">
        <v>0.025417690180825497</v>
      </c>
      <c r="Q257" s="101">
        <v>0.00281064199832959</v>
      </c>
      <c r="R257" s="101">
        <v>0.0006379085033884845</v>
      </c>
      <c r="S257" s="101">
        <v>0.00030291417140545384</v>
      </c>
      <c r="T257" s="101">
        <v>0.0003739891558741558</v>
      </c>
      <c r="U257" s="101">
        <v>6.144664340501058E-05</v>
      </c>
      <c r="V257" s="101">
        <v>2.3658944002973257E-05</v>
      </c>
      <c r="W257" s="101">
        <v>1.887937055266435E-05</v>
      </c>
      <c r="X257" s="101">
        <v>67.5</v>
      </c>
    </row>
    <row r="258" spans="1:24" s="101" customFormat="1" ht="12.75" hidden="1">
      <c r="A258" s="101">
        <v>2014</v>
      </c>
      <c r="B258" s="101">
        <v>95.30000305175781</v>
      </c>
      <c r="C258" s="101">
        <v>96.69999694824219</v>
      </c>
      <c r="D258" s="101">
        <v>9.666927337646484</v>
      </c>
      <c r="E258" s="101">
        <v>10.047369956970215</v>
      </c>
      <c r="F258" s="101">
        <v>20.027569441830952</v>
      </c>
      <c r="G258" s="101" t="s">
        <v>57</v>
      </c>
      <c r="H258" s="101">
        <v>21.452608459907474</v>
      </c>
      <c r="I258" s="101">
        <v>49.252611511665286</v>
      </c>
      <c r="J258" s="101" t="s">
        <v>60</v>
      </c>
      <c r="K258" s="101">
        <v>-0.5748701188748254</v>
      </c>
      <c r="L258" s="101">
        <v>0.004821234661842195</v>
      </c>
      <c r="M258" s="101">
        <v>0.1361073726135861</v>
      </c>
      <c r="N258" s="101">
        <v>-0.0004291609198847038</v>
      </c>
      <c r="O258" s="101">
        <v>-0.023082916932033664</v>
      </c>
      <c r="P258" s="101">
        <v>0.0005516881600926584</v>
      </c>
      <c r="Q258" s="101">
        <v>0.002809921817816155</v>
      </c>
      <c r="R258" s="101">
        <v>-3.4482280418046035E-05</v>
      </c>
      <c r="S258" s="101">
        <v>-0.0003015916046671053</v>
      </c>
      <c r="T258" s="101">
        <v>3.9291270235871E-05</v>
      </c>
      <c r="U258" s="101">
        <v>6.11257061424745E-05</v>
      </c>
      <c r="V258" s="101">
        <v>-2.7244389264806625E-06</v>
      </c>
      <c r="W258" s="101">
        <v>-1.872717281616258E-05</v>
      </c>
      <c r="X258" s="101">
        <v>67.5</v>
      </c>
    </row>
    <row r="259" spans="1:24" s="101" customFormat="1" ht="12.75" hidden="1">
      <c r="A259" s="101">
        <v>2015</v>
      </c>
      <c r="B259" s="101">
        <v>120.26000213623047</v>
      </c>
      <c r="C259" s="101">
        <v>134.66000366210938</v>
      </c>
      <c r="D259" s="101">
        <v>8.60584831237793</v>
      </c>
      <c r="E259" s="101">
        <v>8.885270118713379</v>
      </c>
      <c r="F259" s="101">
        <v>15.971564288470294</v>
      </c>
      <c r="G259" s="101" t="s">
        <v>58</v>
      </c>
      <c r="H259" s="101">
        <v>-8.592893237604784</v>
      </c>
      <c r="I259" s="101">
        <v>44.16710889862568</v>
      </c>
      <c r="J259" s="101" t="s">
        <v>61</v>
      </c>
      <c r="K259" s="101">
        <v>0.008621712387542106</v>
      </c>
      <c r="L259" s="101">
        <v>0.8860267123048142</v>
      </c>
      <c r="M259" s="101">
        <v>0.0004936747201259845</v>
      </c>
      <c r="N259" s="101">
        <v>-0.041444092424604485</v>
      </c>
      <c r="O259" s="101">
        <v>0.0005956023674583186</v>
      </c>
      <c r="P259" s="101">
        <v>0.025411702310204377</v>
      </c>
      <c r="Q259" s="101">
        <v>-6.362248450748696E-05</v>
      </c>
      <c r="R259" s="101">
        <v>-0.0006369758480762888</v>
      </c>
      <c r="S259" s="101">
        <v>2.827541746063443E-05</v>
      </c>
      <c r="T259" s="101">
        <v>0.0003719194600914496</v>
      </c>
      <c r="U259" s="101">
        <v>-6.272004011987314E-06</v>
      </c>
      <c r="V259" s="101">
        <v>-2.350155449904753E-05</v>
      </c>
      <c r="W259" s="101">
        <v>2.3924110805610265E-06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10.397709336359313</v>
      </c>
      <c r="G260" s="102"/>
      <c r="H260" s="102"/>
      <c r="I260" s="115"/>
      <c r="J260" s="115" t="s">
        <v>158</v>
      </c>
      <c r="K260" s="102">
        <f>AVERAGE(K258,K253,K248,K243,K238,K233)</f>
        <v>-0.6749412408995856</v>
      </c>
      <c r="L260" s="102">
        <f>AVERAGE(L258,L253,L248,L243,L238,L233)</f>
        <v>0.004612484930314424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23.868334258453693</v>
      </c>
      <c r="G261" s="102"/>
      <c r="H261" s="102"/>
      <c r="I261" s="115"/>
      <c r="J261" s="115" t="s">
        <v>159</v>
      </c>
      <c r="K261" s="102">
        <f>AVERAGE(K259,K254,K249,K244,K239,K234)</f>
        <v>-0.1627376221280483</v>
      </c>
      <c r="L261" s="102">
        <f>AVERAGE(L259,L254,L249,L244,L239,L234)</f>
        <v>0.8475596451228103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0.421838275562241</v>
      </c>
      <c r="L262" s="102">
        <f>ABS(L260/$H$33)</f>
        <v>0.012812458139762289</v>
      </c>
      <c r="M262" s="115" t="s">
        <v>111</v>
      </c>
      <c r="N262" s="102">
        <f>K262+L262+L263+K263</f>
        <v>1.05684006993106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0.09246455802730016</v>
      </c>
      <c r="L263" s="102">
        <f>ABS(L261/$H$34)</f>
        <v>0.5297247782017565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2005-02-17T09:43:26Z</dcterms:modified>
  <cp:category/>
  <cp:version/>
  <cp:contentType/>
  <cp:contentStatus/>
</cp:coreProperties>
</file>