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<sst xmlns="http://schemas.openxmlformats.org/spreadsheetml/2006/main" count="710" uniqueCount="165">
  <si>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</si>
  <si>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</si>
  <si>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</si>
  <si>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</si>
  <si>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</si>
  <si>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</si>
  <si>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</si>
  <si>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</si>
  <si>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</si>
  <si>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</si>
  <si>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</si>
  <si>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</si>
  <si>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</si>
  <si>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</si>
  <si>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</si>
  <si>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</si>
  <si>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</si>
  <si>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</si>
  <si>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</si>
  <si>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</si>
  <si>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</si>
  <si>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</si>
  <si>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</si>
  <si>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</si>
  <si>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</si>
  <si>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</si>
  <si>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</si>
  <si>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</si>
  <si>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</si>
  <si>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</si>
  <si>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</si>
  <si>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</si>
  <si>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</si>
  <si>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</si>
  <si>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</si>
  <si>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</si>
  <si>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</si>
  <si>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</si>
  <si>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</si>
  <si>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</si>
  <si>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</si>
  <si>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</si>
  <si>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</si>
  <si>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</si>
  <si>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</si>
  <si>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</si>
  <si>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</si>
  <si>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</si>
  <si>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</si>
  <si>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</si>
  <si>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</si>
  <si>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</si>
  <si>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</si>
  <si>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</si>
  <si>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</si>
  <si>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</si>
  <si>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</si>
  <si>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</si>
  <si>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</si>
  <si>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</si>
  <si>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</si>
  <si>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</si>
  <si>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</si>
  <si>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</si>
  <si>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</si>
  <si>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</si>
  <si>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</si>
  <si>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</si>
  <si>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</si>
  <si>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</si>
  <si>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</si>
  <si>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</si>
  <si>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</si>
  <si>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</si>
  <si>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</si>
  <si>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</si>
  <si>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</si>
  <si>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</si>
  <si>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</si>
  <si>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</si>
  <si>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</si>
  <si>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</si>
  <si>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</si>
  <si>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</si>
  <si>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</si>
  <si>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</si>
  <si>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</si>
  <si>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</si>
  <si>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</si>
  <si>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</si>
  <si>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</si>
  <si>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</si>
  <si>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</si>
  <si>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</si>
  <si>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</si>
  <si>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</si>
  <si>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</si>
  <si>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</si>
  <si>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</si>
  <si>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</si>
  <si>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</si>
  <si>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</si>
  <si>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</si>
  <si>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</si>
  <si>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</si>
  <si>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</si>
  <si>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</si>
  <si>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</si>
  <si>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</si>
  <si>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</si>
  <si>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</si>
  <si>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</si>
  <si>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</si>
  <si>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</si>
  <si>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</si>
  <si>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</si>
  <si>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</si>
  <si>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</si>
  <si>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</si>
  <si>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</si>
  <si>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</si>
  <si>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</si>
  <si>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</si>
  <si>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</si>
  <si>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</si>
  <si>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</si>
  <si>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</si>
  <si>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</si>
  <si>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</si>
  <si>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</si>
  <si>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</si>
  <si>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</si>
  <si>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</si>
  <si>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</si>
  <si>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</si>
  <si>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</si>
  <si>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</si>
  <si>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</si>
  <si>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</si>
  <si>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</si>
  <si>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</si>
  <si>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</si>
  <si>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</si>
  <si>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</si>
  <si>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</si>
  <si>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</si>
  <si>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</si>
  <si>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</si>
  <si>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</si>
  <si>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</si>
  <si>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</si>
  <si>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</si>
  <si>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</si>
  <si>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</si>
  <si>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</si>
  <si>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</si>
  <si>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</si>
  <si>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</si>
  <si>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Cas 1</t>
  </si>
  <si>
    <t>Mittelwert Normal</t>
  </si>
  <si>
    <t>Mittelwert skew</t>
  </si>
  <si>
    <t>OK</t>
  </si>
  <si>
    <t>Macro date :10/11/2004</t>
  </si>
  <si>
    <t>made with heads -1 mm</t>
  </si>
  <si>
    <t>AP 497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</si>
</sst>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8"/>
            <a:ext cx="1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1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80" y="258"/>
            <a:ext cx="1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6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6" y="185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6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148.6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155.4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144.8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115.6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132.1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122.1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155.1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110.6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18.434875296369917</v>
      </c>
      <c r="C41" s="2">
        <f aca="true" t="shared" si="0" ref="C41:C55">($B$41*H41+$B$42*J41+$B$43*L41+$B$44*N41+$B$45*P41+$B$46*R41+$B$47*T41+$B$48*V41)/100</f>
        <v>-3.092875012558328E-08</v>
      </c>
      <c r="D41" s="2">
        <f aca="true" t="shared" si="1" ref="D41:D55">($B$41*I41+$B$42*K41+$B$43*M41+$B$44*O41+$B$45*Q41+$B$46*S41+$B$47*U41+$B$48*W41)/100</f>
        <v>-8.866620707047091E-08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-1.5377318883059559</v>
      </c>
      <c r="C42" s="2">
        <f t="shared" si="0"/>
        <v>-9.115502009491918E-11</v>
      </c>
      <c r="D42" s="2">
        <f t="shared" si="1"/>
        <v>-3.3975917363810977E-08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-9.350318974805418</v>
      </c>
      <c r="C43" s="2">
        <f t="shared" si="0"/>
        <v>0.3669680584651767</v>
      </c>
      <c r="D43" s="2">
        <f t="shared" si="1"/>
        <v>-1.0701160648986672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8.111460704457926</v>
      </c>
      <c r="C44" s="2">
        <f t="shared" si="0"/>
        <v>-0.0002660699578083075</v>
      </c>
      <c r="D44" s="2">
        <f t="shared" si="1"/>
        <v>-0.04909956315614073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18.434875296369917</v>
      </c>
      <c r="C45" s="2">
        <f t="shared" si="0"/>
        <v>-0.08974822645369547</v>
      </c>
      <c r="D45" s="2">
        <f t="shared" si="1"/>
        <v>-0.2523314029264304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-1.5377318883059559</v>
      </c>
      <c r="C46" s="2">
        <f t="shared" si="0"/>
        <v>-0.000632436275539524</v>
      </c>
      <c r="D46" s="2">
        <f t="shared" si="1"/>
        <v>-0.0611855396991793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-9.350318974805418</v>
      </c>
      <c r="C47" s="2">
        <f t="shared" si="0"/>
        <v>0.014273670247884224</v>
      </c>
      <c r="D47" s="2">
        <f t="shared" si="1"/>
        <v>-0.04313445623103738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8.111460704457926</v>
      </c>
      <c r="C48" s="2">
        <f t="shared" si="0"/>
        <v>-3.0534438410313074E-05</v>
      </c>
      <c r="D48" s="2">
        <f t="shared" si="1"/>
        <v>-0.0014083782032131382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-0.001989388073570153</v>
      </c>
      <c r="D49" s="2">
        <f t="shared" si="1"/>
        <v>-0.005160304042271676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-5.083469256417253E-05</v>
      </c>
      <c r="D50" s="2">
        <f t="shared" si="1"/>
        <v>-0.0009405419242978691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0.0001486346687867173</v>
      </c>
      <c r="D51" s="2">
        <f t="shared" si="1"/>
        <v>-0.0005772904500096251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-2.1849251345536774E-06</v>
      </c>
      <c r="D52" s="2">
        <f t="shared" si="1"/>
        <v>-2.061946169779367E-05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-5.232558045858452E-05</v>
      </c>
      <c r="D53" s="2">
        <f t="shared" si="1"/>
        <v>-0.0001090701127240764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-4.0091373929705104E-06</v>
      </c>
      <c r="D54" s="2">
        <f t="shared" si="1"/>
        <v>-3.472566510996696E-05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8.066281753418497E-06</v>
      </c>
      <c r="D55" s="2">
        <f t="shared" si="1"/>
        <v>-3.6284372364426044E-05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162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workbookViewId="0" topLeftCell="A1">
      <selection activeCell="D13" sqref="D13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2047</v>
      </c>
      <c r="B3" s="31">
        <v>144.86666666666665</v>
      </c>
      <c r="C3" s="31">
        <v>148.61666666666667</v>
      </c>
      <c r="D3" s="31">
        <v>9.034037089409178</v>
      </c>
      <c r="E3" s="31">
        <v>9.457104243006274</v>
      </c>
      <c r="F3" s="32" t="s">
        <v>69</v>
      </c>
      <c r="H3" s="34">
        <v>0.0625</v>
      </c>
      <c r="I3" s="33" t="s">
        <v>163</v>
      </c>
    </row>
    <row r="4" spans="1:9" ht="16.5" customHeight="1">
      <c r="A4" s="35">
        <v>2046</v>
      </c>
      <c r="B4" s="36">
        <v>110.68</v>
      </c>
      <c r="C4" s="36">
        <v>115.68</v>
      </c>
      <c r="D4" s="36">
        <v>9.605544061454511</v>
      </c>
      <c r="E4" s="36">
        <v>10.283586081963923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2045</v>
      </c>
      <c r="B5" s="41">
        <v>122.15333333333335</v>
      </c>
      <c r="C5" s="41">
        <v>132.10333333333332</v>
      </c>
      <c r="D5" s="41">
        <v>9.628351373178953</v>
      </c>
      <c r="E5" s="41">
        <v>9.97454791010754</v>
      </c>
      <c r="F5" s="37" t="s">
        <v>71</v>
      </c>
      <c r="I5" s="42"/>
    </row>
    <row r="6" spans="1:6" s="33" customFormat="1" ht="13.5" thickBot="1">
      <c r="A6" s="43">
        <v>2048</v>
      </c>
      <c r="B6" s="44">
        <v>155.18666666666667</v>
      </c>
      <c r="C6" s="44">
        <v>155.48666666666665</v>
      </c>
      <c r="D6" s="44">
        <v>9.425629458325103</v>
      </c>
      <c r="E6" s="44">
        <v>9.672047896199325</v>
      </c>
      <c r="F6" s="45" t="s">
        <v>72</v>
      </c>
    </row>
    <row r="7" spans="1:6" s="33" customFormat="1" ht="12.75">
      <c r="A7" s="46" t="s">
        <v>158</v>
      </c>
      <c r="B7" s="46"/>
      <c r="C7" s="46"/>
      <c r="D7" s="46"/>
      <c r="E7" s="46"/>
      <c r="F7" s="46"/>
    </row>
    <row r="8" ht="12.75"/>
    <row r="9" spans="1:3" ht="24" customHeight="1">
      <c r="A9" s="119" t="s">
        <v>115</v>
      </c>
      <c r="B9" s="120"/>
      <c r="C9" s="47" t="s">
        <v>161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/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1" t="s">
        <v>164</v>
      </c>
      <c r="B13" s="121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/>
      <c r="K15" s="42"/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18.434875296369917</v>
      </c>
      <c r="C19" s="62">
        <v>61.614875296369924</v>
      </c>
      <c r="D19" s="63">
        <v>24.879245065312848</v>
      </c>
      <c r="K19" s="64" t="s">
        <v>93</v>
      </c>
    </row>
    <row r="20" spans="1:11" ht="12.75">
      <c r="A20" s="61" t="s">
        <v>57</v>
      </c>
      <c r="B20" s="62">
        <v>-1.5377318883059559</v>
      </c>
      <c r="C20" s="62">
        <v>53.11560144502739</v>
      </c>
      <c r="D20" s="63">
        <v>21.48791509650451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-9.350318974805418</v>
      </c>
      <c r="C21" s="62">
        <v>78.33634769186125</v>
      </c>
      <c r="D21" s="63">
        <v>30.980724348317878</v>
      </c>
      <c r="F21" s="39" t="s">
        <v>96</v>
      </c>
    </row>
    <row r="22" spans="1:11" ht="16.5" thickBot="1">
      <c r="A22" s="67" t="s">
        <v>59</v>
      </c>
      <c r="B22" s="68">
        <v>8.111460704457926</v>
      </c>
      <c r="C22" s="68">
        <v>85.47812737112457</v>
      </c>
      <c r="D22" s="69">
        <v>32.41476283307556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18.322409057941854</v>
      </c>
      <c r="I23" s="42"/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0.3669680584651767</v>
      </c>
      <c r="C27" s="78">
        <v>-0.0002660699578083075</v>
      </c>
      <c r="D27" s="78">
        <v>-0.08974822645369547</v>
      </c>
      <c r="E27" s="78">
        <v>-0.000632436275539524</v>
      </c>
      <c r="F27" s="78">
        <v>0.014273670247884224</v>
      </c>
      <c r="G27" s="78">
        <v>-3.0534438410313074E-05</v>
      </c>
      <c r="H27" s="78">
        <v>-0.001989388073570153</v>
      </c>
      <c r="I27" s="79">
        <v>-5.083469256417253E-05</v>
      </c>
    </row>
    <row r="28" spans="1:9" ht="13.5" thickBot="1">
      <c r="A28" s="80" t="s">
        <v>61</v>
      </c>
      <c r="B28" s="81">
        <v>-1.0701160648986672</v>
      </c>
      <c r="C28" s="81">
        <v>-0.04909956315614073</v>
      </c>
      <c r="D28" s="81">
        <v>-0.2523314029264304</v>
      </c>
      <c r="E28" s="81">
        <v>-0.0611855396991793</v>
      </c>
      <c r="F28" s="81">
        <v>-0.04313445623103738</v>
      </c>
      <c r="G28" s="81">
        <v>-0.0014083782032131382</v>
      </c>
      <c r="H28" s="81">
        <v>-0.005160304042271676</v>
      </c>
      <c r="I28" s="82">
        <v>-0.0009405419242978691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159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160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2047</v>
      </c>
      <c r="B39" s="89">
        <v>144.86666666666665</v>
      </c>
      <c r="C39" s="89">
        <v>148.61666666666667</v>
      </c>
      <c r="D39" s="89">
        <v>9.034037089409178</v>
      </c>
      <c r="E39" s="89">
        <v>9.457104243006274</v>
      </c>
      <c r="F39" s="90">
        <f>I39*D39/(23678+B39)*1000</f>
        <v>32.41476283307556</v>
      </c>
      <c r="G39" s="91" t="s">
        <v>59</v>
      </c>
      <c r="H39" s="92">
        <f>I39-B39+X39</f>
        <v>8.111460704457926</v>
      </c>
      <c r="I39" s="92">
        <f>(B39+C42-2*X39)*(23678+B39)*E42/((23678+C42)*D39+E42*(23678+B39))</f>
        <v>85.47812737112457</v>
      </c>
      <c r="J39" s="39" t="s">
        <v>73</v>
      </c>
      <c r="K39" s="39">
        <f>(K40*K40+L40*L40+M40*M40+N40*N40+O40*O40+P40*P40+Q40*Q40+R40*R40+S40*S40+T40*T40+U40*U40+V40*V40+W40*W40)</f>
        <v>1.3597928875500698</v>
      </c>
      <c r="M39" s="39" t="s">
        <v>68</v>
      </c>
      <c r="N39" s="39">
        <f>(K44*K44+L44*L44+M44*M44+N44*N44+O44*O44+P44*P44+Q44*Q44+R44*R44+S44*S44+T44*T44+U44*U44+V44*V44+W44*W44)</f>
        <v>0.7084944573832996</v>
      </c>
      <c r="X39" s="28">
        <f>(1-$H$2)*1000</f>
        <v>67.5</v>
      </c>
    </row>
    <row r="40" spans="1:24" ht="12.75">
      <c r="A40" s="86">
        <v>2046</v>
      </c>
      <c r="B40" s="89">
        <v>110.68</v>
      </c>
      <c r="C40" s="89">
        <v>115.68</v>
      </c>
      <c r="D40" s="89">
        <v>9.605544061454511</v>
      </c>
      <c r="E40" s="89">
        <v>10.283586081963923</v>
      </c>
      <c r="F40" s="90">
        <f>I40*D40/(23678+B40)*1000</f>
        <v>24.879245065312848</v>
      </c>
      <c r="G40" s="91" t="s">
        <v>56</v>
      </c>
      <c r="H40" s="92">
        <f>I40-B40+X40</f>
        <v>18.434875296369917</v>
      </c>
      <c r="I40" s="92">
        <f>(B40+C39-2*X40)*(23678+B40)*E39/((23678+C39)*D40+E39*(23678+B40))</f>
        <v>61.614875296369924</v>
      </c>
      <c r="J40" s="39" t="s">
        <v>62</v>
      </c>
      <c r="K40" s="73">
        <f aca="true" t="shared" si="0" ref="K40:W40">SQRT(K41*K41+K42*K42)</f>
        <v>1.13128862289334</v>
      </c>
      <c r="L40" s="73">
        <f t="shared" si="0"/>
        <v>0.049100284065841215</v>
      </c>
      <c r="M40" s="73">
        <f t="shared" si="0"/>
        <v>0.2678168797040328</v>
      </c>
      <c r="N40" s="73">
        <f t="shared" si="0"/>
        <v>0.061188808159029086</v>
      </c>
      <c r="O40" s="73">
        <f t="shared" si="0"/>
        <v>0.045434777172256656</v>
      </c>
      <c r="P40" s="73">
        <f t="shared" si="0"/>
        <v>0.0014087091662990275</v>
      </c>
      <c r="Q40" s="73">
        <f t="shared" si="0"/>
        <v>0.0055304975107081066</v>
      </c>
      <c r="R40" s="73">
        <f t="shared" si="0"/>
        <v>0.0009419146868639603</v>
      </c>
      <c r="S40" s="73">
        <f t="shared" si="0"/>
        <v>0.0005961178813268837</v>
      </c>
      <c r="T40" s="73">
        <f t="shared" si="0"/>
        <v>2.0734900495309465E-05</v>
      </c>
      <c r="U40" s="73">
        <f t="shared" si="0"/>
        <v>0.0001209721284427555</v>
      </c>
      <c r="V40" s="73">
        <f t="shared" si="0"/>
        <v>3.49563298983931E-05</v>
      </c>
      <c r="W40" s="73">
        <f t="shared" si="0"/>
        <v>3.717015710493913E-05</v>
      </c>
      <c r="X40" s="28">
        <f>(1-$H$2)*1000</f>
        <v>67.5</v>
      </c>
    </row>
    <row r="41" spans="1:24" ht="12.75">
      <c r="A41" s="86">
        <v>2045</v>
      </c>
      <c r="B41" s="89">
        <v>122.15333333333335</v>
      </c>
      <c r="C41" s="89">
        <v>132.10333333333332</v>
      </c>
      <c r="D41" s="89">
        <v>9.628351373178953</v>
      </c>
      <c r="E41" s="89">
        <v>9.97454791010754</v>
      </c>
      <c r="F41" s="90">
        <f>I41*D41/(23678+B41)*1000</f>
        <v>21.48791509650451</v>
      </c>
      <c r="G41" s="91" t="s">
        <v>57</v>
      </c>
      <c r="H41" s="92">
        <f>I41-B41+X41</f>
        <v>-1.5377318883059559</v>
      </c>
      <c r="I41" s="92">
        <f>(B41+C40-2*X41)*(23678+B41)*E40/((23678+C40)*D41+E40*(23678+B41))</f>
        <v>53.11560144502739</v>
      </c>
      <c r="J41" s="39" t="s">
        <v>60</v>
      </c>
      <c r="K41" s="73">
        <f>'calcul config'!C43</f>
        <v>0.3669680584651767</v>
      </c>
      <c r="L41" s="73">
        <f>'calcul config'!C44</f>
        <v>-0.0002660699578083075</v>
      </c>
      <c r="M41" s="73">
        <f>'calcul config'!C45</f>
        <v>-0.08974822645369547</v>
      </c>
      <c r="N41" s="73">
        <f>'calcul config'!C46</f>
        <v>-0.000632436275539524</v>
      </c>
      <c r="O41" s="73">
        <f>'calcul config'!C47</f>
        <v>0.014273670247884224</v>
      </c>
      <c r="P41" s="73">
        <f>'calcul config'!C48</f>
        <v>-3.0534438410313074E-05</v>
      </c>
      <c r="Q41" s="73">
        <f>'calcul config'!C49</f>
        <v>-0.001989388073570153</v>
      </c>
      <c r="R41" s="73">
        <f>'calcul config'!C50</f>
        <v>-5.083469256417253E-05</v>
      </c>
      <c r="S41" s="73">
        <f>'calcul config'!C51</f>
        <v>0.0001486346687867173</v>
      </c>
      <c r="T41" s="73">
        <f>'calcul config'!C52</f>
        <v>-2.1849251345536774E-06</v>
      </c>
      <c r="U41" s="73">
        <f>'calcul config'!C53</f>
        <v>-5.232558045858452E-05</v>
      </c>
      <c r="V41" s="73">
        <f>'calcul config'!C54</f>
        <v>-4.0091373929705104E-06</v>
      </c>
      <c r="W41" s="73">
        <f>'calcul config'!C55</f>
        <v>8.066281753418497E-06</v>
      </c>
      <c r="X41" s="28">
        <f>(1-$H$2)*1000</f>
        <v>67.5</v>
      </c>
    </row>
    <row r="42" spans="1:24" ht="12.75">
      <c r="A42" s="86">
        <v>2048</v>
      </c>
      <c r="B42" s="89">
        <v>155.18666666666667</v>
      </c>
      <c r="C42" s="89">
        <v>155.48666666666665</v>
      </c>
      <c r="D42" s="89">
        <v>9.425629458325103</v>
      </c>
      <c r="E42" s="89">
        <v>9.672047896199325</v>
      </c>
      <c r="F42" s="90">
        <f>I42*D42/(23678+B42)*1000</f>
        <v>30.980724348317878</v>
      </c>
      <c r="G42" s="91" t="s">
        <v>58</v>
      </c>
      <c r="H42" s="92">
        <f>I42-B42+X42</f>
        <v>-9.350318974805418</v>
      </c>
      <c r="I42" s="92">
        <f>(B42+C41-2*X42)*(23678+B42)*E41/((23678+C41)*D42+E41*(23678+B42))</f>
        <v>78.33634769186125</v>
      </c>
      <c r="J42" s="39" t="s">
        <v>61</v>
      </c>
      <c r="K42" s="73">
        <f>'calcul config'!D43</f>
        <v>-1.0701160648986672</v>
      </c>
      <c r="L42" s="73">
        <f>'calcul config'!D44</f>
        <v>-0.04909956315614073</v>
      </c>
      <c r="M42" s="73">
        <f>'calcul config'!D45</f>
        <v>-0.2523314029264304</v>
      </c>
      <c r="N42" s="73">
        <f>'calcul config'!D46</f>
        <v>-0.0611855396991793</v>
      </c>
      <c r="O42" s="73">
        <f>'calcul config'!D47</f>
        <v>-0.04313445623103738</v>
      </c>
      <c r="P42" s="73">
        <f>'calcul config'!D48</f>
        <v>-0.0014083782032131382</v>
      </c>
      <c r="Q42" s="73">
        <f>'calcul config'!D49</f>
        <v>-0.005160304042271676</v>
      </c>
      <c r="R42" s="73">
        <f>'calcul config'!D50</f>
        <v>-0.0009405419242978691</v>
      </c>
      <c r="S42" s="73">
        <f>'calcul config'!D51</f>
        <v>-0.0005772904500096251</v>
      </c>
      <c r="T42" s="73">
        <f>'calcul config'!D52</f>
        <v>-2.061946169779367E-05</v>
      </c>
      <c r="U42" s="73">
        <f>'calcul config'!D53</f>
        <v>-0.0001090701127240764</v>
      </c>
      <c r="V42" s="73">
        <f>'calcul config'!D54</f>
        <v>-3.472566510996696E-05</v>
      </c>
      <c r="W42" s="73">
        <f>'calcul config'!D55</f>
        <v>-3.6284372364426044E-05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0</v>
      </c>
      <c r="J44" s="39" t="s">
        <v>67</v>
      </c>
      <c r="K44" s="73">
        <f>K40/(K43*1.5)</f>
        <v>0.7541924152622267</v>
      </c>
      <c r="L44" s="73">
        <f>L40/(L43*1.5)</f>
        <v>0.046762175300801165</v>
      </c>
      <c r="M44" s="73">
        <f aca="true" t="shared" si="1" ref="M44:W44">M40/(M43*1.5)</f>
        <v>0.29757431078225866</v>
      </c>
      <c r="N44" s="73">
        <f t="shared" si="1"/>
        <v>0.08158507754537211</v>
      </c>
      <c r="O44" s="73">
        <f t="shared" si="1"/>
        <v>0.20193234298780738</v>
      </c>
      <c r="P44" s="73">
        <f t="shared" si="1"/>
        <v>0.009391394441993516</v>
      </c>
      <c r="Q44" s="73">
        <f t="shared" si="1"/>
        <v>0.0368699834047207</v>
      </c>
      <c r="R44" s="73">
        <f t="shared" si="1"/>
        <v>0.0020931437485865786</v>
      </c>
      <c r="S44" s="73">
        <f t="shared" si="1"/>
        <v>0.007948238417691782</v>
      </c>
      <c r="T44" s="73">
        <f t="shared" si="1"/>
        <v>0.0002764653399374595</v>
      </c>
      <c r="U44" s="73">
        <f t="shared" si="1"/>
        <v>0.001612961712570073</v>
      </c>
      <c r="V44" s="73">
        <f t="shared" si="1"/>
        <v>0.00046608439864524124</v>
      </c>
      <c r="W44" s="73">
        <f t="shared" si="1"/>
        <v>0.0004956020947325217</v>
      </c>
      <c r="X44" s="73"/>
      <c r="Y44" s="73"/>
    </row>
    <row r="45" s="101" customFormat="1" ht="12.75"/>
    <row r="46" spans="1:24" s="101" customFormat="1" ht="12.75">
      <c r="A46" s="101">
        <v>2047</v>
      </c>
      <c r="B46" s="101">
        <v>150.66</v>
      </c>
      <c r="C46" s="101">
        <v>159.96</v>
      </c>
      <c r="D46" s="101">
        <v>8.980838388736663</v>
      </c>
      <c r="E46" s="101">
        <v>9.25801293027135</v>
      </c>
      <c r="F46" s="101">
        <v>29.045132834724345</v>
      </c>
      <c r="G46" s="101" t="s">
        <v>59</v>
      </c>
      <c r="H46" s="101">
        <v>-6.095191012735555</v>
      </c>
      <c r="I46" s="101">
        <v>77.06480898726444</v>
      </c>
      <c r="J46" s="101" t="s">
        <v>73</v>
      </c>
      <c r="K46" s="101">
        <v>0.7068496632343615</v>
      </c>
      <c r="M46" s="101" t="s">
        <v>68</v>
      </c>
      <c r="N46" s="101">
        <v>0.36819034228546194</v>
      </c>
      <c r="X46" s="101">
        <v>67.5</v>
      </c>
    </row>
    <row r="47" spans="1:24" s="101" customFormat="1" ht="12.75">
      <c r="A47" s="101">
        <v>2048</v>
      </c>
      <c r="B47" s="101">
        <v>167.3800048828125</v>
      </c>
      <c r="C47" s="101">
        <v>158.77999877929688</v>
      </c>
      <c r="D47" s="101">
        <v>9.162209510803223</v>
      </c>
      <c r="E47" s="101">
        <v>9.553360939025879</v>
      </c>
      <c r="F47" s="101">
        <v>37.149735827969415</v>
      </c>
      <c r="G47" s="101" t="s">
        <v>56</v>
      </c>
      <c r="H47" s="101">
        <v>-3.194858482871595</v>
      </c>
      <c r="I47" s="101">
        <v>96.6851463999409</v>
      </c>
      <c r="J47" s="101" t="s">
        <v>62</v>
      </c>
      <c r="K47" s="101">
        <v>0.8154062406784983</v>
      </c>
      <c r="L47" s="101">
        <v>0.044625472327827764</v>
      </c>
      <c r="M47" s="101">
        <v>0.19303613765816788</v>
      </c>
      <c r="N47" s="101">
        <v>0.04021676239095718</v>
      </c>
      <c r="O47" s="101">
        <v>0.0327482701397523</v>
      </c>
      <c r="P47" s="101">
        <v>0.0012802053173020824</v>
      </c>
      <c r="Q47" s="101">
        <v>0.003986177984916312</v>
      </c>
      <c r="R47" s="101">
        <v>0.0006190059803591847</v>
      </c>
      <c r="S47" s="101">
        <v>0.00042964219889404283</v>
      </c>
      <c r="T47" s="101">
        <v>1.8817585645607726E-05</v>
      </c>
      <c r="U47" s="101">
        <v>8.71754267027277E-05</v>
      </c>
      <c r="V47" s="101">
        <v>2.2964953419991024E-05</v>
      </c>
      <c r="W47" s="101">
        <v>2.678896241799438E-05</v>
      </c>
      <c r="X47" s="101">
        <v>67.5</v>
      </c>
    </row>
    <row r="48" spans="1:24" s="101" customFormat="1" ht="12.75">
      <c r="A48" s="101">
        <v>2045</v>
      </c>
      <c r="B48" s="101">
        <v>132.94000244140625</v>
      </c>
      <c r="C48" s="101">
        <v>137.33999633789062</v>
      </c>
      <c r="D48" s="101">
        <v>9.674962997436523</v>
      </c>
      <c r="E48" s="101">
        <v>10.017173767089844</v>
      </c>
      <c r="F48" s="101">
        <v>31.620947386919013</v>
      </c>
      <c r="G48" s="101" t="s">
        <v>57</v>
      </c>
      <c r="H48" s="101">
        <v>12.381946981013215</v>
      </c>
      <c r="I48" s="101">
        <v>77.82194942241946</v>
      </c>
      <c r="J48" s="101" t="s">
        <v>60</v>
      </c>
      <c r="K48" s="101">
        <v>-0.7091087639069354</v>
      </c>
      <c r="L48" s="101">
        <v>0.00024296633757090358</v>
      </c>
      <c r="M48" s="101">
        <v>0.16894427967104636</v>
      </c>
      <c r="N48" s="101">
        <v>-0.0004162769260633708</v>
      </c>
      <c r="O48" s="101">
        <v>-0.028303009453815597</v>
      </c>
      <c r="P48" s="101">
        <v>2.788037715523916E-05</v>
      </c>
      <c r="Q48" s="101">
        <v>0.0035380978135737</v>
      </c>
      <c r="R48" s="101">
        <v>-3.3474009849267925E-05</v>
      </c>
      <c r="S48" s="101">
        <v>-0.0003558755886653113</v>
      </c>
      <c r="T48" s="101">
        <v>1.9916508846900634E-06</v>
      </c>
      <c r="U48" s="101">
        <v>8.031475279551248E-05</v>
      </c>
      <c r="V48" s="101">
        <v>-2.6469699886210253E-06</v>
      </c>
      <c r="W48" s="101">
        <v>-2.167590565146434E-05</v>
      </c>
      <c r="X48" s="101">
        <v>67.5</v>
      </c>
    </row>
    <row r="49" spans="1:24" s="101" customFormat="1" ht="12.75">
      <c r="A49" s="101">
        <v>2046</v>
      </c>
      <c r="B49" s="101">
        <v>128.05999755859375</v>
      </c>
      <c r="C49" s="101">
        <v>131.55999755859375</v>
      </c>
      <c r="D49" s="101">
        <v>9.256769180297852</v>
      </c>
      <c r="E49" s="101">
        <v>9.857458114624023</v>
      </c>
      <c r="F49" s="101">
        <v>26.347706675145634</v>
      </c>
      <c r="G49" s="101" t="s">
        <v>58</v>
      </c>
      <c r="H49" s="101">
        <v>7.199614211958121</v>
      </c>
      <c r="I49" s="101">
        <v>67.75961177055187</v>
      </c>
      <c r="J49" s="101" t="s">
        <v>61</v>
      </c>
      <c r="K49" s="101">
        <v>0.4025569503658075</v>
      </c>
      <c r="L49" s="101">
        <v>0.04462481089977333</v>
      </c>
      <c r="M49" s="101">
        <v>0.09338512091556345</v>
      </c>
      <c r="N49" s="101">
        <v>-0.04021460792711443</v>
      </c>
      <c r="O49" s="101">
        <v>0.016473883968373012</v>
      </c>
      <c r="P49" s="101">
        <v>0.0012799016911537414</v>
      </c>
      <c r="Q49" s="101">
        <v>0.0018361587047465366</v>
      </c>
      <c r="R49" s="101">
        <v>-0.0006181002300477217</v>
      </c>
      <c r="S49" s="101">
        <v>0.00024071764468485985</v>
      </c>
      <c r="T49" s="101">
        <v>1.8711890772535395E-05</v>
      </c>
      <c r="U49" s="101">
        <v>3.3898311229298247E-05</v>
      </c>
      <c r="V49" s="101">
        <v>-2.2811896796665048E-05</v>
      </c>
      <c r="W49" s="101">
        <v>1.574177949348585E-05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16" customFormat="1" ht="12.75">
      <c r="A55" s="116" t="s">
        <v>116</v>
      </c>
    </row>
    <row r="56" spans="1:24" s="116" customFormat="1" ht="12.75">
      <c r="A56" s="116">
        <v>2047</v>
      </c>
      <c r="B56" s="116">
        <v>135.44</v>
      </c>
      <c r="C56" s="116">
        <v>136.04</v>
      </c>
      <c r="D56" s="116">
        <v>9.086412307143268</v>
      </c>
      <c r="E56" s="116">
        <v>9.526501900921634</v>
      </c>
      <c r="F56" s="116">
        <v>31.457041276644794</v>
      </c>
      <c r="G56" s="116" t="s">
        <v>59</v>
      </c>
      <c r="H56" s="116">
        <v>14.501819686082285</v>
      </c>
      <c r="I56" s="116">
        <v>82.44181968608228</v>
      </c>
      <c r="J56" s="116" t="s">
        <v>73</v>
      </c>
      <c r="K56" s="116">
        <v>1.5682916821015427</v>
      </c>
      <c r="M56" s="116" t="s">
        <v>68</v>
      </c>
      <c r="N56" s="116">
        <v>0.8164517451681994</v>
      </c>
      <c r="X56" s="116">
        <v>67.5</v>
      </c>
    </row>
    <row r="57" spans="1:24" s="116" customFormat="1" ht="12.75">
      <c r="A57" s="116">
        <v>2046</v>
      </c>
      <c r="B57" s="116">
        <v>102.12000274658203</v>
      </c>
      <c r="C57" s="116">
        <v>109.81999969482422</v>
      </c>
      <c r="D57" s="116">
        <v>9.845791816711426</v>
      </c>
      <c r="E57" s="116">
        <v>10.42678451538086</v>
      </c>
      <c r="F57" s="116">
        <v>20.98870459055932</v>
      </c>
      <c r="G57" s="116" t="s">
        <v>56</v>
      </c>
      <c r="H57" s="116">
        <v>16.073118046257036</v>
      </c>
      <c r="I57" s="116">
        <v>50.69312079283907</v>
      </c>
      <c r="J57" s="116" t="s">
        <v>62</v>
      </c>
      <c r="K57" s="116">
        <v>1.2154124169482794</v>
      </c>
      <c r="L57" s="116">
        <v>0.041358276873476235</v>
      </c>
      <c r="M57" s="116">
        <v>0.2877316915170645</v>
      </c>
      <c r="N57" s="116">
        <v>0.06436960522184296</v>
      </c>
      <c r="O57" s="116">
        <v>0.048813271332576604</v>
      </c>
      <c r="P57" s="116">
        <v>0.001186612817124122</v>
      </c>
      <c r="Q57" s="116">
        <v>0.005941694887205032</v>
      </c>
      <c r="R57" s="116">
        <v>0.0009908770462034224</v>
      </c>
      <c r="S57" s="116">
        <v>0.0006404359067404386</v>
      </c>
      <c r="T57" s="116">
        <v>1.7451523675339264E-05</v>
      </c>
      <c r="U57" s="116">
        <v>0.00012996233731476668</v>
      </c>
      <c r="V57" s="116">
        <v>3.677916223653204E-05</v>
      </c>
      <c r="W57" s="116">
        <v>3.993260589985249E-05</v>
      </c>
      <c r="X57" s="116">
        <v>67.5</v>
      </c>
    </row>
    <row r="58" spans="1:24" s="116" customFormat="1" ht="12.75">
      <c r="A58" s="116">
        <v>2045</v>
      </c>
      <c r="B58" s="116">
        <v>128.82000732421875</v>
      </c>
      <c r="C58" s="116">
        <v>138.22000122070312</v>
      </c>
      <c r="D58" s="116">
        <v>9.593729972839355</v>
      </c>
      <c r="E58" s="116">
        <v>9.836456298828125</v>
      </c>
      <c r="F58" s="116">
        <v>21.75979623516051</v>
      </c>
      <c r="G58" s="116" t="s">
        <v>57</v>
      </c>
      <c r="H58" s="116">
        <v>-7.323120416508431</v>
      </c>
      <c r="I58" s="116">
        <v>53.99688690771032</v>
      </c>
      <c r="J58" s="116" t="s">
        <v>60</v>
      </c>
      <c r="K58" s="116">
        <v>0.8360074097420821</v>
      </c>
      <c r="L58" s="116">
        <v>-0.00022389357455318123</v>
      </c>
      <c r="M58" s="116">
        <v>-0.20027417670544445</v>
      </c>
      <c r="N58" s="116">
        <v>-0.0006651773320713957</v>
      </c>
      <c r="O58" s="116">
        <v>0.033191385062608644</v>
      </c>
      <c r="P58" s="116">
        <v>-2.5794861643589575E-05</v>
      </c>
      <c r="Q58" s="116">
        <v>-0.004246165962295015</v>
      </c>
      <c r="R58" s="116">
        <v>-5.346023362045572E-05</v>
      </c>
      <c r="S58" s="116">
        <v>0.0004027679284182184</v>
      </c>
      <c r="T58" s="116">
        <v>-1.8520309011323103E-06</v>
      </c>
      <c r="U58" s="116">
        <v>-9.97855224218264E-05</v>
      </c>
      <c r="V58" s="116">
        <v>-4.211854971059883E-06</v>
      </c>
      <c r="W58" s="116">
        <v>2.4067530168595066E-05</v>
      </c>
      <c r="X58" s="116">
        <v>67.5</v>
      </c>
    </row>
    <row r="59" spans="1:24" s="116" customFormat="1" ht="12.75">
      <c r="A59" s="116">
        <v>2048</v>
      </c>
      <c r="B59" s="116">
        <v>152.8800048828125</v>
      </c>
      <c r="C59" s="116">
        <v>158.77999877929688</v>
      </c>
      <c r="D59" s="116">
        <v>9.704649925231934</v>
      </c>
      <c r="E59" s="116">
        <v>9.76624584197998</v>
      </c>
      <c r="F59" s="116">
        <v>32.008471558213046</v>
      </c>
      <c r="G59" s="116" t="s">
        <v>58</v>
      </c>
      <c r="H59" s="116">
        <v>-6.779534930749861</v>
      </c>
      <c r="I59" s="116">
        <v>78.60046995206264</v>
      </c>
      <c r="J59" s="116" t="s">
        <v>61</v>
      </c>
      <c r="K59" s="116">
        <v>-0.8822238684871276</v>
      </c>
      <c r="L59" s="116">
        <v>-0.04135767084363423</v>
      </c>
      <c r="M59" s="116">
        <v>-0.20659085276998013</v>
      </c>
      <c r="N59" s="116">
        <v>-0.06436616825268389</v>
      </c>
      <c r="O59" s="116">
        <v>-0.03579200212077252</v>
      </c>
      <c r="P59" s="116">
        <v>-0.001186332416684309</v>
      </c>
      <c r="Q59" s="116">
        <v>-0.004156177661419885</v>
      </c>
      <c r="R59" s="116">
        <v>-0.0009894338401904726</v>
      </c>
      <c r="S59" s="116">
        <v>-0.000497931869315617</v>
      </c>
      <c r="T59" s="116">
        <v>-1.735297265981186E-05</v>
      </c>
      <c r="U59" s="116">
        <v>-8.326499045409406E-05</v>
      </c>
      <c r="V59" s="116">
        <v>-3.653720093991742E-05</v>
      </c>
      <c r="W59" s="116">
        <v>-3.186482395270214E-05</v>
      </c>
      <c r="X59" s="116">
        <v>67.5</v>
      </c>
    </row>
    <row r="60" s="116" customFormat="1" ht="12.75">
      <c r="A60" s="116" t="s">
        <v>122</v>
      </c>
    </row>
    <row r="61" spans="1:24" s="116" customFormat="1" ht="12.75">
      <c r="A61" s="116">
        <v>2047</v>
      </c>
      <c r="B61" s="116">
        <v>142.7</v>
      </c>
      <c r="C61" s="116">
        <v>138.4</v>
      </c>
      <c r="D61" s="116">
        <v>9.212320085694309</v>
      </c>
      <c r="E61" s="116">
        <v>9.576347582036012</v>
      </c>
      <c r="F61" s="116">
        <v>31.52141195840829</v>
      </c>
      <c r="G61" s="116" t="s">
        <v>59</v>
      </c>
      <c r="H61" s="116">
        <v>6.306297094871951</v>
      </c>
      <c r="I61" s="116">
        <v>81.50629709487194</v>
      </c>
      <c r="J61" s="116" t="s">
        <v>73</v>
      </c>
      <c r="K61" s="116">
        <v>1.5013100189932218</v>
      </c>
      <c r="M61" s="116" t="s">
        <v>68</v>
      </c>
      <c r="N61" s="116">
        <v>0.8731615586567903</v>
      </c>
      <c r="X61" s="116">
        <v>67.5</v>
      </c>
    </row>
    <row r="62" spans="1:24" s="116" customFormat="1" ht="12.75">
      <c r="A62" s="116">
        <v>2046</v>
      </c>
      <c r="B62" s="116">
        <v>93.63999938964844</v>
      </c>
      <c r="C62" s="116">
        <v>98.63999938964844</v>
      </c>
      <c r="D62" s="116">
        <v>9.874032020568848</v>
      </c>
      <c r="E62" s="116">
        <v>10.524093627929688</v>
      </c>
      <c r="F62" s="116">
        <v>19.826363370230194</v>
      </c>
      <c r="G62" s="116" t="s">
        <v>56</v>
      </c>
      <c r="H62" s="116">
        <v>21.591785513662593</v>
      </c>
      <c r="I62" s="116">
        <v>47.73178490331103</v>
      </c>
      <c r="J62" s="116" t="s">
        <v>62</v>
      </c>
      <c r="K62" s="116">
        <v>1.1003280795431019</v>
      </c>
      <c r="L62" s="116">
        <v>0.4655197393274764</v>
      </c>
      <c r="M62" s="116">
        <v>0.2604872250928326</v>
      </c>
      <c r="N62" s="116">
        <v>0.06216468041042349</v>
      </c>
      <c r="O62" s="116">
        <v>0.04419143792589958</v>
      </c>
      <c r="P62" s="116">
        <v>0.013354465950810327</v>
      </c>
      <c r="Q62" s="116">
        <v>0.005379109425787482</v>
      </c>
      <c r="R62" s="116">
        <v>0.0009569559418181996</v>
      </c>
      <c r="S62" s="116">
        <v>0.0005798093707366277</v>
      </c>
      <c r="T62" s="116">
        <v>0.00019650174152317272</v>
      </c>
      <c r="U62" s="116">
        <v>0.00011764892604160791</v>
      </c>
      <c r="V62" s="116">
        <v>3.552186886650381E-05</v>
      </c>
      <c r="W62" s="116">
        <v>3.615249077447547E-05</v>
      </c>
      <c r="X62" s="116">
        <v>67.5</v>
      </c>
    </row>
    <row r="63" spans="1:24" s="116" customFormat="1" ht="12.75">
      <c r="A63" s="116">
        <v>2045</v>
      </c>
      <c r="B63" s="116">
        <v>122.0199966430664</v>
      </c>
      <c r="C63" s="116">
        <v>139.52000427246094</v>
      </c>
      <c r="D63" s="116">
        <v>9.851444244384766</v>
      </c>
      <c r="E63" s="116">
        <v>10.184771537780762</v>
      </c>
      <c r="F63" s="116">
        <v>18.322409057941854</v>
      </c>
      <c r="G63" s="116" t="s">
        <v>57</v>
      </c>
      <c r="H63" s="116">
        <v>-10.25504511433516</v>
      </c>
      <c r="I63" s="116">
        <v>44.26495152873125</v>
      </c>
      <c r="J63" s="116" t="s">
        <v>60</v>
      </c>
      <c r="K63" s="116">
        <v>0.6334891475350969</v>
      </c>
      <c r="L63" s="116">
        <v>-0.002531789427822993</v>
      </c>
      <c r="M63" s="116">
        <v>-0.15238086601029807</v>
      </c>
      <c r="N63" s="116">
        <v>-0.0006423064303917175</v>
      </c>
      <c r="O63" s="116">
        <v>0.02505092383189107</v>
      </c>
      <c r="P63" s="116">
        <v>-0.0002898170409886829</v>
      </c>
      <c r="Q63" s="116">
        <v>-0.0032600523884898885</v>
      </c>
      <c r="R63" s="116">
        <v>-5.1636914002269505E-05</v>
      </c>
      <c r="S63" s="116">
        <v>0.0002956573220053165</v>
      </c>
      <c r="T63" s="116">
        <v>-2.0651754433699306E-05</v>
      </c>
      <c r="U63" s="116">
        <v>-7.848950085421235E-05</v>
      </c>
      <c r="V63" s="116">
        <v>-4.070518014586908E-06</v>
      </c>
      <c r="W63" s="116">
        <v>1.738775230468607E-05</v>
      </c>
      <c r="X63" s="116">
        <v>67.5</v>
      </c>
    </row>
    <row r="64" spans="1:24" s="116" customFormat="1" ht="12.75">
      <c r="A64" s="116">
        <v>2048</v>
      </c>
      <c r="B64" s="116">
        <v>146.66000366210938</v>
      </c>
      <c r="C64" s="116">
        <v>150.25999450683594</v>
      </c>
      <c r="D64" s="116">
        <v>9.704931259155273</v>
      </c>
      <c r="E64" s="116">
        <v>9.824252128601074</v>
      </c>
      <c r="F64" s="116">
        <v>31.538906012429592</v>
      </c>
      <c r="G64" s="116" t="s">
        <v>58</v>
      </c>
      <c r="H64" s="116">
        <v>-1.735064466920008</v>
      </c>
      <c r="I64" s="116">
        <v>77.42493919518937</v>
      </c>
      <c r="J64" s="116" t="s">
        <v>61</v>
      </c>
      <c r="K64" s="116">
        <v>-0.8996740424099536</v>
      </c>
      <c r="L64" s="116">
        <v>-0.4655128545441197</v>
      </c>
      <c r="M64" s="116">
        <v>-0.2112668126103</v>
      </c>
      <c r="N64" s="116">
        <v>-0.062161362058593655</v>
      </c>
      <c r="O64" s="116">
        <v>-0.03640514250936848</v>
      </c>
      <c r="P64" s="116">
        <v>-0.01335132079286933</v>
      </c>
      <c r="Q64" s="116">
        <v>-0.004278653601180763</v>
      </c>
      <c r="R64" s="116">
        <v>-0.000955561773876226</v>
      </c>
      <c r="S64" s="116">
        <v>-0.0004987641269564691</v>
      </c>
      <c r="T64" s="116">
        <v>-0.00019541350889958954</v>
      </c>
      <c r="U64" s="116">
        <v>-8.763942066444942E-05</v>
      </c>
      <c r="V64" s="116">
        <v>-3.528787399181221E-05</v>
      </c>
      <c r="W64" s="116">
        <v>-3.16965086246012E-05</v>
      </c>
      <c r="X64" s="116">
        <v>67.5</v>
      </c>
    </row>
    <row r="65" s="116" customFormat="1" ht="12.75">
      <c r="A65" s="116" t="s">
        <v>128</v>
      </c>
    </row>
    <row r="66" spans="1:24" s="116" customFormat="1" ht="12.75">
      <c r="A66" s="116">
        <v>2047</v>
      </c>
      <c r="B66" s="116">
        <v>135.24</v>
      </c>
      <c r="C66" s="116">
        <v>150.14</v>
      </c>
      <c r="D66" s="116">
        <v>9.067902889444229</v>
      </c>
      <c r="E66" s="116">
        <v>9.51415675276441</v>
      </c>
      <c r="F66" s="116">
        <v>31.40384818120079</v>
      </c>
      <c r="G66" s="116" t="s">
        <v>59</v>
      </c>
      <c r="H66" s="116">
        <v>14.729715741335212</v>
      </c>
      <c r="I66" s="116">
        <v>82.46971574133522</v>
      </c>
      <c r="J66" s="116" t="s">
        <v>73</v>
      </c>
      <c r="K66" s="116">
        <v>1.7377512630867165</v>
      </c>
      <c r="M66" s="116" t="s">
        <v>68</v>
      </c>
      <c r="N66" s="116">
        <v>0.942558071203396</v>
      </c>
      <c r="X66" s="116">
        <v>67.5</v>
      </c>
    </row>
    <row r="67" spans="1:24" s="116" customFormat="1" ht="12.75">
      <c r="A67" s="116">
        <v>2046</v>
      </c>
      <c r="B67" s="116">
        <v>115.36000061035156</v>
      </c>
      <c r="C67" s="116">
        <v>116.66000366210938</v>
      </c>
      <c r="D67" s="116">
        <v>9.483589172363281</v>
      </c>
      <c r="E67" s="116">
        <v>10.34704303741455</v>
      </c>
      <c r="F67" s="116">
        <v>26.030284112417075</v>
      </c>
      <c r="G67" s="116" t="s">
        <v>56</v>
      </c>
      <c r="H67" s="116">
        <v>17.44733288420639</v>
      </c>
      <c r="I67" s="116">
        <v>65.30733349455795</v>
      </c>
      <c r="J67" s="116" t="s">
        <v>62</v>
      </c>
      <c r="K67" s="116">
        <v>1.2486945125060485</v>
      </c>
      <c r="L67" s="116">
        <v>0.28360398612955534</v>
      </c>
      <c r="M67" s="116">
        <v>0.2956110214354338</v>
      </c>
      <c r="N67" s="116">
        <v>0.08986286437993772</v>
      </c>
      <c r="O67" s="116">
        <v>0.05014989968621884</v>
      </c>
      <c r="P67" s="116">
        <v>0.008135496791556123</v>
      </c>
      <c r="Q67" s="116">
        <v>0.00610447305690616</v>
      </c>
      <c r="R67" s="116">
        <v>0.0013832721962734704</v>
      </c>
      <c r="S67" s="116">
        <v>0.0006579729359160953</v>
      </c>
      <c r="T67" s="116">
        <v>0.00011970104343829503</v>
      </c>
      <c r="U67" s="116">
        <v>0.00013353670746598864</v>
      </c>
      <c r="V67" s="116">
        <v>5.133258406844637E-05</v>
      </c>
      <c r="W67" s="116">
        <v>4.1025507743251816E-05</v>
      </c>
      <c r="X67" s="116">
        <v>67.5</v>
      </c>
    </row>
    <row r="68" spans="1:24" s="116" customFormat="1" ht="12.75">
      <c r="A68" s="116">
        <v>2045</v>
      </c>
      <c r="B68" s="116">
        <v>112.66000366210938</v>
      </c>
      <c r="C68" s="116">
        <v>121.26000213623047</v>
      </c>
      <c r="D68" s="116">
        <v>9.495569229125977</v>
      </c>
      <c r="E68" s="116">
        <v>9.883003234863281</v>
      </c>
      <c r="F68" s="116">
        <v>19.62911898329526</v>
      </c>
      <c r="G68" s="116" t="s">
        <v>57</v>
      </c>
      <c r="H68" s="116">
        <v>4.019743716341509</v>
      </c>
      <c r="I68" s="116">
        <v>49.179747378450884</v>
      </c>
      <c r="J68" s="116" t="s">
        <v>60</v>
      </c>
      <c r="K68" s="116">
        <v>0.40733909278397445</v>
      </c>
      <c r="L68" s="116">
        <v>0.0015445072573849945</v>
      </c>
      <c r="M68" s="116">
        <v>-0.09960145737374383</v>
      </c>
      <c r="N68" s="116">
        <v>-0.0009290511008854316</v>
      </c>
      <c r="O68" s="116">
        <v>0.015847093204406457</v>
      </c>
      <c r="P68" s="116">
        <v>0.00017659561909880544</v>
      </c>
      <c r="Q68" s="116">
        <v>-0.0022068652318418145</v>
      </c>
      <c r="R68" s="116">
        <v>-7.466877124322682E-05</v>
      </c>
      <c r="S68" s="116">
        <v>0.0001653052677662484</v>
      </c>
      <c r="T68" s="116">
        <v>1.2563093138224065E-05</v>
      </c>
      <c r="U68" s="116">
        <v>-5.799863414814156E-05</v>
      </c>
      <c r="V68" s="116">
        <v>-5.888948344384882E-06</v>
      </c>
      <c r="W68" s="116">
        <v>8.984958214363545E-06</v>
      </c>
      <c r="X68" s="116">
        <v>67.5</v>
      </c>
    </row>
    <row r="69" spans="1:24" s="116" customFormat="1" ht="12.75">
      <c r="A69" s="116">
        <v>2048</v>
      </c>
      <c r="B69" s="116">
        <v>151.72000122070312</v>
      </c>
      <c r="C69" s="116">
        <v>159.9199981689453</v>
      </c>
      <c r="D69" s="116">
        <v>9.330145835876465</v>
      </c>
      <c r="E69" s="116">
        <v>9.635727882385254</v>
      </c>
      <c r="F69" s="116">
        <v>27.806459240430645</v>
      </c>
      <c r="G69" s="116" t="s">
        <v>58</v>
      </c>
      <c r="H69" s="116">
        <v>-13.20073211379399</v>
      </c>
      <c r="I69" s="116">
        <v>71.01926910690914</v>
      </c>
      <c r="J69" s="116" t="s">
        <v>61</v>
      </c>
      <c r="K69" s="116">
        <v>-1.1803867370707986</v>
      </c>
      <c r="L69" s="116">
        <v>0.283599780405248</v>
      </c>
      <c r="M69" s="116">
        <v>-0.278326113907996</v>
      </c>
      <c r="N69" s="116">
        <v>-0.08985806173415395</v>
      </c>
      <c r="O69" s="116">
        <v>-0.04758026981332354</v>
      </c>
      <c r="P69" s="116">
        <v>0.008133579902646503</v>
      </c>
      <c r="Q69" s="116">
        <v>-0.005691602335984218</v>
      </c>
      <c r="R69" s="116">
        <v>-0.0013812554230062798</v>
      </c>
      <c r="S69" s="116">
        <v>-0.0006368693373422645</v>
      </c>
      <c r="T69" s="116">
        <v>0.00011903994493873434</v>
      </c>
      <c r="U69" s="116">
        <v>-0.0001202838753857185</v>
      </c>
      <c r="V69" s="116">
        <v>-5.0993670926314774E-05</v>
      </c>
      <c r="W69" s="116">
        <v>-4.00295242474571E-05</v>
      </c>
      <c r="X69" s="116">
        <v>67.5</v>
      </c>
    </row>
    <row r="70" s="116" customFormat="1" ht="12.75">
      <c r="A70" s="116" t="s">
        <v>134</v>
      </c>
    </row>
    <row r="71" spans="1:24" s="116" customFormat="1" ht="12.75">
      <c r="A71" s="116">
        <v>2047</v>
      </c>
      <c r="B71" s="116">
        <v>153.48</v>
      </c>
      <c r="C71" s="116">
        <v>151.38</v>
      </c>
      <c r="D71" s="116">
        <v>8.974522904899628</v>
      </c>
      <c r="E71" s="116">
        <v>9.51014166724147</v>
      </c>
      <c r="F71" s="116">
        <v>32.86533003428525</v>
      </c>
      <c r="G71" s="116" t="s">
        <v>59</v>
      </c>
      <c r="H71" s="116">
        <v>1.292545148652465</v>
      </c>
      <c r="I71" s="116">
        <v>87.27254514865245</v>
      </c>
      <c r="J71" s="116" t="s">
        <v>73</v>
      </c>
      <c r="K71" s="116">
        <v>2.121567330179027</v>
      </c>
      <c r="M71" s="116" t="s">
        <v>68</v>
      </c>
      <c r="N71" s="116">
        <v>1.1008541585678855</v>
      </c>
      <c r="X71" s="116">
        <v>67.5</v>
      </c>
    </row>
    <row r="72" spans="1:24" s="116" customFormat="1" ht="12.75">
      <c r="A72" s="116">
        <v>2046</v>
      </c>
      <c r="B72" s="116">
        <v>107.4800033569336</v>
      </c>
      <c r="C72" s="116">
        <v>110.87999725341797</v>
      </c>
      <c r="D72" s="116">
        <v>9.766777992248535</v>
      </c>
      <c r="E72" s="116">
        <v>10.421578407287598</v>
      </c>
      <c r="F72" s="116">
        <v>25.067666351209468</v>
      </c>
      <c r="G72" s="116" t="s">
        <v>56</v>
      </c>
      <c r="H72" s="116">
        <v>21.068428091055807</v>
      </c>
      <c r="I72" s="116">
        <v>61.0484314479894</v>
      </c>
      <c r="J72" s="116" t="s">
        <v>62</v>
      </c>
      <c r="K72" s="116">
        <v>1.4131888010392106</v>
      </c>
      <c r="L72" s="116">
        <v>0.09321875419650147</v>
      </c>
      <c r="M72" s="116">
        <v>0.3345532911737846</v>
      </c>
      <c r="N72" s="116">
        <v>0.023920780027301466</v>
      </c>
      <c r="O72" s="116">
        <v>0.056756502344760575</v>
      </c>
      <c r="P72" s="116">
        <v>0.0026743305514533183</v>
      </c>
      <c r="Q72" s="116">
        <v>0.00690860568636464</v>
      </c>
      <c r="R72" s="116">
        <v>0.00036827266697281856</v>
      </c>
      <c r="S72" s="116">
        <v>0.0007446633647852225</v>
      </c>
      <c r="T72" s="116">
        <v>3.936681297147215E-05</v>
      </c>
      <c r="U72" s="116">
        <v>0.00015111024176137658</v>
      </c>
      <c r="V72" s="116">
        <v>1.3663835949904674E-05</v>
      </c>
      <c r="W72" s="116">
        <v>4.6435299380575166E-05</v>
      </c>
      <c r="X72" s="116">
        <v>67.5</v>
      </c>
    </row>
    <row r="73" spans="1:24" s="116" customFormat="1" ht="12.75">
      <c r="A73" s="116">
        <v>2045</v>
      </c>
      <c r="B73" s="116">
        <v>115.91999816894531</v>
      </c>
      <c r="C73" s="116">
        <v>119.31999969482422</v>
      </c>
      <c r="D73" s="116">
        <v>9.593179702758789</v>
      </c>
      <c r="E73" s="116">
        <v>10.113847732543945</v>
      </c>
      <c r="F73" s="116">
        <v>19.273761977333795</v>
      </c>
      <c r="G73" s="116" t="s">
        <v>57</v>
      </c>
      <c r="H73" s="116">
        <v>-0.6153739711365347</v>
      </c>
      <c r="I73" s="116">
        <v>47.80462419780877</v>
      </c>
      <c r="J73" s="116" t="s">
        <v>60</v>
      </c>
      <c r="K73" s="116">
        <v>0.06789176303968983</v>
      </c>
      <c r="L73" s="116">
        <v>-0.0005064470183518174</v>
      </c>
      <c r="M73" s="116">
        <v>-0.019869372771934506</v>
      </c>
      <c r="N73" s="116">
        <v>-0.0002470712510954452</v>
      </c>
      <c r="O73" s="116">
        <v>0.0021150682470551614</v>
      </c>
      <c r="P73" s="116">
        <v>-5.795003908595546E-05</v>
      </c>
      <c r="Q73" s="116">
        <v>-0.0005911358975073063</v>
      </c>
      <c r="R73" s="116">
        <v>-1.986023177813691E-05</v>
      </c>
      <c r="S73" s="116">
        <v>-2.2559085344331864E-05</v>
      </c>
      <c r="T73" s="116">
        <v>-4.13283993366488E-06</v>
      </c>
      <c r="U73" s="116">
        <v>-2.482512541606323E-05</v>
      </c>
      <c r="V73" s="116">
        <v>-1.5683362677572752E-06</v>
      </c>
      <c r="W73" s="116">
        <v>-2.9496131872768482E-06</v>
      </c>
      <c r="X73" s="116">
        <v>67.5</v>
      </c>
    </row>
    <row r="74" spans="1:24" s="116" customFormat="1" ht="12.75">
      <c r="A74" s="116">
        <v>2048</v>
      </c>
      <c r="B74" s="116">
        <v>156.22000122070312</v>
      </c>
      <c r="C74" s="116">
        <v>149.82000732421875</v>
      </c>
      <c r="D74" s="116">
        <v>9.346360206604004</v>
      </c>
      <c r="E74" s="116">
        <v>9.664737701416016</v>
      </c>
      <c r="F74" s="116">
        <v>28.66378282407809</v>
      </c>
      <c r="G74" s="116" t="s">
        <v>58</v>
      </c>
      <c r="H74" s="116">
        <v>-15.624283658526991</v>
      </c>
      <c r="I74" s="116">
        <v>73.09571756217613</v>
      </c>
      <c r="J74" s="116" t="s">
        <v>61</v>
      </c>
      <c r="K74" s="116">
        <v>-1.4115570466311322</v>
      </c>
      <c r="L74" s="116">
        <v>-0.09321737845147418</v>
      </c>
      <c r="M74" s="116">
        <v>-0.33396274142613724</v>
      </c>
      <c r="N74" s="116">
        <v>-0.023919504027287583</v>
      </c>
      <c r="O74" s="116">
        <v>-0.056717078950886665</v>
      </c>
      <c r="P74" s="116">
        <v>-0.0026737026183565266</v>
      </c>
      <c r="Q74" s="116">
        <v>-0.00688326890948974</v>
      </c>
      <c r="R74" s="116">
        <v>-0.00036773676513641003</v>
      </c>
      <c r="S74" s="116">
        <v>-0.0007443215800456658</v>
      </c>
      <c r="T74" s="116">
        <v>-3.914927327056752E-05</v>
      </c>
      <c r="U74" s="116">
        <v>-0.00014905709749374034</v>
      </c>
      <c r="V74" s="116">
        <v>-1.3573530646708856E-05</v>
      </c>
      <c r="W74" s="116">
        <v>-4.634152361121812E-05</v>
      </c>
      <c r="X74" s="116">
        <v>67.5</v>
      </c>
    </row>
    <row r="75" s="116" customFormat="1" ht="12.75">
      <c r="A75" s="116" t="s">
        <v>140</v>
      </c>
    </row>
    <row r="76" spans="1:24" s="116" customFormat="1" ht="12.75">
      <c r="A76" s="116">
        <v>2047</v>
      </c>
      <c r="B76" s="116">
        <v>151.68</v>
      </c>
      <c r="C76" s="116">
        <v>155.78</v>
      </c>
      <c r="D76" s="116">
        <v>8.882225960536973</v>
      </c>
      <c r="E76" s="116">
        <v>9.357464624802768</v>
      </c>
      <c r="F76" s="116">
        <v>33.285555101294996</v>
      </c>
      <c r="G76" s="116" t="s">
        <v>59</v>
      </c>
      <c r="H76" s="116">
        <v>5.120151809949618</v>
      </c>
      <c r="I76" s="116">
        <v>89.30015180994963</v>
      </c>
      <c r="J76" s="116" t="s">
        <v>73</v>
      </c>
      <c r="K76" s="116">
        <v>1.104411775560481</v>
      </c>
      <c r="M76" s="116" t="s">
        <v>68</v>
      </c>
      <c r="N76" s="116">
        <v>0.5798421793313738</v>
      </c>
      <c r="X76" s="116">
        <v>67.5</v>
      </c>
    </row>
    <row r="77" spans="1:24" s="116" customFormat="1" ht="12.75">
      <c r="A77" s="116">
        <v>2046</v>
      </c>
      <c r="B77" s="116">
        <v>117.41999816894531</v>
      </c>
      <c r="C77" s="116">
        <v>126.5199966430664</v>
      </c>
      <c r="D77" s="116">
        <v>9.406305313110352</v>
      </c>
      <c r="E77" s="116">
        <v>10.12455940246582</v>
      </c>
      <c r="F77" s="116">
        <v>27.222060897869934</v>
      </c>
      <c r="G77" s="116" t="s">
        <v>56</v>
      </c>
      <c r="H77" s="116">
        <v>18.944486952296657</v>
      </c>
      <c r="I77" s="116">
        <v>68.86448512124197</v>
      </c>
      <c r="J77" s="116" t="s">
        <v>62</v>
      </c>
      <c r="K77" s="116">
        <v>1.0181664308919496</v>
      </c>
      <c r="L77" s="116">
        <v>0.03375022109045987</v>
      </c>
      <c r="M77" s="116">
        <v>0.24103710406933979</v>
      </c>
      <c r="N77" s="116">
        <v>0.08252990403407193</v>
      </c>
      <c r="O77" s="116">
        <v>0.040891513604827366</v>
      </c>
      <c r="P77" s="116">
        <v>0.000968361456273393</v>
      </c>
      <c r="Q77" s="116">
        <v>0.0049775271659591456</v>
      </c>
      <c r="R77" s="116">
        <v>0.0012703994767705716</v>
      </c>
      <c r="S77" s="116">
        <v>0.0005365105295870141</v>
      </c>
      <c r="T77" s="116">
        <v>1.426698238321457E-05</v>
      </c>
      <c r="U77" s="116">
        <v>0.00010887907093041601</v>
      </c>
      <c r="V77" s="116">
        <v>4.714285245623972E-05</v>
      </c>
      <c r="W77" s="116">
        <v>3.3452206689829556E-05</v>
      </c>
      <c r="X77" s="116">
        <v>67.5</v>
      </c>
    </row>
    <row r="78" spans="1:24" s="116" customFormat="1" ht="12.75">
      <c r="A78" s="116">
        <v>2045</v>
      </c>
      <c r="B78" s="116">
        <v>120.55999755859375</v>
      </c>
      <c r="C78" s="116">
        <v>136.9600067138672</v>
      </c>
      <c r="D78" s="116">
        <v>9.561223030090332</v>
      </c>
      <c r="E78" s="116">
        <v>9.81203556060791</v>
      </c>
      <c r="F78" s="116">
        <v>23.155891131153734</v>
      </c>
      <c r="G78" s="116" t="s">
        <v>57</v>
      </c>
      <c r="H78" s="116">
        <v>4.576652339373403</v>
      </c>
      <c r="I78" s="116">
        <v>57.63664989796715</v>
      </c>
      <c r="J78" s="116" t="s">
        <v>60</v>
      </c>
      <c r="K78" s="116">
        <v>0.01694401166940003</v>
      </c>
      <c r="L78" s="116">
        <v>-0.00018240510399864692</v>
      </c>
      <c r="M78" s="116">
        <v>-0.0067499232208436686</v>
      </c>
      <c r="N78" s="116">
        <v>-0.0008532925318361184</v>
      </c>
      <c r="O78" s="116">
        <v>0.00023947903974218008</v>
      </c>
      <c r="P78" s="116">
        <v>-2.092025362264909E-05</v>
      </c>
      <c r="Q78" s="116">
        <v>-0.00026989475512686557</v>
      </c>
      <c r="R78" s="116">
        <v>-6.859385117393794E-05</v>
      </c>
      <c r="S78" s="116">
        <v>-3.307705383167556E-05</v>
      </c>
      <c r="T78" s="116">
        <v>-1.4977000071075158E-06</v>
      </c>
      <c r="U78" s="116">
        <v>-1.451104564985551E-05</v>
      </c>
      <c r="V78" s="116">
        <v>-5.413430250461034E-06</v>
      </c>
      <c r="W78" s="116">
        <v>-3.1698010589254398E-06</v>
      </c>
      <c r="X78" s="116">
        <v>67.5</v>
      </c>
    </row>
    <row r="79" spans="1:24" s="116" customFormat="1" ht="12.75">
      <c r="A79" s="116">
        <v>2048</v>
      </c>
      <c r="B79" s="116">
        <v>156.25999450683594</v>
      </c>
      <c r="C79" s="116">
        <v>155.36000061035156</v>
      </c>
      <c r="D79" s="116">
        <v>9.305480003356934</v>
      </c>
      <c r="E79" s="116">
        <v>9.587963104248047</v>
      </c>
      <c r="F79" s="116">
        <v>31.717384252993536</v>
      </c>
      <c r="G79" s="116" t="s">
        <v>58</v>
      </c>
      <c r="H79" s="116">
        <v>-7.521801274588512</v>
      </c>
      <c r="I79" s="116">
        <v>81.23819323224743</v>
      </c>
      <c r="J79" s="116" t="s">
        <v>61</v>
      </c>
      <c r="K79" s="116">
        <v>-1.0180254326213065</v>
      </c>
      <c r="L79" s="116">
        <v>-0.03374972817717141</v>
      </c>
      <c r="M79" s="116">
        <v>-0.2409425742259895</v>
      </c>
      <c r="N79" s="116">
        <v>-0.08252549273847587</v>
      </c>
      <c r="O79" s="116">
        <v>-0.04089081235049392</v>
      </c>
      <c r="P79" s="116">
        <v>-0.0009681354517753652</v>
      </c>
      <c r="Q79" s="116">
        <v>-0.00497020457416154</v>
      </c>
      <c r="R79" s="116">
        <v>-0.001268546299572889</v>
      </c>
      <c r="S79" s="116">
        <v>-0.0005354899222838417</v>
      </c>
      <c r="T79" s="116">
        <v>-1.4188152840016387E-05</v>
      </c>
      <c r="U79" s="116">
        <v>-0.0001079077459722812</v>
      </c>
      <c r="V79" s="116">
        <v>-4.683100800360997E-05</v>
      </c>
      <c r="W79" s="116">
        <v>-3.330168905124652E-05</v>
      </c>
      <c r="X79" s="116">
        <v>67.5</v>
      </c>
    </row>
    <row r="80" s="116" customFormat="1" ht="12.75">
      <c r="A80" s="116" t="s">
        <v>146</v>
      </c>
    </row>
    <row r="81" spans="1:24" s="116" customFormat="1" ht="12.75">
      <c r="A81" s="116">
        <v>2047</v>
      </c>
      <c r="B81" s="116">
        <v>150.66</v>
      </c>
      <c r="C81" s="116">
        <v>159.96</v>
      </c>
      <c r="D81" s="116">
        <v>8.980838388736663</v>
      </c>
      <c r="E81" s="116">
        <v>9.25801293027135</v>
      </c>
      <c r="F81" s="116">
        <v>33.882386161849816</v>
      </c>
      <c r="G81" s="116" t="s">
        <v>59</v>
      </c>
      <c r="H81" s="116">
        <v>6.739386325890393</v>
      </c>
      <c r="I81" s="116">
        <v>89.89938632589039</v>
      </c>
      <c r="J81" s="116" t="s">
        <v>73</v>
      </c>
      <c r="K81" s="116">
        <v>1.2243112317776412</v>
      </c>
      <c r="M81" s="116" t="s">
        <v>68</v>
      </c>
      <c r="N81" s="116">
        <v>0.6358297053805346</v>
      </c>
      <c r="X81" s="116">
        <v>67.5</v>
      </c>
    </row>
    <row r="82" spans="1:24" s="116" customFormat="1" ht="12.75">
      <c r="A82" s="116">
        <v>2046</v>
      </c>
      <c r="B82" s="116">
        <v>128.05999755859375</v>
      </c>
      <c r="C82" s="116">
        <v>131.55999755859375</v>
      </c>
      <c r="D82" s="116">
        <v>9.256769180297852</v>
      </c>
      <c r="E82" s="116">
        <v>9.857458114624023</v>
      </c>
      <c r="F82" s="116">
        <v>29.732294085859575</v>
      </c>
      <c r="G82" s="116" t="s">
        <v>56</v>
      </c>
      <c r="H82" s="116">
        <v>15.903913670772639</v>
      </c>
      <c r="I82" s="116">
        <v>76.46391122936639</v>
      </c>
      <c r="J82" s="116" t="s">
        <v>62</v>
      </c>
      <c r="K82" s="116">
        <v>1.074391645998333</v>
      </c>
      <c r="L82" s="116">
        <v>0.03786047768575513</v>
      </c>
      <c r="M82" s="116">
        <v>0.25434741000354105</v>
      </c>
      <c r="N82" s="116">
        <v>0.04445600891806223</v>
      </c>
      <c r="O82" s="116">
        <v>0.04314967807482279</v>
      </c>
      <c r="P82" s="116">
        <v>0.0010859407007194652</v>
      </c>
      <c r="Q82" s="116">
        <v>0.005252346704445406</v>
      </c>
      <c r="R82" s="116">
        <v>0.00068434479187489</v>
      </c>
      <c r="S82" s="116">
        <v>0.0005661336070322603</v>
      </c>
      <c r="T82" s="116">
        <v>1.5971408592648546E-05</v>
      </c>
      <c r="U82" s="116">
        <v>0.00011488819357376723</v>
      </c>
      <c r="V82" s="116">
        <v>2.5395745698566437E-05</v>
      </c>
      <c r="W82" s="116">
        <v>3.530094275618086E-05</v>
      </c>
      <c r="X82" s="116">
        <v>67.5</v>
      </c>
    </row>
    <row r="83" spans="1:24" s="116" customFormat="1" ht="12.75">
      <c r="A83" s="116">
        <v>2045</v>
      </c>
      <c r="B83" s="116">
        <v>132.94000244140625</v>
      </c>
      <c r="C83" s="116">
        <v>137.33999633789062</v>
      </c>
      <c r="D83" s="116">
        <v>9.674962997436523</v>
      </c>
      <c r="E83" s="116">
        <v>10.017173767089844</v>
      </c>
      <c r="F83" s="116">
        <v>26.55607396498505</v>
      </c>
      <c r="G83" s="116" t="s">
        <v>57</v>
      </c>
      <c r="H83" s="116">
        <v>-0.08315466346684275</v>
      </c>
      <c r="I83" s="116">
        <v>65.35684777793941</v>
      </c>
      <c r="J83" s="116" t="s">
        <v>60</v>
      </c>
      <c r="K83" s="116">
        <v>0.25835420584947577</v>
      </c>
      <c r="L83" s="116">
        <v>0.00020687339301071915</v>
      </c>
      <c r="M83" s="116">
        <v>-0.06396374935177646</v>
      </c>
      <c r="N83" s="116">
        <v>-0.00045947138300975817</v>
      </c>
      <c r="O83" s="116">
        <v>0.009923590593216151</v>
      </c>
      <c r="P83" s="116">
        <v>2.3609017192067513E-05</v>
      </c>
      <c r="Q83" s="116">
        <v>-0.00145378859391929</v>
      </c>
      <c r="R83" s="116">
        <v>-3.692925096715677E-05</v>
      </c>
      <c r="S83" s="116">
        <v>9.270363971607292E-05</v>
      </c>
      <c r="T83" s="116">
        <v>1.6730406007830716E-06</v>
      </c>
      <c r="U83" s="116">
        <v>-4.04528333953462E-05</v>
      </c>
      <c r="V83" s="116">
        <v>-2.9127530446251914E-06</v>
      </c>
      <c r="W83" s="116">
        <v>4.620094838969905E-06</v>
      </c>
      <c r="X83" s="116">
        <v>67.5</v>
      </c>
    </row>
    <row r="84" spans="1:24" s="116" customFormat="1" ht="12.75">
      <c r="A84" s="116">
        <v>2048</v>
      </c>
      <c r="B84" s="116">
        <v>167.3800048828125</v>
      </c>
      <c r="C84" s="116">
        <v>158.77999877929688</v>
      </c>
      <c r="D84" s="116">
        <v>9.162209510803223</v>
      </c>
      <c r="E84" s="116">
        <v>9.553360939025879</v>
      </c>
      <c r="F84" s="116">
        <v>34.080111651712464</v>
      </c>
      <c r="G84" s="116" t="s">
        <v>58</v>
      </c>
      <c r="H84" s="116">
        <v>-11.183799891460438</v>
      </c>
      <c r="I84" s="116">
        <v>88.69620499135206</v>
      </c>
      <c r="J84" s="116" t="s">
        <v>61</v>
      </c>
      <c r="K84" s="116">
        <v>-1.042866488727533</v>
      </c>
      <c r="L84" s="116">
        <v>0.03785991249320086</v>
      </c>
      <c r="M84" s="116">
        <v>-0.2461731986719361</v>
      </c>
      <c r="N84" s="116">
        <v>-0.04445363444051592</v>
      </c>
      <c r="O84" s="116">
        <v>-0.04199305975633443</v>
      </c>
      <c r="P84" s="116">
        <v>0.001085684033126723</v>
      </c>
      <c r="Q84" s="116">
        <v>-0.005047142223861806</v>
      </c>
      <c r="R84" s="116">
        <v>-0.0006833476601183992</v>
      </c>
      <c r="S84" s="116">
        <v>-0.0005584919840022328</v>
      </c>
      <c r="T84" s="116">
        <v>1.5883539516790937E-05</v>
      </c>
      <c r="U84" s="116">
        <v>-0.00010753076440224804</v>
      </c>
      <c r="V84" s="116">
        <v>-2.522815429807108E-05</v>
      </c>
      <c r="W84" s="116">
        <v>-3.499730394121926E-05</v>
      </c>
      <c r="X84" s="116">
        <v>67.5</v>
      </c>
    </row>
    <row r="85" spans="1:14" s="116" customFormat="1" ht="12.75">
      <c r="A85" s="116" t="s">
        <v>152</v>
      </c>
      <c r="E85" s="117" t="s">
        <v>106</v>
      </c>
      <c r="F85" s="117">
        <f>MIN(F56:F84)</f>
        <v>18.322409057941854</v>
      </c>
      <c r="G85" s="117"/>
      <c r="H85" s="117"/>
      <c r="I85" s="118"/>
      <c r="J85" s="118" t="s">
        <v>159</v>
      </c>
      <c r="K85" s="117">
        <f>AVERAGE(K83,K78,K73,K68,K63,K58)</f>
        <v>0.37000427176995315</v>
      </c>
      <c r="L85" s="117">
        <f>AVERAGE(L83,L78,L73,L68,L63,L58)</f>
        <v>-0.0002821924123884875</v>
      </c>
      <c r="M85" s="118" t="s">
        <v>108</v>
      </c>
      <c r="N85" s="117" t="e">
        <f>Mittelwert(K81,K76,K71,K66,K61,K56)</f>
        <v>#NAME?</v>
      </c>
    </row>
    <row r="86" spans="5:14" s="116" customFormat="1" ht="12.75">
      <c r="E86" s="117" t="s">
        <v>107</v>
      </c>
      <c r="F86" s="117">
        <f>MAX(F56:F84)</f>
        <v>34.080111651712464</v>
      </c>
      <c r="G86" s="117"/>
      <c r="H86" s="117"/>
      <c r="I86" s="118"/>
      <c r="J86" s="118" t="s">
        <v>160</v>
      </c>
      <c r="K86" s="117">
        <f>AVERAGE(K84,K79,K74,K69,K64,K59)</f>
        <v>-1.0724556026579752</v>
      </c>
      <c r="L86" s="117">
        <f>AVERAGE(L84,L79,L74,L69,L64,L59)</f>
        <v>-0.052062989852991785</v>
      </c>
      <c r="M86" s="117"/>
      <c r="N86" s="117"/>
    </row>
    <row r="87" spans="5:14" s="116" customFormat="1" ht="12.75">
      <c r="E87" s="117"/>
      <c r="F87" s="117"/>
      <c r="G87" s="117"/>
      <c r="H87" s="117"/>
      <c r="I87" s="117"/>
      <c r="J87" s="118" t="s">
        <v>112</v>
      </c>
      <c r="K87" s="117">
        <f>ABS(K85/$G$33)</f>
        <v>0.2312526698562207</v>
      </c>
      <c r="L87" s="117">
        <f>ABS(L85/$H$33)</f>
        <v>0.0007838678121902432</v>
      </c>
      <c r="M87" s="118" t="s">
        <v>111</v>
      </c>
      <c r="N87" s="117">
        <f>K87+L87+L88+K88</f>
        <v>0.8739256805640168</v>
      </c>
    </row>
    <row r="88" spans="5:14" s="116" customFormat="1" ht="29.25" customHeight="1">
      <c r="E88" s="117"/>
      <c r="F88" s="117"/>
      <c r="G88" s="117"/>
      <c r="H88" s="117"/>
      <c r="I88" s="117"/>
      <c r="J88" s="117"/>
      <c r="K88" s="117">
        <f>ABS(K86/$G$34)</f>
        <v>0.6093497742374859</v>
      </c>
      <c r="L88" s="117">
        <f>ABS(L86/$H$34)</f>
        <v>0.03253936865811986</v>
      </c>
      <c r="M88" s="117"/>
      <c r="N88" s="117"/>
    </row>
    <row r="89" s="101" customFormat="1" ht="12.75"/>
    <row r="90" s="101" customFormat="1" ht="12.75" hidden="1">
      <c r="A90" s="101" t="s">
        <v>117</v>
      </c>
    </row>
    <row r="91" spans="1:24" s="101" customFormat="1" ht="12.75" hidden="1">
      <c r="A91" s="101">
        <v>2047</v>
      </c>
      <c r="B91" s="101">
        <v>135.44</v>
      </c>
      <c r="C91" s="101">
        <v>136.04</v>
      </c>
      <c r="D91" s="101">
        <v>9.086412307143268</v>
      </c>
      <c r="E91" s="101">
        <v>9.526501900921634</v>
      </c>
      <c r="F91" s="101">
        <v>27.50102312970319</v>
      </c>
      <c r="G91" s="101" t="s">
        <v>59</v>
      </c>
      <c r="H91" s="101">
        <v>4.1339871910671775</v>
      </c>
      <c r="I91" s="101">
        <v>72.07398719106718</v>
      </c>
      <c r="J91" s="101" t="s">
        <v>73</v>
      </c>
      <c r="K91" s="101">
        <v>1.691014333612485</v>
      </c>
      <c r="M91" s="101" t="s">
        <v>68</v>
      </c>
      <c r="N91" s="101">
        <v>1.2353725388128916</v>
      </c>
      <c r="X91" s="101">
        <v>67.5</v>
      </c>
    </row>
    <row r="92" spans="1:24" s="101" customFormat="1" ht="12.75" hidden="1">
      <c r="A92" s="101">
        <v>2046</v>
      </c>
      <c r="B92" s="101">
        <v>102.12000274658203</v>
      </c>
      <c r="C92" s="101">
        <v>109.81999969482422</v>
      </c>
      <c r="D92" s="101">
        <v>9.845791816711426</v>
      </c>
      <c r="E92" s="101">
        <v>10.42678451538086</v>
      </c>
      <c r="F92" s="101">
        <v>20.98870459055932</v>
      </c>
      <c r="G92" s="101" t="s">
        <v>56</v>
      </c>
      <c r="H92" s="101">
        <v>16.073118046257036</v>
      </c>
      <c r="I92" s="101">
        <v>50.69312079283907</v>
      </c>
      <c r="J92" s="101" t="s">
        <v>62</v>
      </c>
      <c r="K92" s="101">
        <v>0.8969570430296542</v>
      </c>
      <c r="L92" s="101">
        <v>0.9138712871937789</v>
      </c>
      <c r="M92" s="101">
        <v>0.21234234380740039</v>
      </c>
      <c r="N92" s="101">
        <v>0.06501384086833757</v>
      </c>
      <c r="O92" s="101">
        <v>0.03602355504945903</v>
      </c>
      <c r="P92" s="101">
        <v>0.02621617621264092</v>
      </c>
      <c r="Q92" s="101">
        <v>0.0043848513107891856</v>
      </c>
      <c r="R92" s="101">
        <v>0.0010008022099529622</v>
      </c>
      <c r="S92" s="101">
        <v>0.0004726095693748194</v>
      </c>
      <c r="T92" s="101">
        <v>0.0003857391493756852</v>
      </c>
      <c r="U92" s="101">
        <v>9.588377423068528E-05</v>
      </c>
      <c r="V92" s="101">
        <v>3.7159017569189526E-05</v>
      </c>
      <c r="W92" s="101">
        <v>2.9462074474490184E-05</v>
      </c>
      <c r="X92" s="101">
        <v>67.5</v>
      </c>
    </row>
    <row r="93" spans="1:24" s="101" customFormat="1" ht="12.75" hidden="1">
      <c r="A93" s="101">
        <v>2048</v>
      </c>
      <c r="B93" s="101">
        <v>152.8800048828125</v>
      </c>
      <c r="C93" s="101">
        <v>158.77999877929688</v>
      </c>
      <c r="D93" s="101">
        <v>9.704649925231934</v>
      </c>
      <c r="E93" s="101">
        <v>9.76624584197998</v>
      </c>
      <c r="F93" s="101">
        <v>26.95782424444037</v>
      </c>
      <c r="G93" s="101" t="s">
        <v>57</v>
      </c>
      <c r="H93" s="101">
        <v>-19.181978193392737</v>
      </c>
      <c r="I93" s="101">
        <v>66.19802668941976</v>
      </c>
      <c r="J93" s="101" t="s">
        <v>60</v>
      </c>
      <c r="K93" s="101">
        <v>0.8967058049022453</v>
      </c>
      <c r="L93" s="101">
        <v>-0.004971474526490393</v>
      </c>
      <c r="M93" s="101">
        <v>-0.2123262831312163</v>
      </c>
      <c r="N93" s="101">
        <v>-0.0006716638802533152</v>
      </c>
      <c r="O93" s="101">
        <v>0.036002165786669565</v>
      </c>
      <c r="P93" s="101">
        <v>-0.0005690180077823773</v>
      </c>
      <c r="Q93" s="101">
        <v>-0.004384425233115932</v>
      </c>
      <c r="R93" s="101">
        <v>-5.400838909847723E-05</v>
      </c>
      <c r="S93" s="101">
        <v>0.00047014777195503654</v>
      </c>
      <c r="T93" s="101">
        <v>-4.0535176267007627E-05</v>
      </c>
      <c r="U93" s="101">
        <v>-9.546628056374038E-05</v>
      </c>
      <c r="V93" s="101">
        <v>-4.2549160634785135E-06</v>
      </c>
      <c r="W93" s="101">
        <v>2.9192384841187042E-05</v>
      </c>
      <c r="X93" s="101">
        <v>67.5</v>
      </c>
    </row>
    <row r="94" spans="1:24" s="101" customFormat="1" ht="12.75" hidden="1">
      <c r="A94" s="101">
        <v>2045</v>
      </c>
      <c r="B94" s="101">
        <v>128.82000732421875</v>
      </c>
      <c r="C94" s="101">
        <v>138.22000122070312</v>
      </c>
      <c r="D94" s="101">
        <v>9.593729972839355</v>
      </c>
      <c r="E94" s="101">
        <v>9.836456298828125</v>
      </c>
      <c r="F94" s="101">
        <v>31.002216367734587</v>
      </c>
      <c r="G94" s="101" t="s">
        <v>58</v>
      </c>
      <c r="H94" s="101">
        <v>15.611924988270658</v>
      </c>
      <c r="I94" s="101">
        <v>76.93193231248941</v>
      </c>
      <c r="J94" s="101" t="s">
        <v>61</v>
      </c>
      <c r="K94" s="101">
        <v>-0.021228200468184223</v>
      </c>
      <c r="L94" s="101">
        <v>-0.9138577646429704</v>
      </c>
      <c r="M94" s="101">
        <v>-0.002611602056747909</v>
      </c>
      <c r="N94" s="101">
        <v>-0.06501037126555642</v>
      </c>
      <c r="O94" s="101">
        <v>-0.0012411998511782892</v>
      </c>
      <c r="P94" s="101">
        <v>-0.02621000026171421</v>
      </c>
      <c r="Q94" s="101">
        <v>6.112604147126696E-05</v>
      </c>
      <c r="R94" s="101">
        <v>-0.0009993438634192538</v>
      </c>
      <c r="S94" s="101">
        <v>-4.817548744296434E-05</v>
      </c>
      <c r="T94" s="101">
        <v>-0.0003836034291375401</v>
      </c>
      <c r="U94" s="101">
        <v>8.937977178659081E-06</v>
      </c>
      <c r="V94" s="101">
        <v>-3.691460789443779E-05</v>
      </c>
      <c r="W94" s="101">
        <v>-3.977247744915962E-06</v>
      </c>
      <c r="X94" s="101">
        <v>67.5</v>
      </c>
    </row>
    <row r="95" s="101" customFormat="1" ht="12.75" hidden="1">
      <c r="A95" s="101" t="s">
        <v>123</v>
      </c>
    </row>
    <row r="96" spans="1:24" s="101" customFormat="1" ht="12.75" hidden="1">
      <c r="A96" s="101">
        <v>2047</v>
      </c>
      <c r="B96" s="101">
        <v>142.7</v>
      </c>
      <c r="C96" s="101">
        <v>138.4</v>
      </c>
      <c r="D96" s="101">
        <v>9.212320085694309</v>
      </c>
      <c r="E96" s="101">
        <v>9.576347582036012</v>
      </c>
      <c r="F96" s="101">
        <v>29.89671944846096</v>
      </c>
      <c r="G96" s="101" t="s">
        <v>59</v>
      </c>
      <c r="H96" s="101">
        <v>2.1052584301602053</v>
      </c>
      <c r="I96" s="101">
        <v>77.3052584301602</v>
      </c>
      <c r="J96" s="101" t="s">
        <v>73</v>
      </c>
      <c r="K96" s="101">
        <v>2.1485283333416496</v>
      </c>
      <c r="M96" s="101" t="s">
        <v>68</v>
      </c>
      <c r="N96" s="101">
        <v>1.6119814888809243</v>
      </c>
      <c r="X96" s="101">
        <v>67.5</v>
      </c>
    </row>
    <row r="97" spans="1:24" s="101" customFormat="1" ht="12.75" hidden="1">
      <c r="A97" s="101">
        <v>2046</v>
      </c>
      <c r="B97" s="101">
        <v>93.63999938964844</v>
      </c>
      <c r="C97" s="101">
        <v>98.63999938964844</v>
      </c>
      <c r="D97" s="101">
        <v>9.874032020568848</v>
      </c>
      <c r="E97" s="101">
        <v>10.524093627929688</v>
      </c>
      <c r="F97" s="101">
        <v>19.826363370230194</v>
      </c>
      <c r="G97" s="101" t="s">
        <v>56</v>
      </c>
      <c r="H97" s="101">
        <v>21.591785513662593</v>
      </c>
      <c r="I97" s="101">
        <v>47.73178490331103</v>
      </c>
      <c r="J97" s="101" t="s">
        <v>62</v>
      </c>
      <c r="K97" s="101">
        <v>0.9619932054771209</v>
      </c>
      <c r="L97" s="101">
        <v>1.0792903991497564</v>
      </c>
      <c r="M97" s="101">
        <v>0.22773857627890434</v>
      </c>
      <c r="N97" s="101">
        <v>0.06236932839873658</v>
      </c>
      <c r="O97" s="101">
        <v>0.038635661761620026</v>
      </c>
      <c r="P97" s="101">
        <v>0.0309615603286109</v>
      </c>
      <c r="Q97" s="101">
        <v>0.004702795278238938</v>
      </c>
      <c r="R97" s="101">
        <v>0.0009601174519446486</v>
      </c>
      <c r="S97" s="101">
        <v>0.0005068902230545495</v>
      </c>
      <c r="T97" s="101">
        <v>0.00045556743507164856</v>
      </c>
      <c r="U97" s="101">
        <v>0.00010283329832497426</v>
      </c>
      <c r="V97" s="101">
        <v>3.5649961365287904E-05</v>
      </c>
      <c r="W97" s="101">
        <v>3.159946886820502E-05</v>
      </c>
      <c r="X97" s="101">
        <v>67.5</v>
      </c>
    </row>
    <row r="98" spans="1:24" s="101" customFormat="1" ht="12.75" hidden="1">
      <c r="A98" s="101">
        <v>2048</v>
      </c>
      <c r="B98" s="101">
        <v>146.66000366210938</v>
      </c>
      <c r="C98" s="101">
        <v>150.25999450683594</v>
      </c>
      <c r="D98" s="101">
        <v>9.704931259155273</v>
      </c>
      <c r="E98" s="101">
        <v>9.824252128601074</v>
      </c>
      <c r="F98" s="101">
        <v>23.397593085833382</v>
      </c>
      <c r="G98" s="101" t="s">
        <v>57</v>
      </c>
      <c r="H98" s="101">
        <v>-21.721193918027197</v>
      </c>
      <c r="I98" s="101">
        <v>57.43880974408218</v>
      </c>
      <c r="J98" s="101" t="s">
        <v>60</v>
      </c>
      <c r="K98" s="101">
        <v>0.9152708444690066</v>
      </c>
      <c r="L98" s="101">
        <v>-0.005871442098690886</v>
      </c>
      <c r="M98" s="101">
        <v>-0.21746080203034052</v>
      </c>
      <c r="N98" s="101">
        <v>-0.0006442023421496636</v>
      </c>
      <c r="O98" s="101">
        <v>0.036628676135578665</v>
      </c>
      <c r="P98" s="101">
        <v>-0.0006719841239020434</v>
      </c>
      <c r="Q98" s="101">
        <v>-0.0045256600504768475</v>
      </c>
      <c r="R98" s="101">
        <v>-5.1804684202812354E-05</v>
      </c>
      <c r="S98" s="101">
        <v>0.0004685552731614461</v>
      </c>
      <c r="T98" s="101">
        <v>-4.786854662725386E-05</v>
      </c>
      <c r="U98" s="101">
        <v>-0.00010086472194651653</v>
      </c>
      <c r="V98" s="101">
        <v>-4.081484610073173E-06</v>
      </c>
      <c r="W98" s="101">
        <v>2.879062843993994E-05</v>
      </c>
      <c r="X98" s="101">
        <v>67.5</v>
      </c>
    </row>
    <row r="99" spans="1:24" s="101" customFormat="1" ht="12.75" hidden="1">
      <c r="A99" s="101">
        <v>2045</v>
      </c>
      <c r="B99" s="101">
        <v>122.0199966430664</v>
      </c>
      <c r="C99" s="101">
        <v>139.52000427246094</v>
      </c>
      <c r="D99" s="101">
        <v>9.851444244384766</v>
      </c>
      <c r="E99" s="101">
        <v>10.184771537780762</v>
      </c>
      <c r="F99" s="101">
        <v>28.3557589329126</v>
      </c>
      <c r="G99" s="101" t="s">
        <v>58</v>
      </c>
      <c r="H99" s="101">
        <v>13.984439141359672</v>
      </c>
      <c r="I99" s="101">
        <v>68.50443578442608</v>
      </c>
      <c r="J99" s="101" t="s">
        <v>61</v>
      </c>
      <c r="K99" s="101">
        <v>-0.2961590934770324</v>
      </c>
      <c r="L99" s="101">
        <v>-1.07927442843075</v>
      </c>
      <c r="M99" s="101">
        <v>-0.06764361541094165</v>
      </c>
      <c r="N99" s="101">
        <v>-0.06236600138097534</v>
      </c>
      <c r="O99" s="101">
        <v>-0.012290420835479881</v>
      </c>
      <c r="P99" s="101">
        <v>-0.030954267158494253</v>
      </c>
      <c r="Q99" s="101">
        <v>-0.001278547823330964</v>
      </c>
      <c r="R99" s="101">
        <v>-0.0009587188306397927</v>
      </c>
      <c r="S99" s="101">
        <v>-0.00019337438874084025</v>
      </c>
      <c r="T99" s="101">
        <v>-0.00045304557181541366</v>
      </c>
      <c r="U99" s="101">
        <v>-2.002486232274918E-05</v>
      </c>
      <c r="V99" s="101">
        <v>-3.5415550662445674E-05</v>
      </c>
      <c r="W99" s="101">
        <v>-1.302406030337619E-05</v>
      </c>
      <c r="X99" s="101">
        <v>67.5</v>
      </c>
    </row>
    <row r="100" s="101" customFormat="1" ht="12.75" hidden="1">
      <c r="A100" s="101" t="s">
        <v>129</v>
      </c>
    </row>
    <row r="101" spans="1:24" s="101" customFormat="1" ht="12.75" hidden="1">
      <c r="A101" s="101">
        <v>2047</v>
      </c>
      <c r="B101" s="101">
        <v>135.24</v>
      </c>
      <c r="C101" s="101">
        <v>150.14</v>
      </c>
      <c r="D101" s="101">
        <v>9.067902889444229</v>
      </c>
      <c r="E101" s="101">
        <v>9.51415675276441</v>
      </c>
      <c r="F101" s="101">
        <v>24.134906942122672</v>
      </c>
      <c r="G101" s="101" t="s">
        <v>59</v>
      </c>
      <c r="H101" s="101">
        <v>-4.359267056833417</v>
      </c>
      <c r="I101" s="101">
        <v>63.38073294316659</v>
      </c>
      <c r="J101" s="101" t="s">
        <v>73</v>
      </c>
      <c r="K101" s="101">
        <v>1.596682539638083</v>
      </c>
      <c r="M101" s="101" t="s">
        <v>68</v>
      </c>
      <c r="N101" s="101">
        <v>1.420664956867067</v>
      </c>
      <c r="X101" s="101">
        <v>67.5</v>
      </c>
    </row>
    <row r="102" spans="1:24" s="101" customFormat="1" ht="12.75" hidden="1">
      <c r="A102" s="101">
        <v>2046</v>
      </c>
      <c r="B102" s="101">
        <v>115.36000061035156</v>
      </c>
      <c r="C102" s="101">
        <v>116.66000366210938</v>
      </c>
      <c r="D102" s="101">
        <v>9.483589172363281</v>
      </c>
      <c r="E102" s="101">
        <v>10.34704303741455</v>
      </c>
      <c r="F102" s="101">
        <v>26.030284112417075</v>
      </c>
      <c r="G102" s="101" t="s">
        <v>56</v>
      </c>
      <c r="H102" s="101">
        <v>17.44733288420639</v>
      </c>
      <c r="I102" s="101">
        <v>65.30733349455795</v>
      </c>
      <c r="J102" s="101" t="s">
        <v>62</v>
      </c>
      <c r="K102" s="101">
        <v>0.4508684497387526</v>
      </c>
      <c r="L102" s="101">
        <v>1.1714865867942295</v>
      </c>
      <c r="M102" s="101">
        <v>0.1067371237987765</v>
      </c>
      <c r="N102" s="101">
        <v>0.09034472076585123</v>
      </c>
      <c r="O102" s="101">
        <v>0.018107803507037057</v>
      </c>
      <c r="P102" s="101">
        <v>0.033606319182074</v>
      </c>
      <c r="Q102" s="101">
        <v>0.0022040914523633387</v>
      </c>
      <c r="R102" s="101">
        <v>0.0013907008551580417</v>
      </c>
      <c r="S102" s="101">
        <v>0.00023753660988761073</v>
      </c>
      <c r="T102" s="101">
        <v>0.0004944963476593433</v>
      </c>
      <c r="U102" s="101">
        <v>4.819589332158607E-05</v>
      </c>
      <c r="V102" s="101">
        <v>5.162596654599384E-05</v>
      </c>
      <c r="W102" s="101">
        <v>1.4805034612637292E-05</v>
      </c>
      <c r="X102" s="101">
        <v>67.5</v>
      </c>
    </row>
    <row r="103" spans="1:24" s="101" customFormat="1" ht="12.75" hidden="1">
      <c r="A103" s="101">
        <v>2048</v>
      </c>
      <c r="B103" s="101">
        <v>151.72000122070312</v>
      </c>
      <c r="C103" s="101">
        <v>159.9199981689453</v>
      </c>
      <c r="D103" s="101">
        <v>9.330145835876465</v>
      </c>
      <c r="E103" s="101">
        <v>9.635727882385254</v>
      </c>
      <c r="F103" s="101">
        <v>27.4799855933557</v>
      </c>
      <c r="G103" s="101" t="s">
        <v>57</v>
      </c>
      <c r="H103" s="101">
        <v>-14.034564267591449</v>
      </c>
      <c r="I103" s="101">
        <v>70.18543695311168</v>
      </c>
      <c r="J103" s="101" t="s">
        <v>60</v>
      </c>
      <c r="K103" s="101">
        <v>0.3731205196584185</v>
      </c>
      <c r="L103" s="101">
        <v>-0.00637306647029588</v>
      </c>
      <c r="M103" s="101">
        <v>-0.0876444246565088</v>
      </c>
      <c r="N103" s="101">
        <v>-0.0009337951456301966</v>
      </c>
      <c r="O103" s="101">
        <v>0.015094199443670622</v>
      </c>
      <c r="P103" s="101">
        <v>-0.0007293177650723131</v>
      </c>
      <c r="Q103" s="101">
        <v>-0.001776211575711407</v>
      </c>
      <c r="R103" s="101">
        <v>-7.509661331917107E-05</v>
      </c>
      <c r="S103" s="101">
        <v>0.0002064277893974945</v>
      </c>
      <c r="T103" s="101">
        <v>-5.194591524564852E-05</v>
      </c>
      <c r="U103" s="101">
        <v>-3.6443104501674746E-05</v>
      </c>
      <c r="V103" s="101">
        <v>-5.923604833444079E-06</v>
      </c>
      <c r="W103" s="101">
        <v>1.3100845837375606E-05</v>
      </c>
      <c r="X103" s="101">
        <v>67.5</v>
      </c>
    </row>
    <row r="104" spans="1:24" s="101" customFormat="1" ht="12.75" hidden="1">
      <c r="A104" s="101">
        <v>2045</v>
      </c>
      <c r="B104" s="101">
        <v>112.66000366210938</v>
      </c>
      <c r="C104" s="101">
        <v>121.26000213623047</v>
      </c>
      <c r="D104" s="101">
        <v>9.495569229125977</v>
      </c>
      <c r="E104" s="101">
        <v>9.883003234863281</v>
      </c>
      <c r="F104" s="101">
        <v>27.630067432100343</v>
      </c>
      <c r="G104" s="101" t="s">
        <v>58</v>
      </c>
      <c r="H104" s="101">
        <v>24.065708277211783</v>
      </c>
      <c r="I104" s="101">
        <v>69.22571193932116</v>
      </c>
      <c r="J104" s="101" t="s">
        <v>61</v>
      </c>
      <c r="K104" s="101">
        <v>0.2531075597046793</v>
      </c>
      <c r="L104" s="101">
        <v>-1.1714692514370828</v>
      </c>
      <c r="M104" s="101">
        <v>0.060920180756994576</v>
      </c>
      <c r="N104" s="101">
        <v>-0.09033989482441093</v>
      </c>
      <c r="O104" s="101">
        <v>0.010002884134296319</v>
      </c>
      <c r="P104" s="101">
        <v>-0.03359840449433551</v>
      </c>
      <c r="Q104" s="101">
        <v>0.0013050255049959494</v>
      </c>
      <c r="R104" s="101">
        <v>-0.0013886717996723704</v>
      </c>
      <c r="S104" s="101">
        <v>0.00011752109938799346</v>
      </c>
      <c r="T104" s="101">
        <v>-0.000491760368205615</v>
      </c>
      <c r="U104" s="101">
        <v>3.153956669559236E-05</v>
      </c>
      <c r="V104" s="101">
        <v>-5.12850010001489E-05</v>
      </c>
      <c r="W104" s="101">
        <v>6.896150246819345E-06</v>
      </c>
      <c r="X104" s="101">
        <v>67.5</v>
      </c>
    </row>
    <row r="105" s="101" customFormat="1" ht="12.75" hidden="1">
      <c r="A105" s="101" t="s">
        <v>135</v>
      </c>
    </row>
    <row r="106" spans="1:24" s="101" customFormat="1" ht="12.75" hidden="1">
      <c r="A106" s="101">
        <v>2047</v>
      </c>
      <c r="B106" s="101">
        <v>153.48</v>
      </c>
      <c r="C106" s="101">
        <v>151.38</v>
      </c>
      <c r="D106" s="101">
        <v>8.974522904899628</v>
      </c>
      <c r="E106" s="101">
        <v>9.51014166724147</v>
      </c>
      <c r="F106" s="101">
        <v>27.513757410528473</v>
      </c>
      <c r="G106" s="101" t="s">
        <v>59</v>
      </c>
      <c r="H106" s="101">
        <v>-12.918337959348648</v>
      </c>
      <c r="I106" s="101">
        <v>73.06166204065134</v>
      </c>
      <c r="J106" s="101" t="s">
        <v>73</v>
      </c>
      <c r="K106" s="101">
        <v>1.9660686846734912</v>
      </c>
      <c r="M106" s="101" t="s">
        <v>68</v>
      </c>
      <c r="N106" s="101">
        <v>1.8192006499986126</v>
      </c>
      <c r="X106" s="101">
        <v>67.5</v>
      </c>
    </row>
    <row r="107" spans="1:24" s="101" customFormat="1" ht="12.75" hidden="1">
      <c r="A107" s="101">
        <v>2046</v>
      </c>
      <c r="B107" s="101">
        <v>107.4800033569336</v>
      </c>
      <c r="C107" s="101">
        <v>110.87999725341797</v>
      </c>
      <c r="D107" s="101">
        <v>9.766777992248535</v>
      </c>
      <c r="E107" s="101">
        <v>10.421578407287598</v>
      </c>
      <c r="F107" s="101">
        <v>25.067666351209468</v>
      </c>
      <c r="G107" s="101" t="s">
        <v>56</v>
      </c>
      <c r="H107" s="101">
        <v>21.068428091055807</v>
      </c>
      <c r="I107" s="101">
        <v>61.0484314479894</v>
      </c>
      <c r="J107" s="101" t="s">
        <v>62</v>
      </c>
      <c r="K107" s="101">
        <v>0.27881307222501084</v>
      </c>
      <c r="L107" s="101">
        <v>1.3717493826013787</v>
      </c>
      <c r="M107" s="101">
        <v>0.06600528279034536</v>
      </c>
      <c r="N107" s="101">
        <v>0.024548212565263045</v>
      </c>
      <c r="O107" s="101">
        <v>0.011198090712901577</v>
      </c>
      <c r="P107" s="101">
        <v>0.039351222871161794</v>
      </c>
      <c r="Q107" s="101">
        <v>0.0013630163052693314</v>
      </c>
      <c r="R107" s="101">
        <v>0.00037794499719651564</v>
      </c>
      <c r="S107" s="101">
        <v>0.0001469261552298225</v>
      </c>
      <c r="T107" s="101">
        <v>0.0005790322253454226</v>
      </c>
      <c r="U107" s="101">
        <v>2.9778714780574097E-05</v>
      </c>
      <c r="V107" s="101">
        <v>1.4040523531011435E-05</v>
      </c>
      <c r="W107" s="101">
        <v>9.15612957282802E-06</v>
      </c>
      <c r="X107" s="101">
        <v>67.5</v>
      </c>
    </row>
    <row r="108" spans="1:24" s="101" customFormat="1" ht="12.75" hidden="1">
      <c r="A108" s="101">
        <v>2048</v>
      </c>
      <c r="B108" s="101">
        <v>156.22000122070312</v>
      </c>
      <c r="C108" s="101">
        <v>149.82000732421875</v>
      </c>
      <c r="D108" s="101">
        <v>9.346360206604004</v>
      </c>
      <c r="E108" s="101">
        <v>9.664737701416016</v>
      </c>
      <c r="F108" s="101">
        <v>27.334257931118167</v>
      </c>
      <c r="G108" s="101" t="s">
        <v>57</v>
      </c>
      <c r="H108" s="101">
        <v>-19.01471459585764</v>
      </c>
      <c r="I108" s="101">
        <v>69.70528662484548</v>
      </c>
      <c r="J108" s="101" t="s">
        <v>60</v>
      </c>
      <c r="K108" s="101">
        <v>0.23389152245343375</v>
      </c>
      <c r="L108" s="101">
        <v>-0.007463269421051697</v>
      </c>
      <c r="M108" s="101">
        <v>-0.05577557535960171</v>
      </c>
      <c r="N108" s="101">
        <v>-0.0002532708008323763</v>
      </c>
      <c r="O108" s="101">
        <v>0.0093275338366259</v>
      </c>
      <c r="P108" s="101">
        <v>-0.000853969746944875</v>
      </c>
      <c r="Q108" s="101">
        <v>-0.00117050233216288</v>
      </c>
      <c r="R108" s="101">
        <v>-2.039663591139573E-05</v>
      </c>
      <c r="S108" s="101">
        <v>0.0001165755264420481</v>
      </c>
      <c r="T108" s="101">
        <v>-6.081853314974045E-05</v>
      </c>
      <c r="U108" s="101">
        <v>-2.6701180814711884E-05</v>
      </c>
      <c r="V108" s="101">
        <v>-1.609694334733591E-06</v>
      </c>
      <c r="W108" s="101">
        <v>7.068989642368065E-06</v>
      </c>
      <c r="X108" s="101">
        <v>67.5</v>
      </c>
    </row>
    <row r="109" spans="1:24" s="101" customFormat="1" ht="12.75" hidden="1">
      <c r="A109" s="101">
        <v>2045</v>
      </c>
      <c r="B109" s="101">
        <v>115.91999816894531</v>
      </c>
      <c r="C109" s="101">
        <v>119.31999969482422</v>
      </c>
      <c r="D109" s="101">
        <v>9.593179702758789</v>
      </c>
      <c r="E109" s="101">
        <v>10.113847732543945</v>
      </c>
      <c r="F109" s="101">
        <v>26.434902670300193</v>
      </c>
      <c r="G109" s="101" t="s">
        <v>58</v>
      </c>
      <c r="H109" s="101">
        <v>17.14637072911897</v>
      </c>
      <c r="I109" s="101">
        <v>65.56636889806428</v>
      </c>
      <c r="J109" s="101" t="s">
        <v>61</v>
      </c>
      <c r="K109" s="101">
        <v>-0.15176127624649183</v>
      </c>
      <c r="L109" s="101">
        <v>-1.371729079766414</v>
      </c>
      <c r="M109" s="101">
        <v>-0.035295644908952324</v>
      </c>
      <c r="N109" s="101">
        <v>-0.024546905997513906</v>
      </c>
      <c r="O109" s="101">
        <v>-0.006196317304736052</v>
      </c>
      <c r="P109" s="101">
        <v>-0.039341955685084466</v>
      </c>
      <c r="Q109" s="101">
        <v>-0.0006983822297505272</v>
      </c>
      <c r="R109" s="101">
        <v>-0.0003773942211393441</v>
      </c>
      <c r="S109" s="101">
        <v>-8.942841676658065E-05</v>
      </c>
      <c r="T109" s="101">
        <v>-0.000575829335840044</v>
      </c>
      <c r="U109" s="101">
        <v>-1.3184035690290141E-05</v>
      </c>
      <c r="V109" s="101">
        <v>-1.3947945553866073E-05</v>
      </c>
      <c r="W109" s="101">
        <v>-5.8192863987355705E-06</v>
      </c>
      <c r="X109" s="101">
        <v>67.5</v>
      </c>
    </row>
    <row r="110" s="101" customFormat="1" ht="12.75" hidden="1">
      <c r="A110" s="101" t="s">
        <v>141</v>
      </c>
    </row>
    <row r="111" spans="1:24" s="101" customFormat="1" ht="12.75" hidden="1">
      <c r="A111" s="101">
        <v>2047</v>
      </c>
      <c r="B111" s="101">
        <v>151.68</v>
      </c>
      <c r="C111" s="101">
        <v>155.78</v>
      </c>
      <c r="D111" s="101">
        <v>8.882225960536973</v>
      </c>
      <c r="E111" s="101">
        <v>9.357464624802768</v>
      </c>
      <c r="F111" s="101">
        <v>30.066730616729984</v>
      </c>
      <c r="G111" s="101" t="s">
        <v>59</v>
      </c>
      <c r="H111" s="101">
        <v>-3.515471488099436</v>
      </c>
      <c r="I111" s="101">
        <v>80.66452851190057</v>
      </c>
      <c r="J111" s="101" t="s">
        <v>73</v>
      </c>
      <c r="K111" s="101">
        <v>1.1350374582854401</v>
      </c>
      <c r="M111" s="101" t="s">
        <v>68</v>
      </c>
      <c r="N111" s="101">
        <v>1.0296504058990976</v>
      </c>
      <c r="X111" s="101">
        <v>67.5</v>
      </c>
    </row>
    <row r="112" spans="1:24" s="101" customFormat="1" ht="12.75" hidden="1">
      <c r="A112" s="101">
        <v>2046</v>
      </c>
      <c r="B112" s="101">
        <v>117.41999816894531</v>
      </c>
      <c r="C112" s="101">
        <v>126.5199966430664</v>
      </c>
      <c r="D112" s="101">
        <v>9.406305313110352</v>
      </c>
      <c r="E112" s="101">
        <v>10.12455940246582</v>
      </c>
      <c r="F112" s="101">
        <v>27.222060897869934</v>
      </c>
      <c r="G112" s="101" t="s">
        <v>56</v>
      </c>
      <c r="H112" s="101">
        <v>18.944486952296657</v>
      </c>
      <c r="I112" s="101">
        <v>68.86448512124197</v>
      </c>
      <c r="J112" s="101" t="s">
        <v>62</v>
      </c>
      <c r="K112" s="101">
        <v>0.3203653787382929</v>
      </c>
      <c r="L112" s="101">
        <v>1.0093569242263103</v>
      </c>
      <c r="M112" s="101">
        <v>0.07584204179210607</v>
      </c>
      <c r="N112" s="101">
        <v>0.08271526293183826</v>
      </c>
      <c r="O112" s="101">
        <v>0.012866689842078578</v>
      </c>
      <c r="P112" s="101">
        <v>0.02895535591323307</v>
      </c>
      <c r="Q112" s="101">
        <v>0.0015661371285022594</v>
      </c>
      <c r="R112" s="101">
        <v>0.0012732675426985205</v>
      </c>
      <c r="S112" s="101">
        <v>0.00016880793768141153</v>
      </c>
      <c r="T112" s="101">
        <v>0.000426063869696756</v>
      </c>
      <c r="U112" s="101">
        <v>3.423701435370533E-05</v>
      </c>
      <c r="V112" s="101">
        <v>4.726472776866981E-05</v>
      </c>
      <c r="W112" s="101">
        <v>1.0519975481642008E-05</v>
      </c>
      <c r="X112" s="101">
        <v>67.5</v>
      </c>
    </row>
    <row r="113" spans="1:24" s="101" customFormat="1" ht="12.75" hidden="1">
      <c r="A113" s="101">
        <v>2048</v>
      </c>
      <c r="B113" s="101">
        <v>156.25999450683594</v>
      </c>
      <c r="C113" s="101">
        <v>155.36000061035156</v>
      </c>
      <c r="D113" s="101">
        <v>9.305480003356934</v>
      </c>
      <c r="E113" s="101">
        <v>9.587963104248047</v>
      </c>
      <c r="F113" s="101">
        <v>30.082560829601498</v>
      </c>
      <c r="G113" s="101" t="s">
        <v>57</v>
      </c>
      <c r="H113" s="101">
        <v>-11.70909806144735</v>
      </c>
      <c r="I113" s="101">
        <v>77.05089644538859</v>
      </c>
      <c r="J113" s="101" t="s">
        <v>60</v>
      </c>
      <c r="K113" s="101">
        <v>0.31491829507002506</v>
      </c>
      <c r="L113" s="101">
        <v>-0.005490910407315773</v>
      </c>
      <c r="M113" s="101">
        <v>-0.07470602688131191</v>
      </c>
      <c r="N113" s="101">
        <v>-0.0008549194091720109</v>
      </c>
      <c r="O113" s="101">
        <v>0.012621676163247586</v>
      </c>
      <c r="P113" s="101">
        <v>-0.0006283637134220843</v>
      </c>
      <c r="Q113" s="101">
        <v>-0.001549226667258097</v>
      </c>
      <c r="R113" s="101">
        <v>-6.875119452500347E-05</v>
      </c>
      <c r="S113" s="101">
        <v>0.00016299014784700792</v>
      </c>
      <c r="T113" s="101">
        <v>-4.4756408209465054E-05</v>
      </c>
      <c r="U113" s="101">
        <v>-3.4158719177954244E-05</v>
      </c>
      <c r="V113" s="101">
        <v>-5.423577435362978E-06</v>
      </c>
      <c r="W113" s="101">
        <v>1.0060175993469694E-05</v>
      </c>
      <c r="X113" s="101">
        <v>67.5</v>
      </c>
    </row>
    <row r="114" spans="1:24" s="101" customFormat="1" ht="12.75" hidden="1">
      <c r="A114" s="101">
        <v>2045</v>
      </c>
      <c r="B114" s="101">
        <v>120.55999755859375</v>
      </c>
      <c r="C114" s="101">
        <v>136.9600067138672</v>
      </c>
      <c r="D114" s="101">
        <v>9.561223030090332</v>
      </c>
      <c r="E114" s="101">
        <v>9.81203556060791</v>
      </c>
      <c r="F114" s="101">
        <v>28.326600798308654</v>
      </c>
      <c r="G114" s="101" t="s">
        <v>58</v>
      </c>
      <c r="H114" s="101">
        <v>17.44691421449879</v>
      </c>
      <c r="I114" s="101">
        <v>70.50691177309254</v>
      </c>
      <c r="J114" s="101" t="s">
        <v>61</v>
      </c>
      <c r="K114" s="101">
        <v>-0.05882553292846962</v>
      </c>
      <c r="L114" s="101">
        <v>-1.0093419888157316</v>
      </c>
      <c r="M114" s="101">
        <v>-0.01307764699035218</v>
      </c>
      <c r="N114" s="101">
        <v>-0.08271084472236369</v>
      </c>
      <c r="O114" s="101">
        <v>-0.002498999464256797</v>
      </c>
      <c r="P114" s="101">
        <v>-0.028948537011490853</v>
      </c>
      <c r="Q114" s="101">
        <v>-0.00022952611775062237</v>
      </c>
      <c r="R114" s="101">
        <v>-0.0012714100473650953</v>
      </c>
      <c r="S114" s="101">
        <v>-4.3935538338136065E-05</v>
      </c>
      <c r="T114" s="101">
        <v>-0.00042370660248002034</v>
      </c>
      <c r="U114" s="101">
        <v>-2.31409938798785E-06</v>
      </c>
      <c r="V114" s="101">
        <v>-4.6952521751755665E-05</v>
      </c>
      <c r="W114" s="101">
        <v>-3.0761571992934695E-06</v>
      </c>
      <c r="X114" s="101">
        <v>67.5</v>
      </c>
    </row>
    <row r="115" s="101" customFormat="1" ht="12.75" hidden="1">
      <c r="A115" s="101" t="s">
        <v>147</v>
      </c>
    </row>
    <row r="116" spans="1:24" s="101" customFormat="1" ht="12.75" hidden="1">
      <c r="A116" s="101">
        <v>2047</v>
      </c>
      <c r="B116" s="101">
        <v>150.66</v>
      </c>
      <c r="C116" s="101">
        <v>159.96</v>
      </c>
      <c r="D116" s="101">
        <v>8.980838388736663</v>
      </c>
      <c r="E116" s="101">
        <v>9.25801293027135</v>
      </c>
      <c r="F116" s="101">
        <v>30.413087013973577</v>
      </c>
      <c r="G116" s="101" t="s">
        <v>59</v>
      </c>
      <c r="H116" s="101">
        <v>-2.4656284238140245</v>
      </c>
      <c r="I116" s="101">
        <v>80.69437157618597</v>
      </c>
      <c r="J116" s="101" t="s">
        <v>73</v>
      </c>
      <c r="K116" s="101">
        <v>1.0572401030311565</v>
      </c>
      <c r="M116" s="101" t="s">
        <v>68</v>
      </c>
      <c r="N116" s="101">
        <v>0.887816342129235</v>
      </c>
      <c r="X116" s="101">
        <v>67.5</v>
      </c>
    </row>
    <row r="117" spans="1:24" s="101" customFormat="1" ht="12.75" hidden="1">
      <c r="A117" s="101">
        <v>2046</v>
      </c>
      <c r="B117" s="101">
        <v>128.05999755859375</v>
      </c>
      <c r="C117" s="101">
        <v>131.55999755859375</v>
      </c>
      <c r="D117" s="101">
        <v>9.256769180297852</v>
      </c>
      <c r="E117" s="101">
        <v>9.857458114624023</v>
      </c>
      <c r="F117" s="101">
        <v>29.732294085859575</v>
      </c>
      <c r="G117" s="101" t="s">
        <v>56</v>
      </c>
      <c r="H117" s="101">
        <v>15.903913670772639</v>
      </c>
      <c r="I117" s="101">
        <v>76.46391122936639</v>
      </c>
      <c r="J117" s="101" t="s">
        <v>62</v>
      </c>
      <c r="K117" s="101">
        <v>0.4952957604471524</v>
      </c>
      <c r="L117" s="101">
        <v>0.8917846460322073</v>
      </c>
      <c r="M117" s="101">
        <v>0.1172544608042567</v>
      </c>
      <c r="N117" s="101">
        <v>0.04286105909845196</v>
      </c>
      <c r="O117" s="101">
        <v>0.019892205057783528</v>
      </c>
      <c r="P117" s="101">
        <v>0.025582562379727326</v>
      </c>
      <c r="Q117" s="101">
        <v>0.002421303265001399</v>
      </c>
      <c r="R117" s="101">
        <v>0.0006598074453726137</v>
      </c>
      <c r="S117" s="101">
        <v>0.00026097857634721174</v>
      </c>
      <c r="T117" s="101">
        <v>0.00037642723038309247</v>
      </c>
      <c r="U117" s="101">
        <v>5.2938218810985404E-05</v>
      </c>
      <c r="V117" s="101">
        <v>2.4499083467860116E-05</v>
      </c>
      <c r="W117" s="101">
        <v>1.62674400362095E-05</v>
      </c>
      <c r="X117" s="101">
        <v>67.5</v>
      </c>
    </row>
    <row r="118" spans="1:24" s="101" customFormat="1" ht="12.75" hidden="1">
      <c r="A118" s="101">
        <v>2048</v>
      </c>
      <c r="B118" s="101">
        <v>167.3800048828125</v>
      </c>
      <c r="C118" s="101">
        <v>158.77999877929688</v>
      </c>
      <c r="D118" s="101">
        <v>9.162209510803223</v>
      </c>
      <c r="E118" s="101">
        <v>9.553360939025879</v>
      </c>
      <c r="F118" s="101">
        <v>32.67061492840945</v>
      </c>
      <c r="G118" s="101" t="s">
        <v>57</v>
      </c>
      <c r="H118" s="101">
        <v>-14.852127377659897</v>
      </c>
      <c r="I118" s="101">
        <v>85.0278775051526</v>
      </c>
      <c r="J118" s="101" t="s">
        <v>60</v>
      </c>
      <c r="K118" s="101">
        <v>0.4758806950944926</v>
      </c>
      <c r="L118" s="101">
        <v>-0.004851571839451495</v>
      </c>
      <c r="M118" s="101">
        <v>-0.1130205088435479</v>
      </c>
      <c r="N118" s="101">
        <v>-0.00044272600196708383</v>
      </c>
      <c r="O118" s="101">
        <v>0.01905180450033038</v>
      </c>
      <c r="P118" s="101">
        <v>-0.0005552075743611721</v>
      </c>
      <c r="Q118" s="101">
        <v>-0.0023499842938939862</v>
      </c>
      <c r="R118" s="101">
        <v>-3.5609341049709426E-05</v>
      </c>
      <c r="S118" s="101">
        <v>0.00024430009400916685</v>
      </c>
      <c r="T118" s="101">
        <v>-3.9546239182674674E-05</v>
      </c>
      <c r="U118" s="101">
        <v>-5.2228641665516316E-05</v>
      </c>
      <c r="V118" s="101">
        <v>-2.807052407643784E-06</v>
      </c>
      <c r="W118" s="101">
        <v>1.5027586150715718E-05</v>
      </c>
      <c r="X118" s="101">
        <v>67.5</v>
      </c>
    </row>
    <row r="119" spans="1:24" s="101" customFormat="1" ht="12.75" hidden="1">
      <c r="A119" s="101">
        <v>2045</v>
      </c>
      <c r="B119" s="101">
        <v>132.94000244140625</v>
      </c>
      <c r="C119" s="101">
        <v>137.33999633789062</v>
      </c>
      <c r="D119" s="101">
        <v>9.674962997436523</v>
      </c>
      <c r="E119" s="101">
        <v>10.017173767089844</v>
      </c>
      <c r="F119" s="101">
        <v>31.620947386919013</v>
      </c>
      <c r="G119" s="101" t="s">
        <v>58</v>
      </c>
      <c r="H119" s="101">
        <v>12.381946981013215</v>
      </c>
      <c r="I119" s="101">
        <v>77.82194942241946</v>
      </c>
      <c r="J119" s="101" t="s">
        <v>61</v>
      </c>
      <c r="K119" s="101">
        <v>-0.1373151643239215</v>
      </c>
      <c r="L119" s="101">
        <v>-0.8917714489427635</v>
      </c>
      <c r="M119" s="101">
        <v>-0.031224560192939118</v>
      </c>
      <c r="N119" s="101">
        <v>-0.04285877250608298</v>
      </c>
      <c r="O119" s="101">
        <v>-0.005720888684645038</v>
      </c>
      <c r="P119" s="101">
        <v>-0.025576536952097557</v>
      </c>
      <c r="Q119" s="101">
        <v>-0.0005833380834113413</v>
      </c>
      <c r="R119" s="101">
        <v>-0.0006588458391757058</v>
      </c>
      <c r="S119" s="101">
        <v>-9.180022537733593E-05</v>
      </c>
      <c r="T119" s="101">
        <v>-0.0003743441661631612</v>
      </c>
      <c r="U119" s="101">
        <v>-8.638518429387167E-06</v>
      </c>
      <c r="V119" s="101">
        <v>-2.4337739162582834E-05</v>
      </c>
      <c r="W119" s="101">
        <v>-6.2290657256517074E-06</v>
      </c>
      <c r="X119" s="101">
        <v>67.5</v>
      </c>
    </row>
    <row r="120" spans="1:14" s="101" customFormat="1" ht="12.75">
      <c r="A120" s="101" t="s">
        <v>153</v>
      </c>
      <c r="E120" s="99" t="s">
        <v>106</v>
      </c>
      <c r="F120" s="102">
        <f>MIN(F91:F119)</f>
        <v>19.826363370230194</v>
      </c>
      <c r="G120" s="102"/>
      <c r="H120" s="102"/>
      <c r="I120" s="115"/>
      <c r="J120" s="115" t="s">
        <v>159</v>
      </c>
      <c r="K120" s="102">
        <f>AVERAGE(K118,K113,K108,K103,K98,K93)</f>
        <v>0.534964613607937</v>
      </c>
      <c r="L120" s="102">
        <f>AVERAGE(L118,L113,L108,L103,L98,L93)</f>
        <v>-0.005836955793882687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32.67061492840945</v>
      </c>
      <c r="G121" s="102"/>
      <c r="H121" s="102"/>
      <c r="I121" s="115"/>
      <c r="J121" s="115" t="s">
        <v>160</v>
      </c>
      <c r="K121" s="102">
        <f>AVERAGE(K119,K114,K109,K104,K99,K94)</f>
        <v>-0.06869695128990339</v>
      </c>
      <c r="L121" s="102">
        <f>AVERAGE(L119,L114,L109,L104,L99,L94)</f>
        <v>-1.0729073270059521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0.3343528835049606</v>
      </c>
      <c r="L122" s="102">
        <f>ABS(L120/$H$33)</f>
        <v>0.016213766094118575</v>
      </c>
      <c r="M122" s="115" t="s">
        <v>111</v>
      </c>
      <c r="N122" s="102">
        <f>K122+L122+L123+K123</f>
        <v>1.0601660876652443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0.039032358687445104</v>
      </c>
      <c r="L123" s="102">
        <f>ABS(L121/$H$34)</f>
        <v>0.6705670793787201</v>
      </c>
      <c r="M123" s="102"/>
      <c r="N123" s="102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2047</v>
      </c>
      <c r="B126" s="101">
        <v>135.44</v>
      </c>
      <c r="C126" s="101">
        <v>136.04</v>
      </c>
      <c r="D126" s="101">
        <v>9.086412307143268</v>
      </c>
      <c r="E126" s="101">
        <v>9.526501900921634</v>
      </c>
      <c r="F126" s="101">
        <v>31.457041276644794</v>
      </c>
      <c r="G126" s="101" t="s">
        <v>59</v>
      </c>
      <c r="H126" s="101">
        <v>14.501819686082285</v>
      </c>
      <c r="I126" s="101">
        <v>82.44181968608228</v>
      </c>
      <c r="J126" s="101" t="s">
        <v>73</v>
      </c>
      <c r="K126" s="101">
        <v>1.71186924276148</v>
      </c>
      <c r="M126" s="101" t="s">
        <v>68</v>
      </c>
      <c r="N126" s="101">
        <v>1.2704084560987412</v>
      </c>
      <c r="X126" s="101">
        <v>67.5</v>
      </c>
    </row>
    <row r="127" spans="1:24" s="101" customFormat="1" ht="12.75" hidden="1">
      <c r="A127" s="101">
        <v>2045</v>
      </c>
      <c r="B127" s="101">
        <v>128.82000732421875</v>
      </c>
      <c r="C127" s="101">
        <v>138.22000122070312</v>
      </c>
      <c r="D127" s="101">
        <v>9.593729972839355</v>
      </c>
      <c r="E127" s="101">
        <v>9.836456298828125</v>
      </c>
      <c r="F127" s="101">
        <v>26.06968281388442</v>
      </c>
      <c r="G127" s="101" t="s">
        <v>56</v>
      </c>
      <c r="H127" s="101">
        <v>3.3718537303713276</v>
      </c>
      <c r="I127" s="101">
        <v>64.69186105459008</v>
      </c>
      <c r="J127" s="101" t="s">
        <v>62</v>
      </c>
      <c r="K127" s="101">
        <v>0.8777552480331927</v>
      </c>
      <c r="L127" s="101">
        <v>0.9444532730485395</v>
      </c>
      <c r="M127" s="101">
        <v>0.20779680162258657</v>
      </c>
      <c r="N127" s="101">
        <v>0.06516832463907242</v>
      </c>
      <c r="O127" s="101">
        <v>0.03525213061363279</v>
      </c>
      <c r="P127" s="101">
        <v>0.027093258285698807</v>
      </c>
      <c r="Q127" s="101">
        <v>0.004291112471156266</v>
      </c>
      <c r="R127" s="101">
        <v>0.0010030979764518958</v>
      </c>
      <c r="S127" s="101">
        <v>0.0004624750650340772</v>
      </c>
      <c r="T127" s="101">
        <v>0.0003986455694376327</v>
      </c>
      <c r="U127" s="101">
        <v>9.387298117119805E-05</v>
      </c>
      <c r="V127" s="101">
        <v>3.7212893495233085E-05</v>
      </c>
      <c r="W127" s="101">
        <v>2.8830373887148686E-05</v>
      </c>
      <c r="X127" s="101">
        <v>67.5</v>
      </c>
    </row>
    <row r="128" spans="1:24" s="101" customFormat="1" ht="12.75" hidden="1">
      <c r="A128" s="101">
        <v>2046</v>
      </c>
      <c r="B128" s="101">
        <v>102.12000274658203</v>
      </c>
      <c r="C128" s="101">
        <v>109.81999969482422</v>
      </c>
      <c r="D128" s="101">
        <v>9.845791816711426</v>
      </c>
      <c r="E128" s="101">
        <v>10.42678451538086</v>
      </c>
      <c r="F128" s="101">
        <v>21.780318424590696</v>
      </c>
      <c r="G128" s="101" t="s">
        <v>57</v>
      </c>
      <c r="H128" s="101">
        <v>17.985069092911196</v>
      </c>
      <c r="I128" s="101">
        <v>52.60507183949323</v>
      </c>
      <c r="J128" s="101" t="s">
        <v>60</v>
      </c>
      <c r="K128" s="101">
        <v>-0.13734711568817473</v>
      </c>
      <c r="L128" s="101">
        <v>0.005139690323428576</v>
      </c>
      <c r="M128" s="101">
        <v>0.030180681509731536</v>
      </c>
      <c r="N128" s="101">
        <v>-0.0006741742248278825</v>
      </c>
      <c r="O128" s="101">
        <v>-0.0058915506929909656</v>
      </c>
      <c r="P128" s="101">
        <v>0.000588046881768319</v>
      </c>
      <c r="Q128" s="101">
        <v>0.0005116204592703166</v>
      </c>
      <c r="R128" s="101">
        <v>-5.416864182870114E-05</v>
      </c>
      <c r="S128" s="101">
        <v>-0.00010787454861170974</v>
      </c>
      <c r="T128" s="101">
        <v>4.187206615024865E-05</v>
      </c>
      <c r="U128" s="101">
        <v>3.737486441150684E-06</v>
      </c>
      <c r="V128" s="101">
        <v>-4.2748311796768054E-06</v>
      </c>
      <c r="W128" s="101">
        <v>-7.645816105395762E-06</v>
      </c>
      <c r="X128" s="101">
        <v>67.5</v>
      </c>
    </row>
    <row r="129" spans="1:24" s="101" customFormat="1" ht="12.75" hidden="1">
      <c r="A129" s="101">
        <v>2048</v>
      </c>
      <c r="B129" s="101">
        <v>152.8800048828125</v>
      </c>
      <c r="C129" s="101">
        <v>158.77999877929688</v>
      </c>
      <c r="D129" s="101">
        <v>9.704649925231934</v>
      </c>
      <c r="E129" s="101">
        <v>9.76624584197998</v>
      </c>
      <c r="F129" s="101">
        <v>26.95782424444037</v>
      </c>
      <c r="G129" s="101" t="s">
        <v>58</v>
      </c>
      <c r="H129" s="101">
        <v>-19.181978193392737</v>
      </c>
      <c r="I129" s="101">
        <v>66.19802668941976</v>
      </c>
      <c r="J129" s="101" t="s">
        <v>61</v>
      </c>
      <c r="K129" s="101">
        <v>-0.8669429307987642</v>
      </c>
      <c r="L129" s="101">
        <v>0.9444392879139868</v>
      </c>
      <c r="M129" s="101">
        <v>-0.20559337836658248</v>
      </c>
      <c r="N129" s="101">
        <v>-0.06516483733869143</v>
      </c>
      <c r="O129" s="101">
        <v>-0.034756328103419436</v>
      </c>
      <c r="P129" s="101">
        <v>0.02708687588852634</v>
      </c>
      <c r="Q129" s="101">
        <v>-0.004260503578894032</v>
      </c>
      <c r="R129" s="101">
        <v>-0.0010016343188031858</v>
      </c>
      <c r="S129" s="101">
        <v>-0.0004497179866761989</v>
      </c>
      <c r="T129" s="101">
        <v>0.0003964404370249882</v>
      </c>
      <c r="U129" s="101">
        <v>-9.37985489710279E-05</v>
      </c>
      <c r="V129" s="101">
        <v>-3.6966542449528924E-05</v>
      </c>
      <c r="W129" s="101">
        <v>-2.7798056668682E-05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2047</v>
      </c>
      <c r="B131" s="101">
        <v>142.7</v>
      </c>
      <c r="C131" s="101">
        <v>138.4</v>
      </c>
      <c r="D131" s="101">
        <v>9.212320085694309</v>
      </c>
      <c r="E131" s="101">
        <v>9.576347582036012</v>
      </c>
      <c r="F131" s="101">
        <v>31.52141195840829</v>
      </c>
      <c r="G131" s="101" t="s">
        <v>59</v>
      </c>
      <c r="H131" s="101">
        <v>6.306297094871951</v>
      </c>
      <c r="I131" s="101">
        <v>81.50629709487194</v>
      </c>
      <c r="J131" s="101" t="s">
        <v>73</v>
      </c>
      <c r="K131" s="101">
        <v>2.5450135279852013</v>
      </c>
      <c r="M131" s="101" t="s">
        <v>68</v>
      </c>
      <c r="N131" s="101">
        <v>1.6413561554824545</v>
      </c>
      <c r="X131" s="101">
        <v>67.5</v>
      </c>
    </row>
    <row r="132" spans="1:24" s="101" customFormat="1" ht="12.75" hidden="1">
      <c r="A132" s="101">
        <v>2045</v>
      </c>
      <c r="B132" s="101">
        <v>122.0199966430664</v>
      </c>
      <c r="C132" s="101">
        <v>139.52000427246094</v>
      </c>
      <c r="D132" s="101">
        <v>9.851444244384766</v>
      </c>
      <c r="E132" s="101">
        <v>10.184771537780762</v>
      </c>
      <c r="F132" s="101">
        <v>25.580809769009562</v>
      </c>
      <c r="G132" s="101" t="s">
        <v>56</v>
      </c>
      <c r="H132" s="101">
        <v>7.280463160558213</v>
      </c>
      <c r="I132" s="101">
        <v>61.80045980362462</v>
      </c>
      <c r="J132" s="101" t="s">
        <v>62</v>
      </c>
      <c r="K132" s="101">
        <v>1.2997736091817245</v>
      </c>
      <c r="L132" s="101">
        <v>0.8682484161859151</v>
      </c>
      <c r="M132" s="101">
        <v>0.30770448539161566</v>
      </c>
      <c r="N132" s="101">
        <v>0.06064258745796657</v>
      </c>
      <c r="O132" s="101">
        <v>0.052201213156843465</v>
      </c>
      <c r="P132" s="101">
        <v>0.024907174600213702</v>
      </c>
      <c r="Q132" s="101">
        <v>0.006354207955896071</v>
      </c>
      <c r="R132" s="101">
        <v>0.0009334381765682953</v>
      </c>
      <c r="S132" s="101">
        <v>0.0006848423641383351</v>
      </c>
      <c r="T132" s="101">
        <v>0.00036646062701506615</v>
      </c>
      <c r="U132" s="101">
        <v>0.00013898107671419513</v>
      </c>
      <c r="V132" s="101">
        <v>3.462166523444068E-05</v>
      </c>
      <c r="W132" s="101">
        <v>4.269433915273669E-05</v>
      </c>
      <c r="X132" s="101">
        <v>67.5</v>
      </c>
    </row>
    <row r="133" spans="1:24" s="101" customFormat="1" ht="12.75" hidden="1">
      <c r="A133" s="101">
        <v>2046</v>
      </c>
      <c r="B133" s="101">
        <v>93.63999938964844</v>
      </c>
      <c r="C133" s="101">
        <v>98.63999938964844</v>
      </c>
      <c r="D133" s="101">
        <v>9.874032020568848</v>
      </c>
      <c r="E133" s="101">
        <v>10.524093627929688</v>
      </c>
      <c r="F133" s="101">
        <v>20.682536823142378</v>
      </c>
      <c r="G133" s="101" t="s">
        <v>57</v>
      </c>
      <c r="H133" s="101">
        <v>23.653015116449552</v>
      </c>
      <c r="I133" s="101">
        <v>49.79301450609799</v>
      </c>
      <c r="J133" s="101" t="s">
        <v>60</v>
      </c>
      <c r="K133" s="101">
        <v>-0.6715259795289339</v>
      </c>
      <c r="L133" s="101">
        <v>0.0047250049548784884</v>
      </c>
      <c r="M133" s="101">
        <v>0.15597037949421244</v>
      </c>
      <c r="N133" s="101">
        <v>-0.0006275166960636994</v>
      </c>
      <c r="O133" s="101">
        <v>-0.027450346544676787</v>
      </c>
      <c r="P133" s="101">
        <v>0.0005406998060105618</v>
      </c>
      <c r="Q133" s="101">
        <v>0.00307594502121235</v>
      </c>
      <c r="R133" s="101">
        <v>-5.042715983332697E-05</v>
      </c>
      <c r="S133" s="101">
        <v>-0.0003986203325155945</v>
      </c>
      <c r="T133" s="101">
        <v>3.850555144820446E-05</v>
      </c>
      <c r="U133" s="101">
        <v>5.7391658759075575E-05</v>
      </c>
      <c r="V133" s="101">
        <v>-3.984830003634931E-06</v>
      </c>
      <c r="W133" s="101">
        <v>-2.598683170249473E-05</v>
      </c>
      <c r="X133" s="101">
        <v>67.5</v>
      </c>
    </row>
    <row r="134" spans="1:24" s="101" customFormat="1" ht="12.75" hidden="1">
      <c r="A134" s="101">
        <v>2048</v>
      </c>
      <c r="B134" s="101">
        <v>146.66000366210938</v>
      </c>
      <c r="C134" s="101">
        <v>150.25999450683594</v>
      </c>
      <c r="D134" s="101">
        <v>9.704931259155273</v>
      </c>
      <c r="E134" s="101">
        <v>9.824252128601074</v>
      </c>
      <c r="F134" s="101">
        <v>23.397593085833382</v>
      </c>
      <c r="G134" s="101" t="s">
        <v>58</v>
      </c>
      <c r="H134" s="101">
        <v>-21.721193918027197</v>
      </c>
      <c r="I134" s="101">
        <v>57.43880974408218</v>
      </c>
      <c r="J134" s="101" t="s">
        <v>61</v>
      </c>
      <c r="K134" s="101">
        <v>-1.1128631065602779</v>
      </c>
      <c r="L134" s="101">
        <v>0.868235559360204</v>
      </c>
      <c r="M134" s="101">
        <v>-0.2652457182511159</v>
      </c>
      <c r="N134" s="101">
        <v>-0.060639340665885264</v>
      </c>
      <c r="O134" s="101">
        <v>-0.04440095865658036</v>
      </c>
      <c r="P134" s="101">
        <v>0.0249013049916126</v>
      </c>
      <c r="Q134" s="101">
        <v>-0.00556008282071876</v>
      </c>
      <c r="R134" s="101">
        <v>-0.0009320750672699534</v>
      </c>
      <c r="S134" s="101">
        <v>-0.0005568760133312807</v>
      </c>
      <c r="T134" s="101">
        <v>0.00036443204258125426</v>
      </c>
      <c r="U134" s="101">
        <v>-0.0001265777910595647</v>
      </c>
      <c r="V134" s="101">
        <v>-3.4391580851246275E-05</v>
      </c>
      <c r="W134" s="101">
        <v>-3.387463909409398E-05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2047</v>
      </c>
      <c r="B136" s="101">
        <v>135.24</v>
      </c>
      <c r="C136" s="101">
        <v>150.14</v>
      </c>
      <c r="D136" s="101">
        <v>9.067902889444229</v>
      </c>
      <c r="E136" s="101">
        <v>9.51415675276441</v>
      </c>
      <c r="F136" s="101">
        <v>31.40384818120079</v>
      </c>
      <c r="G136" s="101" t="s">
        <v>59</v>
      </c>
      <c r="H136" s="101">
        <v>14.729715741335212</v>
      </c>
      <c r="I136" s="101">
        <v>82.46971574133522</v>
      </c>
      <c r="J136" s="101" t="s">
        <v>73</v>
      </c>
      <c r="K136" s="101">
        <v>1.9458383272770174</v>
      </c>
      <c r="M136" s="101" t="s">
        <v>68</v>
      </c>
      <c r="N136" s="101">
        <v>1.0481736132710038</v>
      </c>
      <c r="X136" s="101">
        <v>67.5</v>
      </c>
    </row>
    <row r="137" spans="1:24" s="101" customFormat="1" ht="12.75" hidden="1">
      <c r="A137" s="101">
        <v>2045</v>
      </c>
      <c r="B137" s="101">
        <v>112.66000366210938</v>
      </c>
      <c r="C137" s="101">
        <v>121.26000213623047</v>
      </c>
      <c r="D137" s="101">
        <v>9.495569229125977</v>
      </c>
      <c r="E137" s="101">
        <v>9.883003234863281</v>
      </c>
      <c r="F137" s="101">
        <v>25.509279915645994</v>
      </c>
      <c r="G137" s="101" t="s">
        <v>56</v>
      </c>
      <c r="H137" s="101">
        <v>18.75218430339725</v>
      </c>
      <c r="I137" s="101">
        <v>63.912187965506625</v>
      </c>
      <c r="J137" s="101" t="s">
        <v>62</v>
      </c>
      <c r="K137" s="101">
        <v>1.326962212775756</v>
      </c>
      <c r="L137" s="101">
        <v>0.27384286372620165</v>
      </c>
      <c r="M137" s="101">
        <v>0.31413984446303916</v>
      </c>
      <c r="N137" s="101">
        <v>0.09159353988978214</v>
      </c>
      <c r="O137" s="101">
        <v>0.05329329160284989</v>
      </c>
      <c r="P137" s="101">
        <v>0.007855470389367904</v>
      </c>
      <c r="Q137" s="101">
        <v>0.006487099178199389</v>
      </c>
      <c r="R137" s="101">
        <v>0.0014099160179385044</v>
      </c>
      <c r="S137" s="101">
        <v>0.0006992151400852983</v>
      </c>
      <c r="T137" s="101">
        <v>0.00011557956988648548</v>
      </c>
      <c r="U137" s="101">
        <v>0.00014190565910571066</v>
      </c>
      <c r="V137" s="101">
        <v>5.2321184216814474E-05</v>
      </c>
      <c r="W137" s="101">
        <v>4.359718149113818E-05</v>
      </c>
      <c r="X137" s="101">
        <v>67.5</v>
      </c>
    </row>
    <row r="138" spans="1:24" s="101" customFormat="1" ht="12.75" hidden="1">
      <c r="A138" s="101">
        <v>2046</v>
      </c>
      <c r="B138" s="101">
        <v>115.36000061035156</v>
      </c>
      <c r="C138" s="101">
        <v>116.66000366210938</v>
      </c>
      <c r="D138" s="101">
        <v>9.483589172363281</v>
      </c>
      <c r="E138" s="101">
        <v>10.34704303741455</v>
      </c>
      <c r="F138" s="101">
        <v>20.667081493292628</v>
      </c>
      <c r="G138" s="101" t="s">
        <v>57</v>
      </c>
      <c r="H138" s="101">
        <v>3.99160337570801</v>
      </c>
      <c r="I138" s="101">
        <v>51.85160398605957</v>
      </c>
      <c r="J138" s="101" t="s">
        <v>60</v>
      </c>
      <c r="K138" s="101">
        <v>0.40810141695153673</v>
      </c>
      <c r="L138" s="101">
        <v>0.0014914442645913213</v>
      </c>
      <c r="M138" s="101">
        <v>-0.10000325105729342</v>
      </c>
      <c r="N138" s="101">
        <v>-0.0009469308925181917</v>
      </c>
      <c r="O138" s="101">
        <v>0.015842076479966327</v>
      </c>
      <c r="P138" s="101">
        <v>0.00017052439654358608</v>
      </c>
      <c r="Q138" s="101">
        <v>-0.0022257108810564133</v>
      </c>
      <c r="R138" s="101">
        <v>-7.610619095228683E-05</v>
      </c>
      <c r="S138" s="101">
        <v>0.00016231263976863736</v>
      </c>
      <c r="T138" s="101">
        <v>1.2130403217231066E-05</v>
      </c>
      <c r="U138" s="101">
        <v>-5.910614055420674E-05</v>
      </c>
      <c r="V138" s="101">
        <v>-6.002476745510277E-06</v>
      </c>
      <c r="W138" s="101">
        <v>8.708748490206882E-06</v>
      </c>
      <c r="X138" s="101">
        <v>67.5</v>
      </c>
    </row>
    <row r="139" spans="1:24" s="101" customFormat="1" ht="12.75" hidden="1">
      <c r="A139" s="101">
        <v>2048</v>
      </c>
      <c r="B139" s="101">
        <v>151.72000122070312</v>
      </c>
      <c r="C139" s="101">
        <v>159.9199981689453</v>
      </c>
      <c r="D139" s="101">
        <v>9.330145835876465</v>
      </c>
      <c r="E139" s="101">
        <v>9.635727882385254</v>
      </c>
      <c r="F139" s="101">
        <v>27.4799855933557</v>
      </c>
      <c r="G139" s="101" t="s">
        <v>58</v>
      </c>
      <c r="H139" s="101">
        <v>-14.034564267591449</v>
      </c>
      <c r="I139" s="101">
        <v>70.18543695311168</v>
      </c>
      <c r="J139" s="101" t="s">
        <v>61</v>
      </c>
      <c r="K139" s="101">
        <v>-1.2626487823685886</v>
      </c>
      <c r="L139" s="101">
        <v>0.2738388022318471</v>
      </c>
      <c r="M139" s="101">
        <v>-0.2977972324539541</v>
      </c>
      <c r="N139" s="101">
        <v>-0.09158864488257214</v>
      </c>
      <c r="O139" s="101">
        <v>-0.050884217029146556</v>
      </c>
      <c r="P139" s="101">
        <v>0.007853619322861237</v>
      </c>
      <c r="Q139" s="101">
        <v>-0.00609332969908426</v>
      </c>
      <c r="R139" s="101">
        <v>-0.0014078604424225803</v>
      </c>
      <c r="S139" s="101">
        <v>-0.000680115004316064</v>
      </c>
      <c r="T139" s="101">
        <v>0.00011494124713492703</v>
      </c>
      <c r="U139" s="101">
        <v>-0.00012901038808953532</v>
      </c>
      <c r="V139" s="101">
        <v>-5.19757307862953E-05</v>
      </c>
      <c r="W139" s="101">
        <v>-4.2718519797689165E-05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2047</v>
      </c>
      <c r="B141" s="101">
        <v>153.48</v>
      </c>
      <c r="C141" s="101">
        <v>151.38</v>
      </c>
      <c r="D141" s="101">
        <v>8.974522904899628</v>
      </c>
      <c r="E141" s="101">
        <v>9.51014166724147</v>
      </c>
      <c r="F141" s="101">
        <v>32.86533003428525</v>
      </c>
      <c r="G141" s="101" t="s">
        <v>59</v>
      </c>
      <c r="H141" s="101">
        <v>1.292545148652465</v>
      </c>
      <c r="I141" s="101">
        <v>87.27254514865245</v>
      </c>
      <c r="J141" s="101" t="s">
        <v>73</v>
      </c>
      <c r="K141" s="101">
        <v>2.156016615061057</v>
      </c>
      <c r="M141" s="101" t="s">
        <v>68</v>
      </c>
      <c r="N141" s="101">
        <v>1.1301172274552571</v>
      </c>
      <c r="X141" s="101">
        <v>67.5</v>
      </c>
    </row>
    <row r="142" spans="1:24" s="101" customFormat="1" ht="12.75" hidden="1">
      <c r="A142" s="101">
        <v>2045</v>
      </c>
      <c r="B142" s="101">
        <v>115.91999816894531</v>
      </c>
      <c r="C142" s="101">
        <v>119.31999969482422</v>
      </c>
      <c r="D142" s="101">
        <v>9.593179702758789</v>
      </c>
      <c r="E142" s="101">
        <v>10.113847732543945</v>
      </c>
      <c r="F142" s="101">
        <v>26.534421690738196</v>
      </c>
      <c r="G142" s="101" t="s">
        <v>56</v>
      </c>
      <c r="H142" s="101">
        <v>17.393207303015004</v>
      </c>
      <c r="I142" s="101">
        <v>65.81320547196032</v>
      </c>
      <c r="J142" s="101" t="s">
        <v>62</v>
      </c>
      <c r="K142" s="101">
        <v>1.4157451804727847</v>
      </c>
      <c r="L142" s="101">
        <v>0.18819753680555648</v>
      </c>
      <c r="M142" s="101">
        <v>0.33515874978208776</v>
      </c>
      <c r="N142" s="101">
        <v>0.024935175104094456</v>
      </c>
      <c r="O142" s="101">
        <v>0.05685906379959613</v>
      </c>
      <c r="P142" s="101">
        <v>0.005398629094027814</v>
      </c>
      <c r="Q142" s="101">
        <v>0.006921117649065324</v>
      </c>
      <c r="R142" s="101">
        <v>0.0003838654775387481</v>
      </c>
      <c r="S142" s="101">
        <v>0.0007459966843514384</v>
      </c>
      <c r="T142" s="101">
        <v>7.941491886365547E-05</v>
      </c>
      <c r="U142" s="101">
        <v>0.0001513860605638213</v>
      </c>
      <c r="V142" s="101">
        <v>1.4236832125183912E-05</v>
      </c>
      <c r="W142" s="101">
        <v>4.651675108858159E-05</v>
      </c>
      <c r="X142" s="101">
        <v>67.5</v>
      </c>
    </row>
    <row r="143" spans="1:24" s="101" customFormat="1" ht="12.75" hidden="1">
      <c r="A143" s="101">
        <v>2046</v>
      </c>
      <c r="B143" s="101">
        <v>107.4800033569336</v>
      </c>
      <c r="C143" s="101">
        <v>110.87999725341797</v>
      </c>
      <c r="D143" s="101">
        <v>9.766777992248535</v>
      </c>
      <c r="E143" s="101">
        <v>10.421578407287598</v>
      </c>
      <c r="F143" s="101">
        <v>19.17177223954899</v>
      </c>
      <c r="G143" s="101" t="s">
        <v>57</v>
      </c>
      <c r="H143" s="101">
        <v>6.7098881911922135</v>
      </c>
      <c r="I143" s="101">
        <v>46.68989154812581</v>
      </c>
      <c r="J143" s="101" t="s">
        <v>60</v>
      </c>
      <c r="K143" s="101">
        <v>-0.2138085951227857</v>
      </c>
      <c r="L143" s="101">
        <v>0.0010246821488351036</v>
      </c>
      <c r="M143" s="101">
        <v>0.04684752412401047</v>
      </c>
      <c r="N143" s="101">
        <v>-0.0002577749501240129</v>
      </c>
      <c r="O143" s="101">
        <v>-0.009192692694776542</v>
      </c>
      <c r="P143" s="101">
        <v>0.00011728174305567366</v>
      </c>
      <c r="Q143" s="101">
        <v>0.0007872262153651895</v>
      </c>
      <c r="R143" s="101">
        <v>-2.0716529858684522E-05</v>
      </c>
      <c r="S143" s="101">
        <v>-0.00017003040853688214</v>
      </c>
      <c r="T143" s="101">
        <v>8.348977319606734E-06</v>
      </c>
      <c r="U143" s="101">
        <v>5.23086274517805E-06</v>
      </c>
      <c r="V143" s="101">
        <v>-1.6379467993676033E-06</v>
      </c>
      <c r="W143" s="101">
        <v>-1.2099921362376375E-05</v>
      </c>
      <c r="X143" s="101">
        <v>67.5</v>
      </c>
    </row>
    <row r="144" spans="1:24" s="101" customFormat="1" ht="12.75" hidden="1">
      <c r="A144" s="101">
        <v>2048</v>
      </c>
      <c r="B144" s="101">
        <v>156.22000122070312</v>
      </c>
      <c r="C144" s="101">
        <v>149.82000732421875</v>
      </c>
      <c r="D144" s="101">
        <v>9.346360206604004</v>
      </c>
      <c r="E144" s="101">
        <v>9.664737701416016</v>
      </c>
      <c r="F144" s="101">
        <v>27.334257931118167</v>
      </c>
      <c r="G144" s="101" t="s">
        <v>58</v>
      </c>
      <c r="H144" s="101">
        <v>-19.01471459585764</v>
      </c>
      <c r="I144" s="101">
        <v>69.70528662484548</v>
      </c>
      <c r="J144" s="101" t="s">
        <v>61</v>
      </c>
      <c r="K144" s="101">
        <v>-1.399507163498472</v>
      </c>
      <c r="L144" s="101">
        <v>0.18819474723321225</v>
      </c>
      <c r="M144" s="101">
        <v>-0.331868493591878</v>
      </c>
      <c r="N144" s="101">
        <v>-0.024933842655053003</v>
      </c>
      <c r="O144" s="101">
        <v>-0.05611102865913211</v>
      </c>
      <c r="P144" s="101">
        <v>0.005397355008486045</v>
      </c>
      <c r="Q144" s="101">
        <v>-0.006876201305811612</v>
      </c>
      <c r="R144" s="101">
        <v>-0.00038330605296116234</v>
      </c>
      <c r="S144" s="101">
        <v>-0.0007263612828586892</v>
      </c>
      <c r="T144" s="101">
        <v>7.89748309009755E-05</v>
      </c>
      <c r="U144" s="101">
        <v>-0.00015129566222457958</v>
      </c>
      <c r="V144" s="101">
        <v>-1.4142295402200808E-05</v>
      </c>
      <c r="W144" s="101">
        <v>-4.491547656277693E-05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2047</v>
      </c>
      <c r="B146" s="101">
        <v>151.68</v>
      </c>
      <c r="C146" s="101">
        <v>155.78</v>
      </c>
      <c r="D146" s="101">
        <v>8.882225960536973</v>
      </c>
      <c r="E146" s="101">
        <v>9.357464624802768</v>
      </c>
      <c r="F146" s="101">
        <v>33.285555101294996</v>
      </c>
      <c r="G146" s="101" t="s">
        <v>59</v>
      </c>
      <c r="H146" s="101">
        <v>5.120151809949618</v>
      </c>
      <c r="I146" s="101">
        <v>89.30015180994963</v>
      </c>
      <c r="J146" s="101" t="s">
        <v>73</v>
      </c>
      <c r="K146" s="101">
        <v>1.3791183344289575</v>
      </c>
      <c r="M146" s="101" t="s">
        <v>68</v>
      </c>
      <c r="N146" s="101">
        <v>0.7412691913561692</v>
      </c>
      <c r="X146" s="101">
        <v>67.5</v>
      </c>
    </row>
    <row r="147" spans="1:24" s="101" customFormat="1" ht="12.75" hidden="1">
      <c r="A147" s="101">
        <v>2045</v>
      </c>
      <c r="B147" s="101">
        <v>120.55999755859375</v>
      </c>
      <c r="C147" s="101">
        <v>136.9600067138672</v>
      </c>
      <c r="D147" s="101">
        <v>9.561223030090332</v>
      </c>
      <c r="E147" s="101">
        <v>9.81203556060791</v>
      </c>
      <c r="F147" s="101">
        <v>28.06534175499797</v>
      </c>
      <c r="G147" s="101" t="s">
        <v>56</v>
      </c>
      <c r="H147" s="101">
        <v>16.796621987493268</v>
      </c>
      <c r="I147" s="101">
        <v>69.85661954608702</v>
      </c>
      <c r="J147" s="101" t="s">
        <v>62</v>
      </c>
      <c r="K147" s="101">
        <v>1.1195176744618183</v>
      </c>
      <c r="L147" s="101">
        <v>0.21585506134901364</v>
      </c>
      <c r="M147" s="101">
        <v>0.26503092171326437</v>
      </c>
      <c r="N147" s="101">
        <v>0.08289658990264366</v>
      </c>
      <c r="O147" s="101">
        <v>0.044961893419656354</v>
      </c>
      <c r="P147" s="101">
        <v>0.0061920295682742175</v>
      </c>
      <c r="Q147" s="101">
        <v>0.00547301195386007</v>
      </c>
      <c r="R147" s="101">
        <v>0.0012760287206557272</v>
      </c>
      <c r="S147" s="101">
        <v>0.0005899003974881823</v>
      </c>
      <c r="T147" s="101">
        <v>9.108682071692337E-05</v>
      </c>
      <c r="U147" s="101">
        <v>0.00011971631380150432</v>
      </c>
      <c r="V147" s="101">
        <v>4.734646142493862E-05</v>
      </c>
      <c r="W147" s="101">
        <v>3.677953880932762E-05</v>
      </c>
      <c r="X147" s="101">
        <v>67.5</v>
      </c>
    </row>
    <row r="148" spans="1:24" s="101" customFormat="1" ht="12.75" hidden="1">
      <c r="A148" s="101">
        <v>2046</v>
      </c>
      <c r="B148" s="101">
        <v>117.41999816894531</v>
      </c>
      <c r="C148" s="101">
        <v>126.5199966430664</v>
      </c>
      <c r="D148" s="101">
        <v>9.406305313110352</v>
      </c>
      <c r="E148" s="101">
        <v>10.12455940246582</v>
      </c>
      <c r="F148" s="101">
        <v>24.08385454361486</v>
      </c>
      <c r="G148" s="101" t="s">
        <v>57</v>
      </c>
      <c r="H148" s="101">
        <v>11.005669770130417</v>
      </c>
      <c r="I148" s="101">
        <v>60.92566793907573</v>
      </c>
      <c r="J148" s="101" t="s">
        <v>60</v>
      </c>
      <c r="K148" s="101">
        <v>-0.23063291362112018</v>
      </c>
      <c r="L148" s="101">
        <v>0.0011756719222783014</v>
      </c>
      <c r="M148" s="101">
        <v>0.05164833990046397</v>
      </c>
      <c r="N148" s="101">
        <v>-0.0008572573931433659</v>
      </c>
      <c r="O148" s="101">
        <v>-0.009736678860987056</v>
      </c>
      <c r="P148" s="101">
        <v>0.0001345080500232866</v>
      </c>
      <c r="Q148" s="101">
        <v>0.0009253118407130455</v>
      </c>
      <c r="R148" s="101">
        <v>-6.890864499980025E-05</v>
      </c>
      <c r="S148" s="101">
        <v>-0.00016631733531768234</v>
      </c>
      <c r="T148" s="101">
        <v>9.57327493603303E-06</v>
      </c>
      <c r="U148" s="101">
        <v>1.0805071006587948E-05</v>
      </c>
      <c r="V148" s="101">
        <v>-5.440172775566475E-06</v>
      </c>
      <c r="W148" s="101">
        <v>-1.1534024692809903E-05</v>
      </c>
      <c r="X148" s="101">
        <v>67.5</v>
      </c>
    </row>
    <row r="149" spans="1:24" s="101" customFormat="1" ht="12.75" hidden="1">
      <c r="A149" s="101">
        <v>2048</v>
      </c>
      <c r="B149" s="101">
        <v>156.25999450683594</v>
      </c>
      <c r="C149" s="101">
        <v>155.36000061035156</v>
      </c>
      <c r="D149" s="101">
        <v>9.305480003356934</v>
      </c>
      <c r="E149" s="101">
        <v>9.587963104248047</v>
      </c>
      <c r="F149" s="101">
        <v>30.082560829601498</v>
      </c>
      <c r="G149" s="101" t="s">
        <v>58</v>
      </c>
      <c r="H149" s="101">
        <v>-11.70909806144735</v>
      </c>
      <c r="I149" s="101">
        <v>77.05089644538859</v>
      </c>
      <c r="J149" s="101" t="s">
        <v>61</v>
      </c>
      <c r="K149" s="101">
        <v>-1.0955036661677726</v>
      </c>
      <c r="L149" s="101">
        <v>0.2158518596295098</v>
      </c>
      <c r="M149" s="101">
        <v>-0.25994968445779776</v>
      </c>
      <c r="N149" s="101">
        <v>-0.08289215721194004</v>
      </c>
      <c r="O149" s="101">
        <v>-0.043894976302972816</v>
      </c>
      <c r="P149" s="101">
        <v>0.006190568451997048</v>
      </c>
      <c r="Q149" s="101">
        <v>-0.005394224489630688</v>
      </c>
      <c r="R149" s="101">
        <v>-0.0012741667452035401</v>
      </c>
      <c r="S149" s="101">
        <v>-0.0005659691006844288</v>
      </c>
      <c r="T149" s="101">
        <v>9.058234549467166E-05</v>
      </c>
      <c r="U149" s="101">
        <v>-0.00011922770747927197</v>
      </c>
      <c r="V149" s="101">
        <v>-4.7032881366499186E-05</v>
      </c>
      <c r="W149" s="101">
        <v>-3.492421437072691E-05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2047</v>
      </c>
      <c r="B151" s="101">
        <v>150.66</v>
      </c>
      <c r="C151" s="101">
        <v>159.96</v>
      </c>
      <c r="D151" s="101">
        <v>8.980838388736663</v>
      </c>
      <c r="E151" s="101">
        <v>9.25801293027135</v>
      </c>
      <c r="F151" s="101">
        <v>33.882386161849816</v>
      </c>
      <c r="G151" s="101" t="s">
        <v>59</v>
      </c>
      <c r="H151" s="101">
        <v>6.739386325890393</v>
      </c>
      <c r="I151" s="101">
        <v>89.89938632589039</v>
      </c>
      <c r="J151" s="101" t="s">
        <v>73</v>
      </c>
      <c r="K151" s="101">
        <v>1.218891665262739</v>
      </c>
      <c r="M151" s="101" t="s">
        <v>68</v>
      </c>
      <c r="N151" s="101">
        <v>0.6796597269562672</v>
      </c>
      <c r="X151" s="101">
        <v>67.5</v>
      </c>
    </row>
    <row r="152" spans="1:24" s="101" customFormat="1" ht="12.75" hidden="1">
      <c r="A152" s="101">
        <v>2045</v>
      </c>
      <c r="B152" s="101">
        <v>132.94000244140625</v>
      </c>
      <c r="C152" s="101">
        <v>137.33999633789062</v>
      </c>
      <c r="D152" s="101">
        <v>9.674962997436523</v>
      </c>
      <c r="E152" s="101">
        <v>10.017173767089844</v>
      </c>
      <c r="F152" s="101">
        <v>31.35465616732028</v>
      </c>
      <c r="G152" s="101" t="s">
        <v>56</v>
      </c>
      <c r="H152" s="101">
        <v>11.726580727444855</v>
      </c>
      <c r="I152" s="101">
        <v>77.1665831688511</v>
      </c>
      <c r="J152" s="101" t="s">
        <v>62</v>
      </c>
      <c r="K152" s="101">
        <v>1.0224290515040597</v>
      </c>
      <c r="L152" s="101">
        <v>0.33369898028924005</v>
      </c>
      <c r="M152" s="101">
        <v>0.24204625666822557</v>
      </c>
      <c r="N152" s="101">
        <v>0.04225625928584275</v>
      </c>
      <c r="O152" s="101">
        <v>0.04106267304812419</v>
      </c>
      <c r="P152" s="101">
        <v>0.009572631496236054</v>
      </c>
      <c r="Q152" s="101">
        <v>0.004998340398681779</v>
      </c>
      <c r="R152" s="101">
        <v>0.0006504623676054992</v>
      </c>
      <c r="S152" s="101">
        <v>0.0005387395463229183</v>
      </c>
      <c r="T152" s="101">
        <v>0.00014084144079798625</v>
      </c>
      <c r="U152" s="101">
        <v>0.00010933534095609776</v>
      </c>
      <c r="V152" s="101">
        <v>2.4132582833589163E-05</v>
      </c>
      <c r="W152" s="101">
        <v>3.359129556507369E-05</v>
      </c>
      <c r="X152" s="101">
        <v>67.5</v>
      </c>
    </row>
    <row r="153" spans="1:24" s="101" customFormat="1" ht="12.75" hidden="1">
      <c r="A153" s="101">
        <v>2046</v>
      </c>
      <c r="B153" s="101">
        <v>128.05999755859375</v>
      </c>
      <c r="C153" s="101">
        <v>131.55999755859375</v>
      </c>
      <c r="D153" s="101">
        <v>9.256769180297852</v>
      </c>
      <c r="E153" s="101">
        <v>9.857458114624023</v>
      </c>
      <c r="F153" s="101">
        <v>26.347706675145634</v>
      </c>
      <c r="G153" s="101" t="s">
        <v>57</v>
      </c>
      <c r="H153" s="101">
        <v>7.199614211958121</v>
      </c>
      <c r="I153" s="101">
        <v>67.75961177055187</v>
      </c>
      <c r="J153" s="101" t="s">
        <v>60</v>
      </c>
      <c r="K153" s="101">
        <v>-0.021678248377430247</v>
      </c>
      <c r="L153" s="101">
        <v>0.001816436399835698</v>
      </c>
      <c r="M153" s="101">
        <v>0.0023814990828261396</v>
      </c>
      <c r="N153" s="101">
        <v>-0.00043694158241631693</v>
      </c>
      <c r="O153" s="101">
        <v>-0.0013134585926371494</v>
      </c>
      <c r="P153" s="101">
        <v>0.00020781697337469724</v>
      </c>
      <c r="Q153" s="101">
        <v>-8.199081182294163E-05</v>
      </c>
      <c r="R153" s="101">
        <v>-3.511350783614047E-05</v>
      </c>
      <c r="S153" s="101">
        <v>-5.353636013490747E-05</v>
      </c>
      <c r="T153" s="101">
        <v>1.479428054129196E-05</v>
      </c>
      <c r="U153" s="101">
        <v>-1.04664203938889E-05</v>
      </c>
      <c r="V153" s="101">
        <v>-2.7714823847952383E-06</v>
      </c>
      <c r="W153" s="101">
        <v>-4.4442126449444674E-06</v>
      </c>
      <c r="X153" s="101">
        <v>67.5</v>
      </c>
    </row>
    <row r="154" spans="1:24" s="101" customFormat="1" ht="12.75" hidden="1">
      <c r="A154" s="101">
        <v>2048</v>
      </c>
      <c r="B154" s="101">
        <v>167.3800048828125</v>
      </c>
      <c r="C154" s="101">
        <v>158.77999877929688</v>
      </c>
      <c r="D154" s="101">
        <v>9.162209510803223</v>
      </c>
      <c r="E154" s="101">
        <v>9.553360939025879</v>
      </c>
      <c r="F154" s="101">
        <v>32.67061492840945</v>
      </c>
      <c r="G154" s="101" t="s">
        <v>58</v>
      </c>
      <c r="H154" s="101">
        <v>-14.852127377659897</v>
      </c>
      <c r="I154" s="101">
        <v>85.0278775051526</v>
      </c>
      <c r="J154" s="101" t="s">
        <v>61</v>
      </c>
      <c r="K154" s="101">
        <v>-1.0221992070564219</v>
      </c>
      <c r="L154" s="101">
        <v>0.333694036513816</v>
      </c>
      <c r="M154" s="101">
        <v>-0.24203454057059506</v>
      </c>
      <c r="N154" s="101">
        <v>-0.04225400017614814</v>
      </c>
      <c r="O154" s="101">
        <v>-0.04104166108215618</v>
      </c>
      <c r="P154" s="101">
        <v>0.009570375429851636</v>
      </c>
      <c r="Q154" s="101">
        <v>-0.0049976678809091485</v>
      </c>
      <c r="R154" s="101">
        <v>-0.0006495139207425757</v>
      </c>
      <c r="S154" s="101">
        <v>-0.0005360729026128157</v>
      </c>
      <c r="T154" s="101">
        <v>0.00014006227439720595</v>
      </c>
      <c r="U154" s="101">
        <v>-0.00010883322482644963</v>
      </c>
      <c r="V154" s="101">
        <v>-2.3972910536912535E-05</v>
      </c>
      <c r="W154" s="101">
        <v>-3.32960074439362E-05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19.17177223954899</v>
      </c>
      <c r="G155" s="102"/>
      <c r="H155" s="102"/>
      <c r="I155" s="115"/>
      <c r="J155" s="115" t="s">
        <v>159</v>
      </c>
      <c r="K155" s="102">
        <f>AVERAGE(K153,K148,K143,K138,K133,K128)</f>
        <v>-0.14448190589781798</v>
      </c>
      <c r="L155" s="102">
        <f>AVERAGE(L153,L148,L143,L138,L133,L128)</f>
        <v>0.0025621550023079147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33.882386161849816</v>
      </c>
      <c r="G156" s="102"/>
      <c r="H156" s="102"/>
      <c r="I156" s="115"/>
      <c r="J156" s="115" t="s">
        <v>160</v>
      </c>
      <c r="K156" s="102">
        <f>AVERAGE(K154,K149,K144,K139,K134,K129)</f>
        <v>-1.1266108094083829</v>
      </c>
      <c r="L156" s="102">
        <f>AVERAGE(L154,L149,L144,L139,L134,L129)</f>
        <v>0.47070904881376263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0.09030119118613623</v>
      </c>
      <c r="L157" s="102">
        <f>ABS(L155/$H$33)</f>
        <v>0.007117097228633097</v>
      </c>
      <c r="M157" s="115" t="s">
        <v>111</v>
      </c>
      <c r="N157" s="102">
        <f>K157+L157+L158+K158</f>
        <v>1.0317312219963157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0.6401197780729448</v>
      </c>
      <c r="L158" s="102">
        <f>ABS(L156/$H$34)</f>
        <v>0.29419315550860164</v>
      </c>
      <c r="M158" s="102"/>
      <c r="N158" s="102"/>
    </row>
    <row r="159" s="101" customFormat="1" ht="12.75"/>
    <row r="160" s="101" customFormat="1" ht="12.75" hidden="1">
      <c r="A160" s="101" t="s">
        <v>119</v>
      </c>
    </row>
    <row r="161" spans="1:24" s="101" customFormat="1" ht="12.75" hidden="1">
      <c r="A161" s="101">
        <v>2047</v>
      </c>
      <c r="B161" s="101">
        <v>135.44</v>
      </c>
      <c r="C161" s="101">
        <v>136.04</v>
      </c>
      <c r="D161" s="101">
        <v>9.086412307143268</v>
      </c>
      <c r="E161" s="101">
        <v>9.526501900921634</v>
      </c>
      <c r="F161" s="101">
        <v>22.491990472549514</v>
      </c>
      <c r="G161" s="101" t="s">
        <v>59</v>
      </c>
      <c r="H161" s="101">
        <v>-8.993559150341525</v>
      </c>
      <c r="I161" s="101">
        <v>58.94644084965847</v>
      </c>
      <c r="J161" s="101" t="s">
        <v>73</v>
      </c>
      <c r="K161" s="101">
        <v>1.8110508914224965</v>
      </c>
      <c r="M161" s="101" t="s">
        <v>68</v>
      </c>
      <c r="N161" s="101">
        <v>1.303062743110972</v>
      </c>
      <c r="X161" s="101">
        <v>67.5</v>
      </c>
    </row>
    <row r="162" spans="1:24" s="101" customFormat="1" ht="12.75" hidden="1">
      <c r="A162" s="101">
        <v>2045</v>
      </c>
      <c r="B162" s="101">
        <v>128.82000732421875</v>
      </c>
      <c r="C162" s="101">
        <v>138.22000122070312</v>
      </c>
      <c r="D162" s="101">
        <v>9.593729972839355</v>
      </c>
      <c r="E162" s="101">
        <v>9.836456298828125</v>
      </c>
      <c r="F162" s="101">
        <v>26.06968281388442</v>
      </c>
      <c r="G162" s="101" t="s">
        <v>56</v>
      </c>
      <c r="H162" s="101">
        <v>3.3718537303713276</v>
      </c>
      <c r="I162" s="101">
        <v>64.69186105459008</v>
      </c>
      <c r="J162" s="101" t="s">
        <v>62</v>
      </c>
      <c r="K162" s="101">
        <v>0.9510643113890526</v>
      </c>
      <c r="L162" s="101">
        <v>0.9219205222384211</v>
      </c>
      <c r="M162" s="101">
        <v>0.22515151043448434</v>
      </c>
      <c r="N162" s="101">
        <v>0.0609556288313671</v>
      </c>
      <c r="O162" s="101">
        <v>0.03819651304472578</v>
      </c>
      <c r="P162" s="101">
        <v>0.026446938362706902</v>
      </c>
      <c r="Q162" s="101">
        <v>0.004649383777559367</v>
      </c>
      <c r="R162" s="101">
        <v>0.000938271678491279</v>
      </c>
      <c r="S162" s="101">
        <v>0.00050110832183676</v>
      </c>
      <c r="T162" s="101">
        <v>0.00038915245303787385</v>
      </c>
      <c r="U162" s="101">
        <v>0.00010170294849519101</v>
      </c>
      <c r="V162" s="101">
        <v>3.483085785805766E-05</v>
      </c>
      <c r="W162" s="101">
        <v>3.1247281797299004E-05</v>
      </c>
      <c r="X162" s="101">
        <v>67.5</v>
      </c>
    </row>
    <row r="163" spans="1:24" s="101" customFormat="1" ht="12.75" hidden="1">
      <c r="A163" s="101">
        <v>2048</v>
      </c>
      <c r="B163" s="101">
        <v>152.8800048828125</v>
      </c>
      <c r="C163" s="101">
        <v>158.77999877929688</v>
      </c>
      <c r="D163" s="101">
        <v>9.704649925231934</v>
      </c>
      <c r="E163" s="101">
        <v>9.76624584197998</v>
      </c>
      <c r="F163" s="101">
        <v>32.008471558213046</v>
      </c>
      <c r="G163" s="101" t="s">
        <v>57</v>
      </c>
      <c r="H163" s="101">
        <v>-6.779534930749861</v>
      </c>
      <c r="I163" s="101">
        <v>78.60046995206264</v>
      </c>
      <c r="J163" s="101" t="s">
        <v>60</v>
      </c>
      <c r="K163" s="101">
        <v>-0.08146970669938906</v>
      </c>
      <c r="L163" s="101">
        <v>-0.005015820909442511</v>
      </c>
      <c r="M163" s="101">
        <v>0.021835190286711076</v>
      </c>
      <c r="N163" s="101">
        <v>-0.0006302571290288278</v>
      </c>
      <c r="O163" s="101">
        <v>-0.0028610992043849</v>
      </c>
      <c r="P163" s="101">
        <v>-0.0005739396587631348</v>
      </c>
      <c r="Q163" s="101">
        <v>0.0005721771466769141</v>
      </c>
      <c r="R163" s="101">
        <v>-5.069629975731712E-05</v>
      </c>
      <c r="S163" s="101">
        <v>-3.718995415322064E-06</v>
      </c>
      <c r="T163" s="101">
        <v>-4.087243689708866E-05</v>
      </c>
      <c r="U163" s="101">
        <v>2.0490918653333144E-05</v>
      </c>
      <c r="V163" s="101">
        <v>-4.001142739324826E-06</v>
      </c>
      <c r="W163" s="101">
        <v>8.020703079048603E-07</v>
      </c>
      <c r="X163" s="101">
        <v>67.5</v>
      </c>
    </row>
    <row r="164" spans="1:24" s="101" customFormat="1" ht="12.75" hidden="1">
      <c r="A164" s="101">
        <v>2046</v>
      </c>
      <c r="B164" s="101">
        <v>102.12000274658203</v>
      </c>
      <c r="C164" s="101">
        <v>109.81999969482422</v>
      </c>
      <c r="D164" s="101">
        <v>9.845791816711426</v>
      </c>
      <c r="E164" s="101">
        <v>10.42678451538086</v>
      </c>
      <c r="F164" s="101">
        <v>25.926751159594662</v>
      </c>
      <c r="G164" s="101" t="s">
        <v>58</v>
      </c>
      <c r="H164" s="101">
        <v>27.999770790579745</v>
      </c>
      <c r="I164" s="101">
        <v>62.61977353716178</v>
      </c>
      <c r="J164" s="101" t="s">
        <v>61</v>
      </c>
      <c r="K164" s="101">
        <v>0.9475684731396714</v>
      </c>
      <c r="L164" s="101">
        <v>-0.9219068775451063</v>
      </c>
      <c r="M164" s="101">
        <v>0.22409022092914457</v>
      </c>
      <c r="N164" s="101">
        <v>-0.060952370439374216</v>
      </c>
      <c r="O164" s="101">
        <v>0.03808920739682797</v>
      </c>
      <c r="P164" s="101">
        <v>-0.026440709938065524</v>
      </c>
      <c r="Q164" s="101">
        <v>0.004614041918302528</v>
      </c>
      <c r="R164" s="101">
        <v>-0.0009369010768751193</v>
      </c>
      <c r="S164" s="101">
        <v>0.000501094521310256</v>
      </c>
      <c r="T164" s="101">
        <v>-0.00038700009768408085</v>
      </c>
      <c r="U164" s="101">
        <v>9.961732773648348E-05</v>
      </c>
      <c r="V164" s="101">
        <v>-3.4600282020639156E-05</v>
      </c>
      <c r="W164" s="101">
        <v>3.1236986137285895E-05</v>
      </c>
      <c r="X164" s="101">
        <v>67.5</v>
      </c>
    </row>
    <row r="165" s="101" customFormat="1" ht="12.75" hidden="1">
      <c r="A165" s="101" t="s">
        <v>125</v>
      </c>
    </row>
    <row r="166" spans="1:24" s="101" customFormat="1" ht="12.75" hidden="1">
      <c r="A166" s="101">
        <v>2047</v>
      </c>
      <c r="B166" s="101">
        <v>142.7</v>
      </c>
      <c r="C166" s="101">
        <v>138.4</v>
      </c>
      <c r="D166" s="101">
        <v>9.212320085694309</v>
      </c>
      <c r="E166" s="101">
        <v>9.576347582036012</v>
      </c>
      <c r="F166" s="101">
        <v>21.948393080774277</v>
      </c>
      <c r="G166" s="101" t="s">
        <v>59</v>
      </c>
      <c r="H166" s="101">
        <v>-18.44707758786089</v>
      </c>
      <c r="I166" s="101">
        <v>56.75292241213911</v>
      </c>
      <c r="J166" s="101" t="s">
        <v>73</v>
      </c>
      <c r="K166" s="101">
        <v>2.301087855671429</v>
      </c>
      <c r="M166" s="101" t="s">
        <v>68</v>
      </c>
      <c r="N166" s="101">
        <v>1.6971963888277297</v>
      </c>
      <c r="X166" s="101">
        <v>67.5</v>
      </c>
    </row>
    <row r="167" spans="1:24" s="101" customFormat="1" ht="12.75" hidden="1">
      <c r="A167" s="101">
        <v>2045</v>
      </c>
      <c r="B167" s="101">
        <v>122.0199966430664</v>
      </c>
      <c r="C167" s="101">
        <v>139.52000427246094</v>
      </c>
      <c r="D167" s="101">
        <v>9.851444244384766</v>
      </c>
      <c r="E167" s="101">
        <v>10.184771537780762</v>
      </c>
      <c r="F167" s="101">
        <v>25.580809769009562</v>
      </c>
      <c r="G167" s="101" t="s">
        <v>56</v>
      </c>
      <c r="H167" s="101">
        <v>7.280463160558213</v>
      </c>
      <c r="I167" s="101">
        <v>61.80045980362462</v>
      </c>
      <c r="J167" s="101" t="s">
        <v>62</v>
      </c>
      <c r="K167" s="101">
        <v>1.0270646184868832</v>
      </c>
      <c r="L167" s="101">
        <v>1.086681565017133</v>
      </c>
      <c r="M167" s="101">
        <v>0.24314309709568085</v>
      </c>
      <c r="N167" s="101">
        <v>0.059421716185530445</v>
      </c>
      <c r="O167" s="101">
        <v>0.041248639362178374</v>
      </c>
      <c r="P167" s="101">
        <v>0.031173410727656368</v>
      </c>
      <c r="Q167" s="101">
        <v>0.005020890158601836</v>
      </c>
      <c r="R167" s="101">
        <v>0.0009146635006125507</v>
      </c>
      <c r="S167" s="101">
        <v>0.000541152298567456</v>
      </c>
      <c r="T167" s="101">
        <v>0.0004587179364796512</v>
      </c>
      <c r="U167" s="101">
        <v>0.00010983527054199733</v>
      </c>
      <c r="V167" s="101">
        <v>3.394953209516707E-05</v>
      </c>
      <c r="W167" s="101">
        <v>3.3745816481176997E-05</v>
      </c>
      <c r="X167" s="101">
        <v>67.5</v>
      </c>
    </row>
    <row r="168" spans="1:24" s="101" customFormat="1" ht="12.75" hidden="1">
      <c r="A168" s="101">
        <v>2048</v>
      </c>
      <c r="B168" s="101">
        <v>146.66000366210938</v>
      </c>
      <c r="C168" s="101">
        <v>150.25999450683594</v>
      </c>
      <c r="D168" s="101">
        <v>9.704931259155273</v>
      </c>
      <c r="E168" s="101">
        <v>9.824252128601074</v>
      </c>
      <c r="F168" s="101">
        <v>31.538906012429592</v>
      </c>
      <c r="G168" s="101" t="s">
        <v>57</v>
      </c>
      <c r="H168" s="101">
        <v>-1.735064466920008</v>
      </c>
      <c r="I168" s="101">
        <v>77.42493919518937</v>
      </c>
      <c r="J168" s="101" t="s">
        <v>60</v>
      </c>
      <c r="K168" s="101">
        <v>-0.6396572368352408</v>
      </c>
      <c r="L168" s="101">
        <v>-0.005912343968991182</v>
      </c>
      <c r="M168" s="101">
        <v>0.15358243425958962</v>
      </c>
      <c r="N168" s="101">
        <v>-0.0006145366590182608</v>
      </c>
      <c r="O168" s="101">
        <v>-0.025339904155452207</v>
      </c>
      <c r="P168" s="101">
        <v>-0.0006764165725524279</v>
      </c>
      <c r="Q168" s="101">
        <v>0.003272519522592091</v>
      </c>
      <c r="R168" s="101">
        <v>-4.944500249401285E-05</v>
      </c>
      <c r="S168" s="101">
        <v>-0.00030287425982254576</v>
      </c>
      <c r="T168" s="101">
        <v>-4.8164586468463855E-05</v>
      </c>
      <c r="U168" s="101">
        <v>7.796787783995533E-05</v>
      </c>
      <c r="V168" s="101">
        <v>-3.907857120870524E-06</v>
      </c>
      <c r="W168" s="101">
        <v>-1.7950517948635918E-05</v>
      </c>
      <c r="X168" s="101">
        <v>67.5</v>
      </c>
    </row>
    <row r="169" spans="1:24" s="101" customFormat="1" ht="12.75" hidden="1">
      <c r="A169" s="101">
        <v>2046</v>
      </c>
      <c r="B169" s="101">
        <v>93.63999938964844</v>
      </c>
      <c r="C169" s="101">
        <v>98.63999938964844</v>
      </c>
      <c r="D169" s="101">
        <v>9.874032020568848</v>
      </c>
      <c r="E169" s="101">
        <v>10.524093627929688</v>
      </c>
      <c r="F169" s="101">
        <v>22.53285065790933</v>
      </c>
      <c r="G169" s="101" t="s">
        <v>58</v>
      </c>
      <c r="H169" s="101">
        <v>28.107628416704593</v>
      </c>
      <c r="I169" s="101">
        <v>54.24762780635303</v>
      </c>
      <c r="J169" s="101" t="s">
        <v>61</v>
      </c>
      <c r="K169" s="101">
        <v>0.803554820725949</v>
      </c>
      <c r="L169" s="101">
        <v>-1.0866654811564036</v>
      </c>
      <c r="M169" s="101">
        <v>0.1884966884382283</v>
      </c>
      <c r="N169" s="101">
        <v>-0.05941853834560771</v>
      </c>
      <c r="O169" s="101">
        <v>0.03254749616519752</v>
      </c>
      <c r="P169" s="101">
        <v>-0.031166071247681146</v>
      </c>
      <c r="Q169" s="101">
        <v>0.00380788050744747</v>
      </c>
      <c r="R169" s="101">
        <v>-0.000913326070514344</v>
      </c>
      <c r="S169" s="101">
        <v>0.00044845623307273366</v>
      </c>
      <c r="T169" s="101">
        <v>-0.0004561823296210312</v>
      </c>
      <c r="U169" s="101">
        <v>7.736146767071801E-05</v>
      </c>
      <c r="V169" s="101">
        <v>-3.372386962084334E-05</v>
      </c>
      <c r="W169" s="101">
        <v>2.857549711478309E-05</v>
      </c>
      <c r="X169" s="101">
        <v>67.5</v>
      </c>
    </row>
    <row r="170" s="101" customFormat="1" ht="12.75" hidden="1">
      <c r="A170" s="101" t="s">
        <v>131</v>
      </c>
    </row>
    <row r="171" spans="1:24" s="101" customFormat="1" ht="12.75" hidden="1">
      <c r="A171" s="101">
        <v>2047</v>
      </c>
      <c r="B171" s="101">
        <v>135.24</v>
      </c>
      <c r="C171" s="101">
        <v>150.14</v>
      </c>
      <c r="D171" s="101">
        <v>9.067902889444229</v>
      </c>
      <c r="E171" s="101">
        <v>9.51415675276441</v>
      </c>
      <c r="F171" s="101">
        <v>23.732378125538464</v>
      </c>
      <c r="G171" s="101" t="s">
        <v>59</v>
      </c>
      <c r="H171" s="101">
        <v>-5.416348879731416</v>
      </c>
      <c r="I171" s="101">
        <v>62.32365112026859</v>
      </c>
      <c r="J171" s="101" t="s">
        <v>73</v>
      </c>
      <c r="K171" s="101">
        <v>1.5124218227256687</v>
      </c>
      <c r="M171" s="101" t="s">
        <v>68</v>
      </c>
      <c r="N171" s="101">
        <v>1.38152953459712</v>
      </c>
      <c r="X171" s="101">
        <v>67.5</v>
      </c>
    </row>
    <row r="172" spans="1:24" s="101" customFormat="1" ht="12.75" hidden="1">
      <c r="A172" s="101">
        <v>2045</v>
      </c>
      <c r="B172" s="101">
        <v>112.66000366210938</v>
      </c>
      <c r="C172" s="101">
        <v>121.26000213623047</v>
      </c>
      <c r="D172" s="101">
        <v>9.495569229125977</v>
      </c>
      <c r="E172" s="101">
        <v>9.883003234863281</v>
      </c>
      <c r="F172" s="101">
        <v>25.509279915645994</v>
      </c>
      <c r="G172" s="101" t="s">
        <v>56</v>
      </c>
      <c r="H172" s="101">
        <v>18.75218430339725</v>
      </c>
      <c r="I172" s="101">
        <v>63.912187965506625</v>
      </c>
      <c r="J172" s="101" t="s">
        <v>62</v>
      </c>
      <c r="K172" s="101">
        <v>0.3369773301568649</v>
      </c>
      <c r="L172" s="101">
        <v>1.1760800576797616</v>
      </c>
      <c r="M172" s="101">
        <v>0.07977487611998792</v>
      </c>
      <c r="N172" s="101">
        <v>0.08951788724159482</v>
      </c>
      <c r="O172" s="101">
        <v>0.01353376389868648</v>
      </c>
      <c r="P172" s="101">
        <v>0.03373809944746854</v>
      </c>
      <c r="Q172" s="101">
        <v>0.0016473233455144936</v>
      </c>
      <c r="R172" s="101">
        <v>0.0013779767731801422</v>
      </c>
      <c r="S172" s="101">
        <v>0.00017752926792900635</v>
      </c>
      <c r="T172" s="101">
        <v>0.0004964385433042099</v>
      </c>
      <c r="U172" s="101">
        <v>3.601659889495113E-05</v>
      </c>
      <c r="V172" s="101">
        <v>5.1152655902185904E-05</v>
      </c>
      <c r="W172" s="101">
        <v>1.1062881765965708E-05</v>
      </c>
      <c r="X172" s="101">
        <v>67.5</v>
      </c>
    </row>
    <row r="173" spans="1:24" s="101" customFormat="1" ht="12.75" hidden="1">
      <c r="A173" s="101">
        <v>2048</v>
      </c>
      <c r="B173" s="101">
        <v>151.72000122070312</v>
      </c>
      <c r="C173" s="101">
        <v>159.9199981689453</v>
      </c>
      <c r="D173" s="101">
        <v>9.330145835876465</v>
      </c>
      <c r="E173" s="101">
        <v>9.635727882385254</v>
      </c>
      <c r="F173" s="101">
        <v>27.806459240430645</v>
      </c>
      <c r="G173" s="101" t="s">
        <v>57</v>
      </c>
      <c r="H173" s="101">
        <v>-13.20073211379399</v>
      </c>
      <c r="I173" s="101">
        <v>71.01926910690914</v>
      </c>
      <c r="J173" s="101" t="s">
        <v>60</v>
      </c>
      <c r="K173" s="101">
        <v>0.3000037978497949</v>
      </c>
      <c r="L173" s="101">
        <v>-0.006398046783134392</v>
      </c>
      <c r="M173" s="101">
        <v>-0.07060426097124539</v>
      </c>
      <c r="N173" s="101">
        <v>-0.000925254771768837</v>
      </c>
      <c r="O173" s="101">
        <v>0.012114716610864005</v>
      </c>
      <c r="P173" s="101">
        <v>-0.0007321609182623377</v>
      </c>
      <c r="Q173" s="101">
        <v>-0.001437344013070889</v>
      </c>
      <c r="R173" s="101">
        <v>-7.44110001015487E-05</v>
      </c>
      <c r="S173" s="101">
        <v>0.00016390986800317845</v>
      </c>
      <c r="T173" s="101">
        <v>-5.214783789036077E-05</v>
      </c>
      <c r="U173" s="101">
        <v>-2.9922641168288376E-05</v>
      </c>
      <c r="V173" s="101">
        <v>-5.870294192549828E-06</v>
      </c>
      <c r="W173" s="101">
        <v>1.034893957720867E-05</v>
      </c>
      <c r="X173" s="101">
        <v>67.5</v>
      </c>
    </row>
    <row r="174" spans="1:24" s="101" customFormat="1" ht="12.75" hidden="1">
      <c r="A174" s="101">
        <v>2046</v>
      </c>
      <c r="B174" s="101">
        <v>115.36000061035156</v>
      </c>
      <c r="C174" s="101">
        <v>116.66000366210938</v>
      </c>
      <c r="D174" s="101">
        <v>9.483589172363281</v>
      </c>
      <c r="E174" s="101">
        <v>10.34704303741455</v>
      </c>
      <c r="F174" s="101">
        <v>28.152801189222235</v>
      </c>
      <c r="G174" s="101" t="s">
        <v>58</v>
      </c>
      <c r="H174" s="101">
        <v>22.772512201657065</v>
      </c>
      <c r="I174" s="101">
        <v>70.63251281200863</v>
      </c>
      <c r="J174" s="101" t="s">
        <v>61</v>
      </c>
      <c r="K174" s="101">
        <v>0.15346479177761943</v>
      </c>
      <c r="L174" s="101">
        <v>-1.176062654397882</v>
      </c>
      <c r="M174" s="101">
        <v>0.03713582088312703</v>
      </c>
      <c r="N174" s="101">
        <v>-0.0895131054081256</v>
      </c>
      <c r="O174" s="101">
        <v>0.006032943452730621</v>
      </c>
      <c r="P174" s="101">
        <v>-0.03373015408676702</v>
      </c>
      <c r="Q174" s="101">
        <v>0.0008048082956619768</v>
      </c>
      <c r="R174" s="101">
        <v>-0.0013759662025238282</v>
      </c>
      <c r="S174" s="101">
        <v>6.81923466570079E-05</v>
      </c>
      <c r="T174" s="101">
        <v>-0.0004936920399210083</v>
      </c>
      <c r="U174" s="101">
        <v>2.0045721275964318E-05</v>
      </c>
      <c r="V174" s="101">
        <v>-5.081470113992947E-05</v>
      </c>
      <c r="W174" s="101">
        <v>3.9098340879148006E-06</v>
      </c>
      <c r="X174" s="101">
        <v>67.5</v>
      </c>
    </row>
    <row r="175" s="101" customFormat="1" ht="12.75" hidden="1">
      <c r="A175" s="101" t="s">
        <v>137</v>
      </c>
    </row>
    <row r="176" spans="1:24" s="101" customFormat="1" ht="12.75" hidden="1">
      <c r="A176" s="101">
        <v>2047</v>
      </c>
      <c r="B176" s="101">
        <v>153.48</v>
      </c>
      <c r="C176" s="101">
        <v>151.38</v>
      </c>
      <c r="D176" s="101">
        <v>8.974522904899628</v>
      </c>
      <c r="E176" s="101">
        <v>9.51014166724147</v>
      </c>
      <c r="F176" s="101">
        <v>26.19622801217024</v>
      </c>
      <c r="G176" s="101" t="s">
        <v>59</v>
      </c>
      <c r="H176" s="101">
        <v>-16.416983607603015</v>
      </c>
      <c r="I176" s="101">
        <v>69.56301639239697</v>
      </c>
      <c r="J176" s="101" t="s">
        <v>73</v>
      </c>
      <c r="K176" s="101">
        <v>1.9072651484389151</v>
      </c>
      <c r="M176" s="101" t="s">
        <v>68</v>
      </c>
      <c r="N176" s="101">
        <v>1.7906349014648133</v>
      </c>
      <c r="X176" s="101">
        <v>67.5</v>
      </c>
    </row>
    <row r="177" spans="1:24" s="101" customFormat="1" ht="12.75" hidden="1">
      <c r="A177" s="101">
        <v>2045</v>
      </c>
      <c r="B177" s="101">
        <v>115.91999816894531</v>
      </c>
      <c r="C177" s="101">
        <v>119.31999969482422</v>
      </c>
      <c r="D177" s="101">
        <v>9.593179702758789</v>
      </c>
      <c r="E177" s="101">
        <v>10.113847732543945</v>
      </c>
      <c r="F177" s="101">
        <v>26.534421690738196</v>
      </c>
      <c r="G177" s="101" t="s">
        <v>56</v>
      </c>
      <c r="H177" s="101">
        <v>17.393207303015004</v>
      </c>
      <c r="I177" s="101">
        <v>65.81320547196032</v>
      </c>
      <c r="J177" s="101" t="s">
        <v>62</v>
      </c>
      <c r="K177" s="101">
        <v>0.13432842114609517</v>
      </c>
      <c r="L177" s="101">
        <v>1.3733356174809963</v>
      </c>
      <c r="M177" s="101">
        <v>0.031800287064421055</v>
      </c>
      <c r="N177" s="101">
        <v>0.02401952826190929</v>
      </c>
      <c r="O177" s="101">
        <v>0.0053945503138649285</v>
      </c>
      <c r="P177" s="101">
        <v>0.03939668583804882</v>
      </c>
      <c r="Q177" s="101">
        <v>0.0006566778958329201</v>
      </c>
      <c r="R177" s="101">
        <v>0.00036978891852044164</v>
      </c>
      <c r="S177" s="101">
        <v>7.072761989100362E-05</v>
      </c>
      <c r="T177" s="101">
        <v>0.0005797058039532186</v>
      </c>
      <c r="U177" s="101">
        <v>1.4386482700847887E-05</v>
      </c>
      <c r="V177" s="101">
        <v>1.3735862452476048E-05</v>
      </c>
      <c r="W177" s="101">
        <v>4.407353011285525E-06</v>
      </c>
      <c r="X177" s="101">
        <v>67.5</v>
      </c>
    </row>
    <row r="178" spans="1:24" s="101" customFormat="1" ht="12.75" hidden="1">
      <c r="A178" s="101">
        <v>2048</v>
      </c>
      <c r="B178" s="101">
        <v>156.22000122070312</v>
      </c>
      <c r="C178" s="101">
        <v>149.82000732421875</v>
      </c>
      <c r="D178" s="101">
        <v>9.346360206604004</v>
      </c>
      <c r="E178" s="101">
        <v>9.664737701416016</v>
      </c>
      <c r="F178" s="101">
        <v>28.66378282407809</v>
      </c>
      <c r="G178" s="101" t="s">
        <v>57</v>
      </c>
      <c r="H178" s="101">
        <v>-15.624283658526991</v>
      </c>
      <c r="I178" s="101">
        <v>73.09571756217613</v>
      </c>
      <c r="J178" s="101" t="s">
        <v>60</v>
      </c>
      <c r="K178" s="101">
        <v>-0.02997903244469624</v>
      </c>
      <c r="L178" s="101">
        <v>-0.00747205001305054</v>
      </c>
      <c r="M178" s="101">
        <v>0.007448805078413827</v>
      </c>
      <c r="N178" s="101">
        <v>-0.0002479588119020132</v>
      </c>
      <c r="O178" s="101">
        <v>-0.0011468855265807899</v>
      </c>
      <c r="P178" s="101">
        <v>-0.0008549341577871101</v>
      </c>
      <c r="Q178" s="101">
        <v>0.00017050707499036605</v>
      </c>
      <c r="R178" s="101">
        <v>-1.9974112914363595E-05</v>
      </c>
      <c r="S178" s="101">
        <v>-1.0372544407511201E-05</v>
      </c>
      <c r="T178" s="101">
        <v>-6.088361925448932E-05</v>
      </c>
      <c r="U178" s="101">
        <v>4.845702572063081E-06</v>
      </c>
      <c r="V178" s="101">
        <v>-1.578367869216971E-06</v>
      </c>
      <c r="W178" s="101">
        <v>-5.113128480170507E-07</v>
      </c>
      <c r="X178" s="101">
        <v>67.5</v>
      </c>
    </row>
    <row r="179" spans="1:24" s="101" customFormat="1" ht="12.75" hidden="1">
      <c r="A179" s="101">
        <v>2046</v>
      </c>
      <c r="B179" s="101">
        <v>107.4800033569336</v>
      </c>
      <c r="C179" s="101">
        <v>110.87999725341797</v>
      </c>
      <c r="D179" s="101">
        <v>9.766777992248535</v>
      </c>
      <c r="E179" s="101">
        <v>10.421578407287598</v>
      </c>
      <c r="F179" s="101">
        <v>24.955190522900303</v>
      </c>
      <c r="G179" s="101" t="s">
        <v>58</v>
      </c>
      <c r="H179" s="101">
        <v>20.794510575245376</v>
      </c>
      <c r="I179" s="101">
        <v>60.77451393217897</v>
      </c>
      <c r="J179" s="101" t="s">
        <v>61</v>
      </c>
      <c r="K179" s="101">
        <v>0.13094037704727507</v>
      </c>
      <c r="L179" s="101">
        <v>-1.3733152903505124</v>
      </c>
      <c r="M179" s="101">
        <v>0.03091558765870999</v>
      </c>
      <c r="N179" s="101">
        <v>-0.024018248361449245</v>
      </c>
      <c r="O179" s="101">
        <v>0.005271226297337243</v>
      </c>
      <c r="P179" s="101">
        <v>-0.0393874084271581</v>
      </c>
      <c r="Q179" s="101">
        <v>0.0006341554984810754</v>
      </c>
      <c r="R179" s="101">
        <v>-0.0003692490745740632</v>
      </c>
      <c r="S179" s="101">
        <v>6.996289400789891E-05</v>
      </c>
      <c r="T179" s="101">
        <v>-0.0005764997866812457</v>
      </c>
      <c r="U179" s="101">
        <v>1.354584995800916E-05</v>
      </c>
      <c r="V179" s="101">
        <v>-1.3644877140625517E-05</v>
      </c>
      <c r="W179" s="101">
        <v>4.3775929159231194E-06</v>
      </c>
      <c r="X179" s="101">
        <v>67.5</v>
      </c>
    </row>
    <row r="180" s="101" customFormat="1" ht="12.75" hidden="1">
      <c r="A180" s="101" t="s">
        <v>143</v>
      </c>
    </row>
    <row r="181" spans="1:24" s="101" customFormat="1" ht="12.75" hidden="1">
      <c r="A181" s="101">
        <v>2047</v>
      </c>
      <c r="B181" s="101">
        <v>151.68</v>
      </c>
      <c r="C181" s="101">
        <v>155.78</v>
      </c>
      <c r="D181" s="101">
        <v>8.882225960536973</v>
      </c>
      <c r="E181" s="101">
        <v>9.357464624802768</v>
      </c>
      <c r="F181" s="101">
        <v>28.446472144456834</v>
      </c>
      <c r="G181" s="101" t="s">
        <v>59</v>
      </c>
      <c r="H181" s="101">
        <v>-7.862381945354201</v>
      </c>
      <c r="I181" s="101">
        <v>76.3176180546458</v>
      </c>
      <c r="J181" s="101" t="s">
        <v>73</v>
      </c>
      <c r="K181" s="101">
        <v>1.04410919884592</v>
      </c>
      <c r="M181" s="101" t="s">
        <v>68</v>
      </c>
      <c r="N181" s="101">
        <v>0.9848513675072409</v>
      </c>
      <c r="X181" s="101">
        <v>67.5</v>
      </c>
    </row>
    <row r="182" spans="1:24" s="101" customFormat="1" ht="12.75" hidden="1">
      <c r="A182" s="101">
        <v>2045</v>
      </c>
      <c r="B182" s="101">
        <v>120.55999755859375</v>
      </c>
      <c r="C182" s="101">
        <v>136.9600067138672</v>
      </c>
      <c r="D182" s="101">
        <v>9.561223030090332</v>
      </c>
      <c r="E182" s="101">
        <v>9.81203556060791</v>
      </c>
      <c r="F182" s="101">
        <v>28.06534175499797</v>
      </c>
      <c r="G182" s="101" t="s">
        <v>56</v>
      </c>
      <c r="H182" s="101">
        <v>16.796621987493268</v>
      </c>
      <c r="I182" s="101">
        <v>69.85661954608702</v>
      </c>
      <c r="J182" s="101" t="s">
        <v>62</v>
      </c>
      <c r="K182" s="101">
        <v>0.10762398126473212</v>
      </c>
      <c r="L182" s="101">
        <v>1.0120710297289792</v>
      </c>
      <c r="M182" s="101">
        <v>0.02547847832258244</v>
      </c>
      <c r="N182" s="101">
        <v>0.08201030017471587</v>
      </c>
      <c r="O182" s="101">
        <v>0.004322243737518159</v>
      </c>
      <c r="P182" s="101">
        <v>0.02903318469476544</v>
      </c>
      <c r="Q182" s="101">
        <v>0.0005260841197758112</v>
      </c>
      <c r="R182" s="101">
        <v>0.0012624019296882626</v>
      </c>
      <c r="S182" s="101">
        <v>5.666601552331859E-05</v>
      </c>
      <c r="T182" s="101">
        <v>0.00042721677825199953</v>
      </c>
      <c r="U182" s="101">
        <v>1.1515289414184462E-05</v>
      </c>
      <c r="V182" s="101">
        <v>4.685842070351915E-05</v>
      </c>
      <c r="W182" s="101">
        <v>3.5333765475793524E-06</v>
      </c>
      <c r="X182" s="101">
        <v>67.5</v>
      </c>
    </row>
    <row r="183" spans="1:24" s="101" customFormat="1" ht="12.75" hidden="1">
      <c r="A183" s="101">
        <v>2048</v>
      </c>
      <c r="B183" s="101">
        <v>156.25999450683594</v>
      </c>
      <c r="C183" s="101">
        <v>155.36000061035156</v>
      </c>
      <c r="D183" s="101">
        <v>9.305480003356934</v>
      </c>
      <c r="E183" s="101">
        <v>9.587963104248047</v>
      </c>
      <c r="F183" s="101">
        <v>31.717384252993536</v>
      </c>
      <c r="G183" s="101" t="s">
        <v>57</v>
      </c>
      <c r="H183" s="101">
        <v>-7.521801274588512</v>
      </c>
      <c r="I183" s="101">
        <v>81.23819323224743</v>
      </c>
      <c r="J183" s="101" t="s">
        <v>60</v>
      </c>
      <c r="K183" s="101">
        <v>-0.012683101338574554</v>
      </c>
      <c r="L183" s="101">
        <v>-0.005505800600524048</v>
      </c>
      <c r="M183" s="101">
        <v>0.003289975903074832</v>
      </c>
      <c r="N183" s="101">
        <v>-0.0008477891858067038</v>
      </c>
      <c r="O183" s="101">
        <v>-0.00046281539049846103</v>
      </c>
      <c r="P183" s="101">
        <v>-0.0006300139801762311</v>
      </c>
      <c r="Q183" s="101">
        <v>8.160817474231163E-05</v>
      </c>
      <c r="R183" s="101">
        <v>-6.818316870946222E-05</v>
      </c>
      <c r="S183" s="101">
        <v>-2.2613711518248345E-06</v>
      </c>
      <c r="T183" s="101">
        <v>-4.486997377871509E-05</v>
      </c>
      <c r="U183" s="101">
        <v>2.6952205379625144E-06</v>
      </c>
      <c r="V183" s="101">
        <v>-5.381488602188526E-06</v>
      </c>
      <c r="W183" s="101">
        <v>-2.90757059117598E-08</v>
      </c>
      <c r="X183" s="101">
        <v>67.5</v>
      </c>
    </row>
    <row r="184" spans="1:24" s="101" customFormat="1" ht="12.75" hidden="1">
      <c r="A184" s="101">
        <v>2046</v>
      </c>
      <c r="B184" s="101">
        <v>117.41999816894531</v>
      </c>
      <c r="C184" s="101">
        <v>126.5199966430664</v>
      </c>
      <c r="D184" s="101">
        <v>9.406305313110352</v>
      </c>
      <c r="E184" s="101">
        <v>10.12455940246582</v>
      </c>
      <c r="F184" s="101">
        <v>27.47089936023849</v>
      </c>
      <c r="G184" s="101" t="s">
        <v>58</v>
      </c>
      <c r="H184" s="101">
        <v>19.57398126772202</v>
      </c>
      <c r="I184" s="101">
        <v>69.49397943666733</v>
      </c>
      <c r="J184" s="101" t="s">
        <v>61</v>
      </c>
      <c r="K184" s="101">
        <v>0.1068740393346619</v>
      </c>
      <c r="L184" s="101">
        <v>-1.0120560534755096</v>
      </c>
      <c r="M184" s="101">
        <v>0.025265172000037722</v>
      </c>
      <c r="N184" s="101">
        <v>-0.08200591800744281</v>
      </c>
      <c r="O184" s="101">
        <v>0.004297393726531548</v>
      </c>
      <c r="P184" s="101">
        <v>-0.029026348304689392</v>
      </c>
      <c r="Q184" s="101">
        <v>0.0005197158905551364</v>
      </c>
      <c r="R184" s="101">
        <v>-0.0012605592757127236</v>
      </c>
      <c r="S184" s="101">
        <v>5.662087526524716E-05</v>
      </c>
      <c r="T184" s="101">
        <v>-0.0004248539291016567</v>
      </c>
      <c r="U184" s="101">
        <v>1.119543105664868E-05</v>
      </c>
      <c r="V184" s="101">
        <v>-4.654837452857518E-05</v>
      </c>
      <c r="W184" s="101">
        <v>3.5332569154123956E-06</v>
      </c>
      <c r="X184" s="101">
        <v>67.5</v>
      </c>
    </row>
    <row r="185" s="101" customFormat="1" ht="12.75" hidden="1">
      <c r="A185" s="101" t="s">
        <v>149</v>
      </c>
    </row>
    <row r="186" spans="1:24" s="101" customFormat="1" ht="12.75" hidden="1">
      <c r="A186" s="101">
        <v>2047</v>
      </c>
      <c r="B186" s="101">
        <v>150.66</v>
      </c>
      <c r="C186" s="101">
        <v>159.96</v>
      </c>
      <c r="D186" s="101">
        <v>8.980838388736663</v>
      </c>
      <c r="E186" s="101">
        <v>9.25801293027135</v>
      </c>
      <c r="F186" s="101">
        <v>29.045132834724345</v>
      </c>
      <c r="G186" s="101" t="s">
        <v>59</v>
      </c>
      <c r="H186" s="101">
        <v>-6.095191012735555</v>
      </c>
      <c r="I186" s="101">
        <v>77.06480898726444</v>
      </c>
      <c r="J186" s="101" t="s">
        <v>73</v>
      </c>
      <c r="K186" s="101">
        <v>0.8709211783010871</v>
      </c>
      <c r="M186" s="101" t="s">
        <v>68</v>
      </c>
      <c r="N186" s="101">
        <v>0.7901852259501025</v>
      </c>
      <c r="X186" s="101">
        <v>67.5</v>
      </c>
    </row>
    <row r="187" spans="1:24" s="101" customFormat="1" ht="12.75" hidden="1">
      <c r="A187" s="101">
        <v>2045</v>
      </c>
      <c r="B187" s="101">
        <v>132.94000244140625</v>
      </c>
      <c r="C187" s="101">
        <v>137.33999633789062</v>
      </c>
      <c r="D187" s="101">
        <v>9.674962997436523</v>
      </c>
      <c r="E187" s="101">
        <v>10.017173767089844</v>
      </c>
      <c r="F187" s="101">
        <v>31.35465616732028</v>
      </c>
      <c r="G187" s="101" t="s">
        <v>56</v>
      </c>
      <c r="H187" s="101">
        <v>11.726580727444855</v>
      </c>
      <c r="I187" s="101">
        <v>77.1665831688511</v>
      </c>
      <c r="J187" s="101" t="s">
        <v>62</v>
      </c>
      <c r="K187" s="101">
        <v>0.26856782518403416</v>
      </c>
      <c r="L187" s="101">
        <v>0.8900261888821371</v>
      </c>
      <c r="M187" s="101">
        <v>0.06357991919952036</v>
      </c>
      <c r="N187" s="101">
        <v>0.04281271573759784</v>
      </c>
      <c r="O187" s="101">
        <v>0.010786216483919779</v>
      </c>
      <c r="P187" s="101">
        <v>0.025532072223126378</v>
      </c>
      <c r="Q187" s="101">
        <v>0.0013129171284242134</v>
      </c>
      <c r="R187" s="101">
        <v>0.0006590428853822441</v>
      </c>
      <c r="S187" s="101">
        <v>0.00014148078635277823</v>
      </c>
      <c r="T187" s="101">
        <v>0.0003756889981276387</v>
      </c>
      <c r="U187" s="101">
        <v>2.8709962753850352E-05</v>
      </c>
      <c r="V187" s="101">
        <v>2.446865071563875E-05</v>
      </c>
      <c r="W187" s="101">
        <v>8.816397718530844E-06</v>
      </c>
      <c r="X187" s="101">
        <v>67.5</v>
      </c>
    </row>
    <row r="188" spans="1:24" s="101" customFormat="1" ht="12.75" hidden="1">
      <c r="A188" s="101">
        <v>2048</v>
      </c>
      <c r="B188" s="101">
        <v>167.3800048828125</v>
      </c>
      <c r="C188" s="101">
        <v>158.77999877929688</v>
      </c>
      <c r="D188" s="101">
        <v>9.162209510803223</v>
      </c>
      <c r="E188" s="101">
        <v>9.553360939025879</v>
      </c>
      <c r="F188" s="101">
        <v>34.080111651712464</v>
      </c>
      <c r="G188" s="101" t="s">
        <v>57</v>
      </c>
      <c r="H188" s="101">
        <v>-11.183799891460438</v>
      </c>
      <c r="I188" s="101">
        <v>88.69620499135206</v>
      </c>
      <c r="J188" s="101" t="s">
        <v>60</v>
      </c>
      <c r="K188" s="101">
        <v>0.19643309592189306</v>
      </c>
      <c r="L188" s="101">
        <v>-0.004842164810870537</v>
      </c>
      <c r="M188" s="101">
        <v>-0.0460071115110085</v>
      </c>
      <c r="N188" s="101">
        <v>-0.0004423955651249503</v>
      </c>
      <c r="O188" s="101">
        <v>0.007968176355107222</v>
      </c>
      <c r="P188" s="101">
        <v>-0.000554089466452041</v>
      </c>
      <c r="Q188" s="101">
        <v>-0.0009259375735899213</v>
      </c>
      <c r="R188" s="101">
        <v>-3.558749742828837E-05</v>
      </c>
      <c r="S188" s="101">
        <v>0.00011072724287157651</v>
      </c>
      <c r="T188" s="101">
        <v>-3.946278247893644E-05</v>
      </c>
      <c r="U188" s="101">
        <v>-1.8556611880018553E-05</v>
      </c>
      <c r="V188" s="101">
        <v>-2.8074275821174105E-06</v>
      </c>
      <c r="W188" s="101">
        <v>7.076969449276687E-06</v>
      </c>
      <c r="X188" s="101">
        <v>67.5</v>
      </c>
    </row>
    <row r="189" spans="1:24" s="101" customFormat="1" ht="12.75" hidden="1">
      <c r="A189" s="101">
        <v>2046</v>
      </c>
      <c r="B189" s="101">
        <v>128.05999755859375</v>
      </c>
      <c r="C189" s="101">
        <v>131.55999755859375</v>
      </c>
      <c r="D189" s="101">
        <v>9.256769180297852</v>
      </c>
      <c r="E189" s="101">
        <v>9.857458114624023</v>
      </c>
      <c r="F189" s="101">
        <v>29.967241995516794</v>
      </c>
      <c r="G189" s="101" t="s">
        <v>58</v>
      </c>
      <c r="H189" s="101">
        <v>16.508140040109495</v>
      </c>
      <c r="I189" s="101">
        <v>77.06813759870325</v>
      </c>
      <c r="J189" s="101" t="s">
        <v>61</v>
      </c>
      <c r="K189" s="101">
        <v>0.18314670499526411</v>
      </c>
      <c r="L189" s="101">
        <v>-0.8900130169475085</v>
      </c>
      <c r="M189" s="101">
        <v>0.043883388837134794</v>
      </c>
      <c r="N189" s="101">
        <v>-0.042810429979063695</v>
      </c>
      <c r="O189" s="101">
        <v>0.007269843988139839</v>
      </c>
      <c r="P189" s="101">
        <v>-0.02552605917234598</v>
      </c>
      <c r="Q189" s="101">
        <v>0.0009308012655363611</v>
      </c>
      <c r="R189" s="101">
        <v>-0.0006580813436040755</v>
      </c>
      <c r="S189" s="101">
        <v>8.806980522891706E-05</v>
      </c>
      <c r="T189" s="101">
        <v>-0.00037361064239816436</v>
      </c>
      <c r="U189" s="101">
        <v>2.190694220702261E-05</v>
      </c>
      <c r="V189" s="101">
        <v>-2.4307061077289764E-05</v>
      </c>
      <c r="W189" s="101">
        <v>5.257886661513378E-06</v>
      </c>
      <c r="X189" s="101">
        <v>67.5</v>
      </c>
    </row>
    <row r="190" spans="1:14" s="101" customFormat="1" ht="12.75">
      <c r="A190" s="101" t="s">
        <v>155</v>
      </c>
      <c r="E190" s="99" t="s">
        <v>106</v>
      </c>
      <c r="F190" s="102">
        <f>MIN(F161:F189)</f>
        <v>21.948393080774277</v>
      </c>
      <c r="G190" s="102"/>
      <c r="H190" s="102"/>
      <c r="I190" s="115"/>
      <c r="J190" s="115" t="s">
        <v>159</v>
      </c>
      <c r="K190" s="102">
        <f>AVERAGE(K188,K183,K178,K173,K168,K163)</f>
        <v>-0.04455869725770211</v>
      </c>
      <c r="L190" s="102">
        <f>AVERAGE(L188,L183,L178,L173,L168,L163)</f>
        <v>-0.005857704514335535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34.080111651712464</v>
      </c>
      <c r="G191" s="102"/>
      <c r="H191" s="102"/>
      <c r="I191" s="115"/>
      <c r="J191" s="115" t="s">
        <v>160</v>
      </c>
      <c r="K191" s="102">
        <f>AVERAGE(K189,K184,K179,K174,K169,K164)</f>
        <v>0.38759153450340683</v>
      </c>
      <c r="L191" s="102">
        <f>AVERAGE(L189,L184,L179,L174,L169,L164)</f>
        <v>-1.0766698956454872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0.027849185786063817</v>
      </c>
      <c r="L192" s="102">
        <f>ABS(L190/$H$33)</f>
        <v>0.01627140142870982</v>
      </c>
      <c r="M192" s="115" t="s">
        <v>111</v>
      </c>
      <c r="N192" s="102">
        <f>K192+L192+L193+K193</f>
        <v>0.9372617347792297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0.2202224627860266</v>
      </c>
      <c r="L193" s="102">
        <f>ABS(L191/$H$34)</f>
        <v>0.6729186847784294</v>
      </c>
      <c r="M193" s="102"/>
      <c r="N193" s="102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2047</v>
      </c>
      <c r="B196" s="101">
        <v>135.44</v>
      </c>
      <c r="C196" s="101">
        <v>136.04</v>
      </c>
      <c r="D196" s="101">
        <v>9.086412307143268</v>
      </c>
      <c r="E196" s="101">
        <v>9.526501900921634</v>
      </c>
      <c r="F196" s="101">
        <v>27.50102312970319</v>
      </c>
      <c r="G196" s="101" t="s">
        <v>59</v>
      </c>
      <c r="H196" s="101">
        <v>4.1339871910671775</v>
      </c>
      <c r="I196" s="101">
        <v>72.07398719106718</v>
      </c>
      <c r="J196" s="101" t="s">
        <v>73</v>
      </c>
      <c r="K196" s="101">
        <v>1.8025074571544124</v>
      </c>
      <c r="M196" s="101" t="s">
        <v>68</v>
      </c>
      <c r="N196" s="101">
        <v>1.3208400358372694</v>
      </c>
      <c r="X196" s="101">
        <v>67.5</v>
      </c>
    </row>
    <row r="197" spans="1:24" s="101" customFormat="1" ht="12.75" hidden="1">
      <c r="A197" s="101">
        <v>2048</v>
      </c>
      <c r="B197" s="101">
        <v>152.8800048828125</v>
      </c>
      <c r="C197" s="101">
        <v>158.77999877929688</v>
      </c>
      <c r="D197" s="101">
        <v>9.704649925231934</v>
      </c>
      <c r="E197" s="101">
        <v>9.76624584197998</v>
      </c>
      <c r="F197" s="101">
        <v>31.06117780286844</v>
      </c>
      <c r="G197" s="101" t="s">
        <v>56</v>
      </c>
      <c r="H197" s="101">
        <v>-9.105723303016433</v>
      </c>
      <c r="I197" s="101">
        <v>76.27428157979607</v>
      </c>
      <c r="J197" s="101" t="s">
        <v>62</v>
      </c>
      <c r="K197" s="101">
        <v>0.9204855407852467</v>
      </c>
      <c r="L197" s="101">
        <v>0.949647905370998</v>
      </c>
      <c r="M197" s="101">
        <v>0.21791273011610046</v>
      </c>
      <c r="N197" s="101">
        <v>0.06137061040522973</v>
      </c>
      <c r="O197" s="101">
        <v>0.03696856054862959</v>
      </c>
      <c r="P197" s="101">
        <v>0.027242410720561185</v>
      </c>
      <c r="Q197" s="101">
        <v>0.004499897142972241</v>
      </c>
      <c r="R197" s="101">
        <v>0.0009445821523877745</v>
      </c>
      <c r="S197" s="101">
        <v>0.00048498550796780335</v>
      </c>
      <c r="T197" s="101">
        <v>0.0004008279453430139</v>
      </c>
      <c r="U197" s="101">
        <v>9.838681233930345E-05</v>
      </c>
      <c r="V197" s="101">
        <v>3.5035713813882764E-05</v>
      </c>
      <c r="W197" s="101">
        <v>3.0231128884047937E-05</v>
      </c>
      <c r="X197" s="101">
        <v>67.5</v>
      </c>
    </row>
    <row r="198" spans="1:24" s="101" customFormat="1" ht="12.75" hidden="1">
      <c r="A198" s="101">
        <v>2046</v>
      </c>
      <c r="B198" s="101">
        <v>102.12000274658203</v>
      </c>
      <c r="C198" s="101">
        <v>109.81999969482422</v>
      </c>
      <c r="D198" s="101">
        <v>9.845791816711426</v>
      </c>
      <c r="E198" s="101">
        <v>10.42678451538086</v>
      </c>
      <c r="F198" s="101">
        <v>25.926751159594662</v>
      </c>
      <c r="G198" s="101" t="s">
        <v>57</v>
      </c>
      <c r="H198" s="101">
        <v>27.999770790579745</v>
      </c>
      <c r="I198" s="101">
        <v>62.61977353716178</v>
      </c>
      <c r="J198" s="101" t="s">
        <v>60</v>
      </c>
      <c r="K198" s="101">
        <v>-0.9176548043003023</v>
      </c>
      <c r="L198" s="101">
        <v>0.005167451421583166</v>
      </c>
      <c r="M198" s="101">
        <v>0.2174227021559952</v>
      </c>
      <c r="N198" s="101">
        <v>-0.0006353810433542853</v>
      </c>
      <c r="O198" s="101">
        <v>-0.036821444124323414</v>
      </c>
      <c r="P198" s="101">
        <v>0.0005913420164812313</v>
      </c>
      <c r="Q198" s="101">
        <v>0.004496149860850644</v>
      </c>
      <c r="R198" s="101">
        <v>-5.106336437776566E-05</v>
      </c>
      <c r="S198" s="101">
        <v>-0.00047902863085300015</v>
      </c>
      <c r="T198" s="101">
        <v>4.2117765207866665E-05</v>
      </c>
      <c r="U198" s="101">
        <v>9.831313663800857E-05</v>
      </c>
      <c r="V198" s="101">
        <v>-4.035620238173824E-06</v>
      </c>
      <c r="W198" s="101">
        <v>-2.968470850937537E-05</v>
      </c>
      <c r="X198" s="101">
        <v>67.5</v>
      </c>
    </row>
    <row r="199" spans="1:24" s="101" customFormat="1" ht="12.75" hidden="1">
      <c r="A199" s="101">
        <v>2045</v>
      </c>
      <c r="B199" s="101">
        <v>128.82000732421875</v>
      </c>
      <c r="C199" s="101">
        <v>138.22000122070312</v>
      </c>
      <c r="D199" s="101">
        <v>9.593729972839355</v>
      </c>
      <c r="E199" s="101">
        <v>9.836456298828125</v>
      </c>
      <c r="F199" s="101">
        <v>21.75979623516051</v>
      </c>
      <c r="G199" s="101" t="s">
        <v>58</v>
      </c>
      <c r="H199" s="101">
        <v>-7.323120416508431</v>
      </c>
      <c r="I199" s="101">
        <v>53.99688690771032</v>
      </c>
      <c r="J199" s="101" t="s">
        <v>61</v>
      </c>
      <c r="K199" s="101">
        <v>0.072133840458427</v>
      </c>
      <c r="L199" s="101">
        <v>0.9496338460803351</v>
      </c>
      <c r="M199" s="101">
        <v>0.014605702100132985</v>
      </c>
      <c r="N199" s="101">
        <v>-0.06136732120958383</v>
      </c>
      <c r="O199" s="101">
        <v>0.003294802215159634</v>
      </c>
      <c r="P199" s="101">
        <v>0.027235991931400094</v>
      </c>
      <c r="Q199" s="101">
        <v>0.00018360480958425903</v>
      </c>
      <c r="R199" s="101">
        <v>-0.0009432009199677152</v>
      </c>
      <c r="S199" s="101">
        <v>7.577937557072089E-05</v>
      </c>
      <c r="T199" s="101">
        <v>0.00039860900092922785</v>
      </c>
      <c r="U199" s="101">
        <v>-3.806836834639793E-06</v>
      </c>
      <c r="V199" s="101">
        <v>-3.480251444567673E-05</v>
      </c>
      <c r="W199" s="101">
        <v>5.721820891755943E-06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2047</v>
      </c>
      <c r="B201" s="101">
        <v>142.7</v>
      </c>
      <c r="C201" s="101">
        <v>138.4</v>
      </c>
      <c r="D201" s="101">
        <v>9.212320085694309</v>
      </c>
      <c r="E201" s="101">
        <v>9.576347582036012</v>
      </c>
      <c r="F201" s="101">
        <v>29.89671944846096</v>
      </c>
      <c r="G201" s="101" t="s">
        <v>59</v>
      </c>
      <c r="H201" s="101">
        <v>2.1052584301602053</v>
      </c>
      <c r="I201" s="101">
        <v>77.3052584301602</v>
      </c>
      <c r="J201" s="101" t="s">
        <v>73</v>
      </c>
      <c r="K201" s="101">
        <v>1.889175244863136</v>
      </c>
      <c r="M201" s="101" t="s">
        <v>68</v>
      </c>
      <c r="N201" s="101">
        <v>1.312312316016551</v>
      </c>
      <c r="X201" s="101">
        <v>67.5</v>
      </c>
    </row>
    <row r="202" spans="1:24" s="101" customFormat="1" ht="12.75" hidden="1">
      <c r="A202" s="101">
        <v>2048</v>
      </c>
      <c r="B202" s="101">
        <v>146.66000366210938</v>
      </c>
      <c r="C202" s="101">
        <v>150.25999450683594</v>
      </c>
      <c r="D202" s="101">
        <v>9.704931259155273</v>
      </c>
      <c r="E202" s="101">
        <v>9.824252128601074</v>
      </c>
      <c r="F202" s="101">
        <v>30.364809699887193</v>
      </c>
      <c r="G202" s="101" t="s">
        <v>56</v>
      </c>
      <c r="H202" s="101">
        <v>-4.617356439002535</v>
      </c>
      <c r="I202" s="101">
        <v>74.54264722310684</v>
      </c>
      <c r="J202" s="101" t="s">
        <v>62</v>
      </c>
      <c r="K202" s="101">
        <v>1.0233427956132861</v>
      </c>
      <c r="L202" s="101">
        <v>0.8816488272543009</v>
      </c>
      <c r="M202" s="101">
        <v>0.24226301826674634</v>
      </c>
      <c r="N202" s="101">
        <v>0.059946590184476935</v>
      </c>
      <c r="O202" s="101">
        <v>0.041099351459310283</v>
      </c>
      <c r="P202" s="101">
        <v>0.02529170282934209</v>
      </c>
      <c r="Q202" s="101">
        <v>0.0050027524468419975</v>
      </c>
      <c r="R202" s="101">
        <v>0.0009226771119045785</v>
      </c>
      <c r="S202" s="101">
        <v>0.0005391744561598748</v>
      </c>
      <c r="T202" s="101">
        <v>0.0003721188523788867</v>
      </c>
      <c r="U202" s="101">
        <v>0.00010939151268142681</v>
      </c>
      <c r="V202" s="101">
        <v>3.422153303377152E-05</v>
      </c>
      <c r="W202" s="101">
        <v>3.360869828717865E-05</v>
      </c>
      <c r="X202" s="101">
        <v>67.5</v>
      </c>
    </row>
    <row r="203" spans="1:24" s="101" customFormat="1" ht="12.75" hidden="1">
      <c r="A203" s="101">
        <v>2046</v>
      </c>
      <c r="B203" s="101">
        <v>93.63999938964844</v>
      </c>
      <c r="C203" s="101">
        <v>98.63999938964844</v>
      </c>
      <c r="D203" s="101">
        <v>9.874032020568848</v>
      </c>
      <c r="E203" s="101">
        <v>10.524093627929688</v>
      </c>
      <c r="F203" s="101">
        <v>22.53285065790933</v>
      </c>
      <c r="G203" s="101" t="s">
        <v>57</v>
      </c>
      <c r="H203" s="101">
        <v>28.107628416704593</v>
      </c>
      <c r="I203" s="101">
        <v>54.24762780635303</v>
      </c>
      <c r="J203" s="101" t="s">
        <v>60</v>
      </c>
      <c r="K203" s="101">
        <v>-1.0009420594910021</v>
      </c>
      <c r="L203" s="101">
        <v>0.004797539938715842</v>
      </c>
      <c r="M203" s="101">
        <v>0.23637148856213994</v>
      </c>
      <c r="N203" s="101">
        <v>-0.0006206143816013198</v>
      </c>
      <c r="O203" s="101">
        <v>-0.040289678415322994</v>
      </c>
      <c r="P203" s="101">
        <v>0.0005490390656919844</v>
      </c>
      <c r="Q203" s="101">
        <v>0.004850612972878526</v>
      </c>
      <c r="R203" s="101">
        <v>-4.987877718819404E-05</v>
      </c>
      <c r="S203" s="101">
        <v>-0.0005345394608638817</v>
      </c>
      <c r="T203" s="101">
        <v>3.91054065847157E-05</v>
      </c>
      <c r="U203" s="101">
        <v>0.0001036008164521199</v>
      </c>
      <c r="V203" s="101">
        <v>-3.943365137539523E-06</v>
      </c>
      <c r="W203" s="101">
        <v>-3.3447965902397026E-05</v>
      </c>
      <c r="X203" s="101">
        <v>67.5</v>
      </c>
    </row>
    <row r="204" spans="1:24" s="101" customFormat="1" ht="12.75" hidden="1">
      <c r="A204" s="101">
        <v>2045</v>
      </c>
      <c r="B204" s="101">
        <v>122.0199966430664</v>
      </c>
      <c r="C204" s="101">
        <v>139.52000427246094</v>
      </c>
      <c r="D204" s="101">
        <v>9.851444244384766</v>
      </c>
      <c r="E204" s="101">
        <v>10.184771537780762</v>
      </c>
      <c r="F204" s="101">
        <v>18.322409057941854</v>
      </c>
      <c r="G204" s="101" t="s">
        <v>58</v>
      </c>
      <c r="H204" s="101">
        <v>-10.25504511433516</v>
      </c>
      <c r="I204" s="101">
        <v>44.26495152873125</v>
      </c>
      <c r="J204" s="101" t="s">
        <v>61</v>
      </c>
      <c r="K204" s="101">
        <v>-0.21294476015043656</v>
      </c>
      <c r="L204" s="101">
        <v>0.8816357741207083</v>
      </c>
      <c r="M204" s="101">
        <v>-0.05310263095772202</v>
      </c>
      <c r="N204" s="101">
        <v>-0.05994337755361284</v>
      </c>
      <c r="O204" s="101">
        <v>-0.008117789327505794</v>
      </c>
      <c r="P204" s="101">
        <v>0.02528574278347573</v>
      </c>
      <c r="Q204" s="101">
        <v>-0.0012243716068768267</v>
      </c>
      <c r="R204" s="101">
        <v>-0.0009213279331588643</v>
      </c>
      <c r="S204" s="101">
        <v>-7.054543893581967E-05</v>
      </c>
      <c r="T204" s="101">
        <v>0.00037005838386884815</v>
      </c>
      <c r="U204" s="101">
        <v>-3.5119423075912344E-05</v>
      </c>
      <c r="V204" s="101">
        <v>-3.399357578386766E-05</v>
      </c>
      <c r="W204" s="101">
        <v>-3.283013486218283E-06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2047</v>
      </c>
      <c r="B206" s="101">
        <v>135.24</v>
      </c>
      <c r="C206" s="101">
        <v>150.14</v>
      </c>
      <c r="D206" s="101">
        <v>9.067902889444229</v>
      </c>
      <c r="E206" s="101">
        <v>9.51415675276441</v>
      </c>
      <c r="F206" s="101">
        <v>24.134906942122672</v>
      </c>
      <c r="G206" s="101" t="s">
        <v>59</v>
      </c>
      <c r="H206" s="101">
        <v>-4.359267056833417</v>
      </c>
      <c r="I206" s="101">
        <v>63.38073294316659</v>
      </c>
      <c r="J206" s="101" t="s">
        <v>73</v>
      </c>
      <c r="K206" s="101">
        <v>1.2634320163237533</v>
      </c>
      <c r="M206" s="101" t="s">
        <v>68</v>
      </c>
      <c r="N206" s="101">
        <v>0.6963174408508407</v>
      </c>
      <c r="X206" s="101">
        <v>67.5</v>
      </c>
    </row>
    <row r="207" spans="1:24" s="101" customFormat="1" ht="12.75" hidden="1">
      <c r="A207" s="101">
        <v>2048</v>
      </c>
      <c r="B207" s="101">
        <v>151.72000122070312</v>
      </c>
      <c r="C207" s="101">
        <v>159.9199981689453</v>
      </c>
      <c r="D207" s="101">
        <v>9.330145835876465</v>
      </c>
      <c r="E207" s="101">
        <v>9.635727882385254</v>
      </c>
      <c r="F207" s="101">
        <v>32.98573955996376</v>
      </c>
      <c r="G207" s="101" t="s">
        <v>56</v>
      </c>
      <c r="H207" s="101">
        <v>0.027442664324382804</v>
      </c>
      <c r="I207" s="101">
        <v>84.24744388502751</v>
      </c>
      <c r="J207" s="101" t="s">
        <v>62</v>
      </c>
      <c r="K207" s="101">
        <v>1.054782109159085</v>
      </c>
      <c r="L207" s="101">
        <v>0.28093076613704937</v>
      </c>
      <c r="M207" s="101">
        <v>0.24970549116096505</v>
      </c>
      <c r="N207" s="101">
        <v>0.08776987607483425</v>
      </c>
      <c r="O207" s="101">
        <v>0.042362000132272405</v>
      </c>
      <c r="P207" s="101">
        <v>0.008059011847491134</v>
      </c>
      <c r="Q207" s="101">
        <v>0.005156405895050987</v>
      </c>
      <c r="R207" s="101">
        <v>0.00135096462757407</v>
      </c>
      <c r="S207" s="101">
        <v>0.000555753967088842</v>
      </c>
      <c r="T207" s="101">
        <v>0.00011854788376765776</v>
      </c>
      <c r="U207" s="101">
        <v>0.00011275665446100738</v>
      </c>
      <c r="V207" s="101">
        <v>5.0121955098302655E-05</v>
      </c>
      <c r="W207" s="101">
        <v>3.46481571654251E-05</v>
      </c>
      <c r="X207" s="101">
        <v>67.5</v>
      </c>
    </row>
    <row r="208" spans="1:24" s="101" customFormat="1" ht="12.75" hidden="1">
      <c r="A208" s="101">
        <v>2046</v>
      </c>
      <c r="B208" s="101">
        <v>115.36000061035156</v>
      </c>
      <c r="C208" s="101">
        <v>116.66000366210938</v>
      </c>
      <c r="D208" s="101">
        <v>9.483589172363281</v>
      </c>
      <c r="E208" s="101">
        <v>10.34704303741455</v>
      </c>
      <c r="F208" s="101">
        <v>28.152801189222235</v>
      </c>
      <c r="G208" s="101" t="s">
        <v>57</v>
      </c>
      <c r="H208" s="101">
        <v>22.772512201657065</v>
      </c>
      <c r="I208" s="101">
        <v>70.63251281200863</v>
      </c>
      <c r="J208" s="101" t="s">
        <v>60</v>
      </c>
      <c r="K208" s="101">
        <v>-1.042939893133518</v>
      </c>
      <c r="L208" s="101">
        <v>0.0015292211125430013</v>
      </c>
      <c r="M208" s="101">
        <v>0.24731027606548345</v>
      </c>
      <c r="N208" s="101">
        <v>-0.0009082248548662691</v>
      </c>
      <c r="O208" s="101">
        <v>-0.041815628283911534</v>
      </c>
      <c r="P208" s="101">
        <v>0.00017507106122259888</v>
      </c>
      <c r="Q208" s="101">
        <v>0.005123893036430588</v>
      </c>
      <c r="R208" s="101">
        <v>-7.301862283523701E-05</v>
      </c>
      <c r="S208" s="101">
        <v>-0.0005413238894344389</v>
      </c>
      <c r="T208" s="101">
        <v>1.2473631586459794E-05</v>
      </c>
      <c r="U208" s="101">
        <v>0.00011269550136998826</v>
      </c>
      <c r="V208" s="101">
        <v>-5.770063480865974E-06</v>
      </c>
      <c r="W208" s="101">
        <v>-3.3467372425751794E-05</v>
      </c>
      <c r="X208" s="101">
        <v>67.5</v>
      </c>
    </row>
    <row r="209" spans="1:24" s="101" customFormat="1" ht="12.75" hidden="1">
      <c r="A209" s="101">
        <v>2045</v>
      </c>
      <c r="B209" s="101">
        <v>112.66000366210938</v>
      </c>
      <c r="C209" s="101">
        <v>121.26000213623047</v>
      </c>
      <c r="D209" s="101">
        <v>9.495569229125977</v>
      </c>
      <c r="E209" s="101">
        <v>9.883003234863281</v>
      </c>
      <c r="F209" s="101">
        <v>19.62911898329526</v>
      </c>
      <c r="G209" s="101" t="s">
        <v>58</v>
      </c>
      <c r="H209" s="101">
        <v>4.019743716341509</v>
      </c>
      <c r="I209" s="101">
        <v>49.179747378450884</v>
      </c>
      <c r="J209" s="101" t="s">
        <v>61</v>
      </c>
      <c r="K209" s="101">
        <v>0.15761242689817798</v>
      </c>
      <c r="L209" s="101">
        <v>0.2809266040180931</v>
      </c>
      <c r="M209" s="101">
        <v>0.034503038537977454</v>
      </c>
      <c r="N209" s="101">
        <v>-0.08776517688585128</v>
      </c>
      <c r="O209" s="101">
        <v>0.006781761307240555</v>
      </c>
      <c r="P209" s="101">
        <v>0.008057110032854514</v>
      </c>
      <c r="Q209" s="101">
        <v>0.0005781365805194266</v>
      </c>
      <c r="R209" s="101">
        <v>-0.0013489898834593205</v>
      </c>
      <c r="S209" s="101">
        <v>0.00012582097862660725</v>
      </c>
      <c r="T209" s="101">
        <v>0.00011788981830860273</v>
      </c>
      <c r="U209" s="101">
        <v>3.7130979257204825E-06</v>
      </c>
      <c r="V209" s="101">
        <v>-4.9788721115359495E-05</v>
      </c>
      <c r="W209" s="101">
        <v>8.968265042695097E-06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2047</v>
      </c>
      <c r="B211" s="101">
        <v>153.48</v>
      </c>
      <c r="C211" s="101">
        <v>151.38</v>
      </c>
      <c r="D211" s="101">
        <v>8.974522904899628</v>
      </c>
      <c r="E211" s="101">
        <v>9.51014166724147</v>
      </c>
      <c r="F211" s="101">
        <v>27.513757410528473</v>
      </c>
      <c r="G211" s="101" t="s">
        <v>59</v>
      </c>
      <c r="H211" s="101">
        <v>-12.918337959348648</v>
      </c>
      <c r="I211" s="101">
        <v>73.06166204065134</v>
      </c>
      <c r="J211" s="101" t="s">
        <v>73</v>
      </c>
      <c r="K211" s="101">
        <v>1.8199736045760266</v>
      </c>
      <c r="M211" s="101" t="s">
        <v>68</v>
      </c>
      <c r="N211" s="101">
        <v>0.9579761674234797</v>
      </c>
      <c r="X211" s="101">
        <v>67.5</v>
      </c>
    </row>
    <row r="212" spans="1:24" s="101" customFormat="1" ht="12.75" hidden="1">
      <c r="A212" s="101">
        <v>2048</v>
      </c>
      <c r="B212" s="101">
        <v>156.22000122070312</v>
      </c>
      <c r="C212" s="101">
        <v>149.82000732421875</v>
      </c>
      <c r="D212" s="101">
        <v>9.346360206604004</v>
      </c>
      <c r="E212" s="101">
        <v>9.664737701416016</v>
      </c>
      <c r="F212" s="101">
        <v>34.139089823739276</v>
      </c>
      <c r="G212" s="101" t="s">
        <v>56</v>
      </c>
      <c r="H212" s="101">
        <v>-1.6616641232838276</v>
      </c>
      <c r="I212" s="101">
        <v>87.0583370974193</v>
      </c>
      <c r="J212" s="101" t="s">
        <v>62</v>
      </c>
      <c r="K212" s="101">
        <v>1.2972914226859715</v>
      </c>
      <c r="L212" s="101">
        <v>0.1985488557184793</v>
      </c>
      <c r="M212" s="101">
        <v>0.30711616906337125</v>
      </c>
      <c r="N212" s="101">
        <v>0.021880161443189862</v>
      </c>
      <c r="O212" s="101">
        <v>0.05210151164336086</v>
      </c>
      <c r="P212" s="101">
        <v>0.005695777155896819</v>
      </c>
      <c r="Q212" s="101">
        <v>0.006341929847165754</v>
      </c>
      <c r="R212" s="101">
        <v>0.00033675244534172726</v>
      </c>
      <c r="S212" s="101">
        <v>0.0006835456686384515</v>
      </c>
      <c r="T212" s="101">
        <v>8.377151202220108E-05</v>
      </c>
      <c r="U212" s="101">
        <v>0.0001386927999941823</v>
      </c>
      <c r="V212" s="101">
        <v>1.248110729518695E-05</v>
      </c>
      <c r="W212" s="101">
        <v>4.2617237876106754E-05</v>
      </c>
      <c r="X212" s="101">
        <v>67.5</v>
      </c>
    </row>
    <row r="213" spans="1:24" s="101" customFormat="1" ht="12.75" hidden="1">
      <c r="A213" s="101">
        <v>2046</v>
      </c>
      <c r="B213" s="101">
        <v>107.4800033569336</v>
      </c>
      <c r="C213" s="101">
        <v>110.87999725341797</v>
      </c>
      <c r="D213" s="101">
        <v>9.766777992248535</v>
      </c>
      <c r="E213" s="101">
        <v>10.421578407287598</v>
      </c>
      <c r="F213" s="101">
        <v>24.955190522900303</v>
      </c>
      <c r="G213" s="101" t="s">
        <v>57</v>
      </c>
      <c r="H213" s="101">
        <v>20.794510575245376</v>
      </c>
      <c r="I213" s="101">
        <v>60.77451393217897</v>
      </c>
      <c r="J213" s="101" t="s">
        <v>60</v>
      </c>
      <c r="K213" s="101">
        <v>-1.2965006595613366</v>
      </c>
      <c r="L213" s="101">
        <v>0.0010802803644033995</v>
      </c>
      <c r="M213" s="101">
        <v>0.30703102773396007</v>
      </c>
      <c r="N213" s="101">
        <v>-0.0002268749189141461</v>
      </c>
      <c r="O213" s="101">
        <v>-0.05204709433575593</v>
      </c>
      <c r="P213" s="101">
        <v>0.0001238035284093772</v>
      </c>
      <c r="Q213" s="101">
        <v>0.00634190665022594</v>
      </c>
      <c r="R213" s="101">
        <v>-1.8251171683012776E-05</v>
      </c>
      <c r="S213" s="101">
        <v>-0.0006791640640719035</v>
      </c>
      <c r="T213" s="101">
        <v>8.828992682729573E-06</v>
      </c>
      <c r="U213" s="101">
        <v>0.00013822587291030072</v>
      </c>
      <c r="V213" s="101">
        <v>-1.4512947407211346E-06</v>
      </c>
      <c r="W213" s="101">
        <v>-4.216018115294589E-05</v>
      </c>
      <c r="X213" s="101">
        <v>67.5</v>
      </c>
    </row>
    <row r="214" spans="1:24" s="101" customFormat="1" ht="12.75" hidden="1">
      <c r="A214" s="101">
        <v>2045</v>
      </c>
      <c r="B214" s="101">
        <v>115.91999816894531</v>
      </c>
      <c r="C214" s="101">
        <v>119.31999969482422</v>
      </c>
      <c r="D214" s="101">
        <v>9.593179702758789</v>
      </c>
      <c r="E214" s="101">
        <v>10.113847732543945</v>
      </c>
      <c r="F214" s="101">
        <v>19.273761977333795</v>
      </c>
      <c r="G214" s="101" t="s">
        <v>58</v>
      </c>
      <c r="H214" s="101">
        <v>-0.6153739711365347</v>
      </c>
      <c r="I214" s="101">
        <v>47.80462419780877</v>
      </c>
      <c r="J214" s="101" t="s">
        <v>61</v>
      </c>
      <c r="K214" s="101">
        <v>0.04528879697685592</v>
      </c>
      <c r="L214" s="101">
        <v>0.19854591685917844</v>
      </c>
      <c r="M214" s="101">
        <v>0.007231134682017466</v>
      </c>
      <c r="N214" s="101">
        <v>-0.021878985181018336</v>
      </c>
      <c r="O214" s="101">
        <v>0.002380648383989141</v>
      </c>
      <c r="P214" s="101">
        <v>0.005694431498928532</v>
      </c>
      <c r="Q214" s="101">
        <v>-1.7153022819188264E-05</v>
      </c>
      <c r="R214" s="101">
        <v>-0.0003362574968321602</v>
      </c>
      <c r="S214" s="101">
        <v>7.727130895567307E-05</v>
      </c>
      <c r="T214" s="101">
        <v>8.33049525220085E-05</v>
      </c>
      <c r="U214" s="101">
        <v>-1.1371052212158813E-05</v>
      </c>
      <c r="V214" s="101">
        <v>-1.23964423480902E-05</v>
      </c>
      <c r="W214" s="101">
        <v>6.224796329154414E-06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2047</v>
      </c>
      <c r="B216" s="101">
        <v>151.68</v>
      </c>
      <c r="C216" s="101">
        <v>155.78</v>
      </c>
      <c r="D216" s="101">
        <v>8.882225960536973</v>
      </c>
      <c r="E216" s="101">
        <v>9.357464624802768</v>
      </c>
      <c r="F216" s="101">
        <v>30.066730616729984</v>
      </c>
      <c r="G216" s="101" t="s">
        <v>59</v>
      </c>
      <c r="H216" s="101">
        <v>-3.515471488099436</v>
      </c>
      <c r="I216" s="101">
        <v>80.66452851190057</v>
      </c>
      <c r="J216" s="101" t="s">
        <v>73</v>
      </c>
      <c r="K216" s="101">
        <v>0.9237224147497172</v>
      </c>
      <c r="M216" s="101" t="s">
        <v>68</v>
      </c>
      <c r="N216" s="101">
        <v>0.5070611861901053</v>
      </c>
      <c r="X216" s="101">
        <v>67.5</v>
      </c>
    </row>
    <row r="217" spans="1:24" s="101" customFormat="1" ht="12.75" hidden="1">
      <c r="A217" s="101">
        <v>2048</v>
      </c>
      <c r="B217" s="101">
        <v>156.25999450683594</v>
      </c>
      <c r="C217" s="101">
        <v>155.36000061035156</v>
      </c>
      <c r="D217" s="101">
        <v>9.305480003356934</v>
      </c>
      <c r="E217" s="101">
        <v>9.587963104248047</v>
      </c>
      <c r="F217" s="101">
        <v>34.65699330941759</v>
      </c>
      <c r="G217" s="101" t="s">
        <v>56</v>
      </c>
      <c r="H217" s="101">
        <v>0.007461751901502112</v>
      </c>
      <c r="I217" s="101">
        <v>88.76745625873744</v>
      </c>
      <c r="J217" s="101" t="s">
        <v>62</v>
      </c>
      <c r="K217" s="101">
        <v>0.9052908092704613</v>
      </c>
      <c r="L217" s="101">
        <v>0.22438379810898457</v>
      </c>
      <c r="M217" s="101">
        <v>0.21431540731073048</v>
      </c>
      <c r="N217" s="101">
        <v>0.08066632987788706</v>
      </c>
      <c r="O217" s="101">
        <v>0.036358167991673185</v>
      </c>
      <c r="P217" s="101">
        <v>0.00643685911094212</v>
      </c>
      <c r="Q217" s="101">
        <v>0.004425599382495308</v>
      </c>
      <c r="R217" s="101">
        <v>0.0012416277785173365</v>
      </c>
      <c r="S217" s="101">
        <v>0.00047698865341247535</v>
      </c>
      <c r="T217" s="101">
        <v>9.468406233287229E-05</v>
      </c>
      <c r="U217" s="101">
        <v>9.677558705403057E-05</v>
      </c>
      <c r="V217" s="101">
        <v>4.6066680306143575E-05</v>
      </c>
      <c r="W217" s="101">
        <v>2.9737928439705627E-05</v>
      </c>
      <c r="X217" s="101">
        <v>67.5</v>
      </c>
    </row>
    <row r="218" spans="1:24" s="101" customFormat="1" ht="12.75" hidden="1">
      <c r="A218" s="101">
        <v>2046</v>
      </c>
      <c r="B218" s="101">
        <v>117.41999816894531</v>
      </c>
      <c r="C218" s="101">
        <v>126.5199966430664</v>
      </c>
      <c r="D218" s="101">
        <v>9.406305313110352</v>
      </c>
      <c r="E218" s="101">
        <v>10.12455940246582</v>
      </c>
      <c r="F218" s="101">
        <v>27.47089936023849</v>
      </c>
      <c r="G218" s="101" t="s">
        <v>57</v>
      </c>
      <c r="H218" s="101">
        <v>19.57398126772202</v>
      </c>
      <c r="I218" s="101">
        <v>69.49397943666733</v>
      </c>
      <c r="J218" s="101" t="s">
        <v>60</v>
      </c>
      <c r="K218" s="101">
        <v>-0.887378368907726</v>
      </c>
      <c r="L218" s="101">
        <v>0.0012214967212037825</v>
      </c>
      <c r="M218" s="101">
        <v>0.21054362167960572</v>
      </c>
      <c r="N218" s="101">
        <v>-0.0008346844226000395</v>
      </c>
      <c r="O218" s="101">
        <v>-0.035559010005613595</v>
      </c>
      <c r="P218" s="101">
        <v>0.0001398414106754479</v>
      </c>
      <c r="Q218" s="101">
        <v>0.0043679199911149085</v>
      </c>
      <c r="R218" s="101">
        <v>-6.71062397528792E-05</v>
      </c>
      <c r="S218" s="101">
        <v>-0.0004587210394508883</v>
      </c>
      <c r="T218" s="101">
        <v>9.963644986749896E-06</v>
      </c>
      <c r="U218" s="101">
        <v>9.644870120974878E-05</v>
      </c>
      <c r="V218" s="101">
        <v>-5.302232208647636E-06</v>
      </c>
      <c r="W218" s="101">
        <v>-2.8310351876640623E-05</v>
      </c>
      <c r="X218" s="101">
        <v>67.5</v>
      </c>
    </row>
    <row r="219" spans="1:24" s="101" customFormat="1" ht="12.75" hidden="1">
      <c r="A219" s="101">
        <v>2045</v>
      </c>
      <c r="B219" s="101">
        <v>120.55999755859375</v>
      </c>
      <c r="C219" s="101">
        <v>136.9600067138672</v>
      </c>
      <c r="D219" s="101">
        <v>9.561223030090332</v>
      </c>
      <c r="E219" s="101">
        <v>9.81203556060791</v>
      </c>
      <c r="F219" s="101">
        <v>23.155891131153734</v>
      </c>
      <c r="G219" s="101" t="s">
        <v>58</v>
      </c>
      <c r="H219" s="101">
        <v>4.576652339373403</v>
      </c>
      <c r="I219" s="101">
        <v>57.63664989796715</v>
      </c>
      <c r="J219" s="101" t="s">
        <v>61</v>
      </c>
      <c r="K219" s="101">
        <v>0.17919564655490486</v>
      </c>
      <c r="L219" s="101">
        <v>0.22438047330276678</v>
      </c>
      <c r="M219" s="101">
        <v>0.040030952784056606</v>
      </c>
      <c r="N219" s="101">
        <v>-0.08066201136769877</v>
      </c>
      <c r="O219" s="101">
        <v>0.00758110724969649</v>
      </c>
      <c r="P219" s="101">
        <v>0.00643533989731536</v>
      </c>
      <c r="Q219" s="101">
        <v>0.0007121831545056249</v>
      </c>
      <c r="R219" s="101">
        <v>-0.0012398130072604195</v>
      </c>
      <c r="S219" s="101">
        <v>0.00013074090197540757</v>
      </c>
      <c r="T219" s="101">
        <v>9.415836361382487E-05</v>
      </c>
      <c r="U219" s="101">
        <v>7.947470327396917E-06</v>
      </c>
      <c r="V219" s="101">
        <v>-4.576052193795451E-05</v>
      </c>
      <c r="W219" s="101">
        <v>9.103206276133895E-06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2047</v>
      </c>
      <c r="B221" s="101">
        <v>150.66</v>
      </c>
      <c r="C221" s="101">
        <v>159.96</v>
      </c>
      <c r="D221" s="101">
        <v>8.980838388736663</v>
      </c>
      <c r="E221" s="101">
        <v>9.25801293027135</v>
      </c>
      <c r="F221" s="101">
        <v>30.413087013973577</v>
      </c>
      <c r="G221" s="101" t="s">
        <v>59</v>
      </c>
      <c r="H221" s="101">
        <v>-2.4656284238140245</v>
      </c>
      <c r="I221" s="101">
        <v>80.69437157618597</v>
      </c>
      <c r="J221" s="101" t="s">
        <v>73</v>
      </c>
      <c r="K221" s="101">
        <v>0.6950210901153716</v>
      </c>
      <c r="M221" s="101" t="s">
        <v>68</v>
      </c>
      <c r="N221" s="101">
        <v>0.41033860509871645</v>
      </c>
      <c r="X221" s="101">
        <v>67.5</v>
      </c>
    </row>
    <row r="222" spans="1:24" s="101" customFormat="1" ht="12.75" hidden="1">
      <c r="A222" s="101">
        <v>2048</v>
      </c>
      <c r="B222" s="101">
        <v>167.3800048828125</v>
      </c>
      <c r="C222" s="101">
        <v>158.77999877929688</v>
      </c>
      <c r="D222" s="101">
        <v>9.162209510803223</v>
      </c>
      <c r="E222" s="101">
        <v>9.553360939025879</v>
      </c>
      <c r="F222" s="101">
        <v>37.149735827969415</v>
      </c>
      <c r="G222" s="101" t="s">
        <v>56</v>
      </c>
      <c r="H222" s="101">
        <v>-3.194858482871595</v>
      </c>
      <c r="I222" s="101">
        <v>96.6851463999409</v>
      </c>
      <c r="J222" s="101" t="s">
        <v>62</v>
      </c>
      <c r="K222" s="101">
        <v>0.7395201176417097</v>
      </c>
      <c r="L222" s="101">
        <v>0.33870551796492826</v>
      </c>
      <c r="M222" s="101">
        <v>0.17507140922399814</v>
      </c>
      <c r="N222" s="101">
        <v>0.04206495752250793</v>
      </c>
      <c r="O222" s="101">
        <v>0.029700532733512027</v>
      </c>
      <c r="P222" s="101">
        <v>0.009716405977208234</v>
      </c>
      <c r="Q222" s="101">
        <v>0.0036152151626227024</v>
      </c>
      <c r="R222" s="101">
        <v>0.0006474511896144998</v>
      </c>
      <c r="S222" s="101">
        <v>0.00038964785093167264</v>
      </c>
      <c r="T222" s="101">
        <v>0.00014294865129312986</v>
      </c>
      <c r="U222" s="101">
        <v>7.905366319714377E-05</v>
      </c>
      <c r="V222" s="101">
        <v>2.4016736303709428E-05</v>
      </c>
      <c r="W222" s="101">
        <v>2.4291826944700584E-05</v>
      </c>
      <c r="X222" s="101">
        <v>67.5</v>
      </c>
    </row>
    <row r="223" spans="1:24" s="101" customFormat="1" ht="12.75" hidden="1">
      <c r="A223" s="101">
        <v>2046</v>
      </c>
      <c r="B223" s="101">
        <v>128.05999755859375</v>
      </c>
      <c r="C223" s="101">
        <v>131.55999755859375</v>
      </c>
      <c r="D223" s="101">
        <v>9.256769180297852</v>
      </c>
      <c r="E223" s="101">
        <v>9.857458114624023</v>
      </c>
      <c r="F223" s="101">
        <v>29.967241995516794</v>
      </c>
      <c r="G223" s="101" t="s">
        <v>57</v>
      </c>
      <c r="H223" s="101">
        <v>16.508140040109495</v>
      </c>
      <c r="I223" s="101">
        <v>77.06813759870325</v>
      </c>
      <c r="J223" s="101" t="s">
        <v>60</v>
      </c>
      <c r="K223" s="101">
        <v>-0.7292999312269995</v>
      </c>
      <c r="L223" s="101">
        <v>0.001843154402644625</v>
      </c>
      <c r="M223" s="101">
        <v>0.17297053657991332</v>
      </c>
      <c r="N223" s="101">
        <v>-0.00043545113933107186</v>
      </c>
      <c r="O223" s="101">
        <v>-0.029235249266743802</v>
      </c>
      <c r="P223" s="101">
        <v>0.00021097366798222098</v>
      </c>
      <c r="Q223" s="101">
        <v>0.003585261431328027</v>
      </c>
      <c r="R223" s="101">
        <v>-3.5006429870816315E-05</v>
      </c>
      <c r="S223" s="101">
        <v>-0.0003780259902246949</v>
      </c>
      <c r="T223" s="101">
        <v>1.5029701782936613E-05</v>
      </c>
      <c r="U223" s="101">
        <v>7.895721848819922E-05</v>
      </c>
      <c r="V223" s="101">
        <v>-2.767931409004788E-06</v>
      </c>
      <c r="W223" s="101">
        <v>-2.3357233808792758E-05</v>
      </c>
      <c r="X223" s="101">
        <v>67.5</v>
      </c>
    </row>
    <row r="224" spans="1:24" s="101" customFormat="1" ht="12.75" hidden="1">
      <c r="A224" s="101">
        <v>2045</v>
      </c>
      <c r="B224" s="101">
        <v>132.94000244140625</v>
      </c>
      <c r="C224" s="101">
        <v>137.33999633789062</v>
      </c>
      <c r="D224" s="101">
        <v>9.674962997436523</v>
      </c>
      <c r="E224" s="101">
        <v>10.017173767089844</v>
      </c>
      <c r="F224" s="101">
        <v>26.55607396498505</v>
      </c>
      <c r="G224" s="101" t="s">
        <v>58</v>
      </c>
      <c r="H224" s="101">
        <v>-0.08315466346684275</v>
      </c>
      <c r="I224" s="101">
        <v>65.35684777793941</v>
      </c>
      <c r="J224" s="101" t="s">
        <v>61</v>
      </c>
      <c r="K224" s="101">
        <v>0.12252189481517937</v>
      </c>
      <c r="L224" s="101">
        <v>0.3387005029251335</v>
      </c>
      <c r="M224" s="101">
        <v>0.02704055848042882</v>
      </c>
      <c r="N224" s="101">
        <v>-0.04206270359446301</v>
      </c>
      <c r="O224" s="101">
        <v>0.005236587148685253</v>
      </c>
      <c r="P224" s="101">
        <v>0.009714115256951917</v>
      </c>
      <c r="Q224" s="101">
        <v>0.0004644148372832202</v>
      </c>
      <c r="R224" s="101">
        <v>-0.0006465041320834157</v>
      </c>
      <c r="S224" s="101">
        <v>9.445527222082313E-05</v>
      </c>
      <c r="T224" s="101">
        <v>0.0001421563398897173</v>
      </c>
      <c r="U224" s="101">
        <v>3.90375633130643E-06</v>
      </c>
      <c r="V224" s="101">
        <v>-2.3856700911839406E-05</v>
      </c>
      <c r="W224" s="101">
        <v>6.673266449998072E-06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18.322409057941854</v>
      </c>
      <c r="G225" s="102"/>
      <c r="H225" s="102"/>
      <c r="I225" s="115"/>
      <c r="J225" s="115" t="s">
        <v>159</v>
      </c>
      <c r="K225" s="102">
        <f>AVERAGE(K223,K218,K213,K208,K203,K198)</f>
        <v>-0.9791192861034808</v>
      </c>
      <c r="L225" s="102">
        <f>AVERAGE(L223,L218,L213,L208,L203,L198)</f>
        <v>0.002606523993515636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37.149735827969415</v>
      </c>
      <c r="G226" s="102"/>
      <c r="H226" s="102"/>
      <c r="I226" s="115"/>
      <c r="J226" s="115" t="s">
        <v>160</v>
      </c>
      <c r="K226" s="102">
        <f>AVERAGE(K224,K219,K214,K209,K204,K199)</f>
        <v>0.0606346409255181</v>
      </c>
      <c r="L226" s="102">
        <f>AVERAGE(L224,L219,L214,L209,L204,L199)</f>
        <v>0.47897051955103587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0.6119495538146754</v>
      </c>
      <c r="L227" s="102">
        <f>ABS(L225/$H$33)</f>
        <v>0.007240344426432323</v>
      </c>
      <c r="M227" s="115" t="s">
        <v>111</v>
      </c>
      <c r="N227" s="102">
        <f>K227+L227+L228+K228</f>
        <v>0.9529979734863676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0.03445150052586256</v>
      </c>
      <c r="L228" s="102">
        <f>ABS(L226/$H$34)</f>
        <v>0.2993565747193974</v>
      </c>
      <c r="M228" s="102"/>
      <c r="N228" s="102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2047</v>
      </c>
      <c r="B231" s="101">
        <v>135.44</v>
      </c>
      <c r="C231" s="101">
        <v>136.04</v>
      </c>
      <c r="D231" s="101">
        <v>9.086412307143268</v>
      </c>
      <c r="E231" s="101">
        <v>9.526501900921634</v>
      </c>
      <c r="F231" s="101">
        <v>22.491990472549514</v>
      </c>
      <c r="G231" s="101" t="s">
        <v>59</v>
      </c>
      <c r="H231" s="101">
        <v>-8.993559150341525</v>
      </c>
      <c r="I231" s="101">
        <v>58.94644084965847</v>
      </c>
      <c r="J231" s="101" t="s">
        <v>73</v>
      </c>
      <c r="K231" s="101">
        <v>2.1012500820632516</v>
      </c>
      <c r="M231" s="101" t="s">
        <v>68</v>
      </c>
      <c r="N231" s="101">
        <v>1.0913886272408868</v>
      </c>
      <c r="X231" s="101">
        <v>67.5</v>
      </c>
    </row>
    <row r="232" spans="1:24" s="101" customFormat="1" ht="12.75" hidden="1">
      <c r="A232" s="101">
        <v>2048</v>
      </c>
      <c r="B232" s="101">
        <v>152.8800048828125</v>
      </c>
      <c r="C232" s="101">
        <v>158.77999877929688</v>
      </c>
      <c r="D232" s="101">
        <v>9.704649925231934</v>
      </c>
      <c r="E232" s="101">
        <v>9.76624584197998</v>
      </c>
      <c r="F232" s="101">
        <v>31.06117780286844</v>
      </c>
      <c r="G232" s="101" t="s">
        <v>56</v>
      </c>
      <c r="H232" s="101">
        <v>-9.105723303016433</v>
      </c>
      <c r="I232" s="101">
        <v>76.27428157979607</v>
      </c>
      <c r="J232" s="101" t="s">
        <v>62</v>
      </c>
      <c r="K232" s="101">
        <v>1.4076005297157028</v>
      </c>
      <c r="L232" s="101">
        <v>0.044212879403525376</v>
      </c>
      <c r="M232" s="101">
        <v>0.333229802811177</v>
      </c>
      <c r="N232" s="101">
        <v>0.06056133617728338</v>
      </c>
      <c r="O232" s="101">
        <v>0.05653203416321424</v>
      </c>
      <c r="P232" s="101">
        <v>0.0012682225123857786</v>
      </c>
      <c r="Q232" s="101">
        <v>0.006881177289975264</v>
      </c>
      <c r="R232" s="101">
        <v>0.000932133454540859</v>
      </c>
      <c r="S232" s="101">
        <v>0.000741686565855277</v>
      </c>
      <c r="T232" s="101">
        <v>1.868319006120402E-05</v>
      </c>
      <c r="U232" s="101">
        <v>0.00015049661883658833</v>
      </c>
      <c r="V232" s="101">
        <v>3.458578553007653E-05</v>
      </c>
      <c r="W232" s="101">
        <v>4.6248706887613835E-05</v>
      </c>
      <c r="X232" s="101">
        <v>67.5</v>
      </c>
    </row>
    <row r="233" spans="1:24" s="101" customFormat="1" ht="12.75" hidden="1">
      <c r="A233" s="101">
        <v>2045</v>
      </c>
      <c r="B233" s="101">
        <v>128.82000732421875</v>
      </c>
      <c r="C233" s="101">
        <v>138.22000122070312</v>
      </c>
      <c r="D233" s="101">
        <v>9.593729972839355</v>
      </c>
      <c r="E233" s="101">
        <v>9.836456298828125</v>
      </c>
      <c r="F233" s="101">
        <v>31.002216367734587</v>
      </c>
      <c r="G233" s="101" t="s">
        <v>57</v>
      </c>
      <c r="H233" s="101">
        <v>15.611924988270658</v>
      </c>
      <c r="I233" s="101">
        <v>76.93193231248941</v>
      </c>
      <c r="J233" s="101" t="s">
        <v>60</v>
      </c>
      <c r="K233" s="101">
        <v>-0.9423176755785164</v>
      </c>
      <c r="L233" s="101">
        <v>-0.00024044638699284116</v>
      </c>
      <c r="M233" s="101">
        <v>0.225880127169429</v>
      </c>
      <c r="N233" s="101">
        <v>-0.0006268480862491793</v>
      </c>
      <c r="O233" s="101">
        <v>-0.037389949758762524</v>
      </c>
      <c r="P233" s="101">
        <v>-2.741789399514471E-05</v>
      </c>
      <c r="Q233" s="101">
        <v>0.004795572832107365</v>
      </c>
      <c r="R233" s="101">
        <v>-5.040915259750234E-05</v>
      </c>
      <c r="S233" s="101">
        <v>-0.00045185011677303585</v>
      </c>
      <c r="T233" s="101">
        <v>-1.943321596125855E-06</v>
      </c>
      <c r="U233" s="101">
        <v>0.00011310338173592026</v>
      </c>
      <c r="V233" s="101">
        <v>-3.984633226427032E-06</v>
      </c>
      <c r="W233" s="101">
        <v>-2.693613439341096E-05</v>
      </c>
      <c r="X233" s="101">
        <v>67.5</v>
      </c>
    </row>
    <row r="234" spans="1:24" s="101" customFormat="1" ht="12.75" hidden="1">
      <c r="A234" s="101">
        <v>2046</v>
      </c>
      <c r="B234" s="101">
        <v>102.12000274658203</v>
      </c>
      <c r="C234" s="101">
        <v>109.81999969482422</v>
      </c>
      <c r="D234" s="101">
        <v>9.845791816711426</v>
      </c>
      <c r="E234" s="101">
        <v>10.42678451538086</v>
      </c>
      <c r="F234" s="101">
        <v>21.780318424590696</v>
      </c>
      <c r="G234" s="101" t="s">
        <v>58</v>
      </c>
      <c r="H234" s="101">
        <v>17.985069092911196</v>
      </c>
      <c r="I234" s="101">
        <v>52.60507183949323</v>
      </c>
      <c r="J234" s="101" t="s">
        <v>61</v>
      </c>
      <c r="K234" s="101">
        <v>1.0456465222761604</v>
      </c>
      <c r="L234" s="101">
        <v>-0.04421222557942159</v>
      </c>
      <c r="M234" s="101">
        <v>0.24499034599652794</v>
      </c>
      <c r="N234" s="101">
        <v>-0.06055809195355067</v>
      </c>
      <c r="O234" s="101">
        <v>0.042401209224125165</v>
      </c>
      <c r="P234" s="101">
        <v>-0.0012679261019519108</v>
      </c>
      <c r="Q234" s="101">
        <v>0.004934884204115134</v>
      </c>
      <c r="R234" s="101">
        <v>-0.0009307694099016563</v>
      </c>
      <c r="S234" s="101">
        <v>0.00058815851089854</v>
      </c>
      <c r="T234" s="101">
        <v>-1.8581848455874982E-05</v>
      </c>
      <c r="U234" s="101">
        <v>9.928170688069403E-05</v>
      </c>
      <c r="V234" s="101">
        <v>-3.435548367849454E-05</v>
      </c>
      <c r="W234" s="101">
        <v>3.759504691733371E-05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2047</v>
      </c>
      <c r="B236" s="101">
        <v>142.7</v>
      </c>
      <c r="C236" s="101">
        <v>138.4</v>
      </c>
      <c r="D236" s="101">
        <v>9.212320085694309</v>
      </c>
      <c r="E236" s="101">
        <v>9.576347582036012</v>
      </c>
      <c r="F236" s="101">
        <v>21.948393080774277</v>
      </c>
      <c r="G236" s="101" t="s">
        <v>59</v>
      </c>
      <c r="H236" s="101">
        <v>-18.44707758786089</v>
      </c>
      <c r="I236" s="101">
        <v>56.75292241213911</v>
      </c>
      <c r="J236" s="101" t="s">
        <v>73</v>
      </c>
      <c r="K236" s="101">
        <v>3.1107956379165627</v>
      </c>
      <c r="M236" s="101" t="s">
        <v>68</v>
      </c>
      <c r="N236" s="101">
        <v>1.701788252584467</v>
      </c>
      <c r="X236" s="101">
        <v>67.5</v>
      </c>
    </row>
    <row r="237" spans="1:24" s="101" customFormat="1" ht="12.75" hidden="1">
      <c r="A237" s="101">
        <v>2048</v>
      </c>
      <c r="B237" s="101">
        <v>146.66000366210938</v>
      </c>
      <c r="C237" s="101">
        <v>150.25999450683594</v>
      </c>
      <c r="D237" s="101">
        <v>9.704931259155273</v>
      </c>
      <c r="E237" s="101">
        <v>9.824252128601074</v>
      </c>
      <c r="F237" s="101">
        <v>30.364809699887193</v>
      </c>
      <c r="G237" s="101" t="s">
        <v>56</v>
      </c>
      <c r="H237" s="101">
        <v>-4.617356439002535</v>
      </c>
      <c r="I237" s="101">
        <v>74.54264722310684</v>
      </c>
      <c r="J237" s="101" t="s">
        <v>62</v>
      </c>
      <c r="K237" s="101">
        <v>1.6547752237517421</v>
      </c>
      <c r="L237" s="101">
        <v>0.45951049419392714</v>
      </c>
      <c r="M237" s="101">
        <v>0.39174485742772347</v>
      </c>
      <c r="N237" s="101">
        <v>0.05694813270405241</v>
      </c>
      <c r="O237" s="101">
        <v>0.06645884566813505</v>
      </c>
      <c r="P237" s="101">
        <v>0.013181788130770493</v>
      </c>
      <c r="Q237" s="101">
        <v>0.008089509143001756</v>
      </c>
      <c r="R237" s="101">
        <v>0.0008765297868974982</v>
      </c>
      <c r="S237" s="101">
        <v>0.0008719166819956384</v>
      </c>
      <c r="T237" s="101">
        <v>0.00019399373258203884</v>
      </c>
      <c r="U237" s="101">
        <v>0.00017693374402809317</v>
      </c>
      <c r="V237" s="101">
        <v>3.252287126099691E-05</v>
      </c>
      <c r="W237" s="101">
        <v>5.436891666145604E-05</v>
      </c>
      <c r="X237" s="101">
        <v>67.5</v>
      </c>
    </row>
    <row r="238" spans="1:24" s="101" customFormat="1" ht="12.75" hidden="1">
      <c r="A238" s="101">
        <v>2045</v>
      </c>
      <c r="B238" s="101">
        <v>122.0199966430664</v>
      </c>
      <c r="C238" s="101">
        <v>139.52000427246094</v>
      </c>
      <c r="D238" s="101">
        <v>9.851444244384766</v>
      </c>
      <c r="E238" s="101">
        <v>10.184771537780762</v>
      </c>
      <c r="F238" s="101">
        <v>28.3557589329126</v>
      </c>
      <c r="G238" s="101" t="s">
        <v>57</v>
      </c>
      <c r="H238" s="101">
        <v>13.984439141359672</v>
      </c>
      <c r="I238" s="101">
        <v>68.50443578442608</v>
      </c>
      <c r="J238" s="101" t="s">
        <v>60</v>
      </c>
      <c r="K238" s="101">
        <v>-1.2431443658828436</v>
      </c>
      <c r="L238" s="101">
        <v>-0.0025001689331936123</v>
      </c>
      <c r="M238" s="101">
        <v>0.2972172927958514</v>
      </c>
      <c r="N238" s="101">
        <v>-0.0005894672912238831</v>
      </c>
      <c r="O238" s="101">
        <v>-0.04945069935460822</v>
      </c>
      <c r="P238" s="101">
        <v>-0.0002859115838235453</v>
      </c>
      <c r="Q238" s="101">
        <v>0.006273698788072246</v>
      </c>
      <c r="R238" s="101">
        <v>-4.742069550960003E-05</v>
      </c>
      <c r="S238" s="101">
        <v>-0.0006079618249664129</v>
      </c>
      <c r="T238" s="101">
        <v>-2.0348044402629054E-05</v>
      </c>
      <c r="U238" s="101">
        <v>0.0001456366829112521</v>
      </c>
      <c r="V238" s="101">
        <v>-3.7521491208008306E-06</v>
      </c>
      <c r="W238" s="101">
        <v>-3.659129140764008E-05</v>
      </c>
      <c r="X238" s="101">
        <v>67.5</v>
      </c>
    </row>
    <row r="239" spans="1:24" s="101" customFormat="1" ht="12.75" hidden="1">
      <c r="A239" s="101">
        <v>2046</v>
      </c>
      <c r="B239" s="101">
        <v>93.63999938964844</v>
      </c>
      <c r="C239" s="101">
        <v>98.63999938964844</v>
      </c>
      <c r="D239" s="101">
        <v>9.874032020568848</v>
      </c>
      <c r="E239" s="101">
        <v>10.524093627929688</v>
      </c>
      <c r="F239" s="101">
        <v>20.682536823142378</v>
      </c>
      <c r="G239" s="101" t="s">
        <v>58</v>
      </c>
      <c r="H239" s="101">
        <v>23.653015116449552</v>
      </c>
      <c r="I239" s="101">
        <v>49.79301450609799</v>
      </c>
      <c r="J239" s="101" t="s">
        <v>61</v>
      </c>
      <c r="K239" s="101">
        <v>1.0921873130174928</v>
      </c>
      <c r="L239" s="101">
        <v>-0.4595036925092688</v>
      </c>
      <c r="M239" s="101">
        <v>0.2551977942384544</v>
      </c>
      <c r="N239" s="101">
        <v>-0.056945081849014326</v>
      </c>
      <c r="O239" s="101">
        <v>0.044400523655483415</v>
      </c>
      <c r="P239" s="101">
        <v>-0.013178687070067236</v>
      </c>
      <c r="Q239" s="101">
        <v>0.0051069424993091354</v>
      </c>
      <c r="R239" s="101">
        <v>-0.0008752461053646338</v>
      </c>
      <c r="S239" s="101">
        <v>0.0006249968957729245</v>
      </c>
      <c r="T239" s="101">
        <v>-0.00019292362574371299</v>
      </c>
      <c r="U239" s="101">
        <v>0.00010047639706123127</v>
      </c>
      <c r="V239" s="101">
        <v>-3.2305704326552806E-05</v>
      </c>
      <c r="W239" s="101">
        <v>4.0212640948606175E-05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2047</v>
      </c>
      <c r="B241" s="101">
        <v>135.24</v>
      </c>
      <c r="C241" s="101">
        <v>150.14</v>
      </c>
      <c r="D241" s="101">
        <v>9.067902889444229</v>
      </c>
      <c r="E241" s="101">
        <v>9.51415675276441</v>
      </c>
      <c r="F241" s="101">
        <v>23.732378125538464</v>
      </c>
      <c r="G241" s="101" t="s">
        <v>59</v>
      </c>
      <c r="H241" s="101">
        <v>-5.416348879731416</v>
      </c>
      <c r="I241" s="101">
        <v>62.32365112026859</v>
      </c>
      <c r="J241" s="101" t="s">
        <v>73</v>
      </c>
      <c r="K241" s="101">
        <v>1.4743490417767608</v>
      </c>
      <c r="M241" s="101" t="s">
        <v>68</v>
      </c>
      <c r="N241" s="101">
        <v>0.8067497026298449</v>
      </c>
      <c r="X241" s="101">
        <v>67.5</v>
      </c>
    </row>
    <row r="242" spans="1:24" s="101" customFormat="1" ht="12.75" hidden="1">
      <c r="A242" s="101">
        <v>2048</v>
      </c>
      <c r="B242" s="101">
        <v>151.72000122070312</v>
      </c>
      <c r="C242" s="101">
        <v>159.9199981689453</v>
      </c>
      <c r="D242" s="101">
        <v>9.330145835876465</v>
      </c>
      <c r="E242" s="101">
        <v>9.635727882385254</v>
      </c>
      <c r="F242" s="101">
        <v>32.98573955996376</v>
      </c>
      <c r="G242" s="101" t="s">
        <v>56</v>
      </c>
      <c r="H242" s="101">
        <v>0.027442664324382804</v>
      </c>
      <c r="I242" s="101">
        <v>84.24744388502751</v>
      </c>
      <c r="J242" s="101" t="s">
        <v>62</v>
      </c>
      <c r="K242" s="101">
        <v>1.144146667891819</v>
      </c>
      <c r="L242" s="101">
        <v>0.2860984178023354</v>
      </c>
      <c r="M242" s="101">
        <v>0.27086133941253426</v>
      </c>
      <c r="N242" s="101">
        <v>0.0885826001868517</v>
      </c>
      <c r="O242" s="101">
        <v>0.04595103311188996</v>
      </c>
      <c r="P242" s="101">
        <v>0.008207258004438368</v>
      </c>
      <c r="Q242" s="101">
        <v>0.00559327344754751</v>
      </c>
      <c r="R242" s="101">
        <v>0.0013634723715095685</v>
      </c>
      <c r="S242" s="101">
        <v>0.0006028404167956366</v>
      </c>
      <c r="T242" s="101">
        <v>0.00012072654717671574</v>
      </c>
      <c r="U242" s="101">
        <v>0.0001223109174393051</v>
      </c>
      <c r="V242" s="101">
        <v>5.0585072319373876E-05</v>
      </c>
      <c r="W242" s="101">
        <v>3.7583870091522326E-05</v>
      </c>
      <c r="X242" s="101">
        <v>67.5</v>
      </c>
    </row>
    <row r="243" spans="1:24" s="101" customFormat="1" ht="12.75" hidden="1">
      <c r="A243" s="101">
        <v>2045</v>
      </c>
      <c r="B243" s="101">
        <v>112.66000366210938</v>
      </c>
      <c r="C243" s="101">
        <v>121.26000213623047</v>
      </c>
      <c r="D243" s="101">
        <v>9.495569229125977</v>
      </c>
      <c r="E243" s="101">
        <v>9.883003234863281</v>
      </c>
      <c r="F243" s="101">
        <v>27.630067432100343</v>
      </c>
      <c r="G243" s="101" t="s">
        <v>57</v>
      </c>
      <c r="H243" s="101">
        <v>24.065708277211783</v>
      </c>
      <c r="I243" s="101">
        <v>69.22571193932116</v>
      </c>
      <c r="J243" s="101" t="s">
        <v>60</v>
      </c>
      <c r="K243" s="101">
        <v>-1.1333400462904695</v>
      </c>
      <c r="L243" s="101">
        <v>0.0015573308302166983</v>
      </c>
      <c r="M243" s="101">
        <v>0.2687079381294452</v>
      </c>
      <c r="N243" s="101">
        <v>-0.0009166678136107904</v>
      </c>
      <c r="O243" s="101">
        <v>-0.045446359998839864</v>
      </c>
      <c r="P243" s="101">
        <v>0.00017830203142882355</v>
      </c>
      <c r="Q243" s="101">
        <v>0.005565375468621502</v>
      </c>
      <c r="R243" s="101">
        <v>-7.369848729928291E-05</v>
      </c>
      <c r="S243" s="101">
        <v>-0.0005888401723944689</v>
      </c>
      <c r="T243" s="101">
        <v>1.2704624405610176E-05</v>
      </c>
      <c r="U243" s="101">
        <v>0.0001222852117775636</v>
      </c>
      <c r="V243" s="101">
        <v>-5.82450840812766E-06</v>
      </c>
      <c r="W243" s="101">
        <v>-3.6421384199356976E-05</v>
      </c>
      <c r="X243" s="101">
        <v>67.5</v>
      </c>
    </row>
    <row r="244" spans="1:24" s="101" customFormat="1" ht="12.75" hidden="1">
      <c r="A244" s="101">
        <v>2046</v>
      </c>
      <c r="B244" s="101">
        <v>115.36000061035156</v>
      </c>
      <c r="C244" s="101">
        <v>116.66000366210938</v>
      </c>
      <c r="D244" s="101">
        <v>9.483589172363281</v>
      </c>
      <c r="E244" s="101">
        <v>10.34704303741455</v>
      </c>
      <c r="F244" s="101">
        <v>20.667081493292628</v>
      </c>
      <c r="G244" s="101" t="s">
        <v>58</v>
      </c>
      <c r="H244" s="101">
        <v>3.99160337570801</v>
      </c>
      <c r="I244" s="101">
        <v>51.85160398605957</v>
      </c>
      <c r="J244" s="101" t="s">
        <v>61</v>
      </c>
      <c r="K244" s="101">
        <v>0.15688192095416545</v>
      </c>
      <c r="L244" s="101">
        <v>0.2860941792306948</v>
      </c>
      <c r="M244" s="101">
        <v>0.03408678885689175</v>
      </c>
      <c r="N244" s="101">
        <v>-0.0885778571426466</v>
      </c>
      <c r="O244" s="101">
        <v>0.0067915982585732455</v>
      </c>
      <c r="P244" s="101">
        <v>0.008205320977085907</v>
      </c>
      <c r="Q244" s="101">
        <v>0.0005579460119993665</v>
      </c>
      <c r="R244" s="101">
        <v>-0.0013614791371298072</v>
      </c>
      <c r="S244" s="101">
        <v>0.0001291658604151616</v>
      </c>
      <c r="T244" s="101">
        <v>0.00012005620230510437</v>
      </c>
      <c r="U244" s="101">
        <v>2.5074898526060624E-06</v>
      </c>
      <c r="V244" s="101">
        <v>-5.0248628273415935E-05</v>
      </c>
      <c r="W244" s="101">
        <v>9.275239299298779E-06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2047</v>
      </c>
      <c r="B246" s="101">
        <v>153.48</v>
      </c>
      <c r="C246" s="101">
        <v>151.38</v>
      </c>
      <c r="D246" s="101">
        <v>8.974522904899628</v>
      </c>
      <c r="E246" s="101">
        <v>9.51014166724147</v>
      </c>
      <c r="F246" s="101">
        <v>26.19622801217024</v>
      </c>
      <c r="G246" s="101" t="s">
        <v>59</v>
      </c>
      <c r="H246" s="101">
        <v>-16.416983607603015</v>
      </c>
      <c r="I246" s="101">
        <v>69.56301639239697</v>
      </c>
      <c r="J246" s="101" t="s">
        <v>73</v>
      </c>
      <c r="K246" s="101">
        <v>1.8798969198217084</v>
      </c>
      <c r="M246" s="101" t="s">
        <v>68</v>
      </c>
      <c r="N246" s="101">
        <v>0.9752150004589808</v>
      </c>
      <c r="X246" s="101">
        <v>67.5</v>
      </c>
    </row>
    <row r="247" spans="1:24" s="101" customFormat="1" ht="12.75" hidden="1">
      <c r="A247" s="101">
        <v>2048</v>
      </c>
      <c r="B247" s="101">
        <v>156.22000122070312</v>
      </c>
      <c r="C247" s="101">
        <v>149.82000732421875</v>
      </c>
      <c r="D247" s="101">
        <v>9.346360206604004</v>
      </c>
      <c r="E247" s="101">
        <v>9.664737701416016</v>
      </c>
      <c r="F247" s="101">
        <v>34.139089823739276</v>
      </c>
      <c r="G247" s="101" t="s">
        <v>56</v>
      </c>
      <c r="H247" s="101">
        <v>-1.6616641232838276</v>
      </c>
      <c r="I247" s="101">
        <v>87.0583370974193</v>
      </c>
      <c r="J247" s="101" t="s">
        <v>62</v>
      </c>
      <c r="K247" s="101">
        <v>1.3304678486588855</v>
      </c>
      <c r="L247" s="101">
        <v>0.08445367006112142</v>
      </c>
      <c r="M247" s="101">
        <v>0.3149699265954135</v>
      </c>
      <c r="N247" s="101">
        <v>0.022577722023178363</v>
      </c>
      <c r="O247" s="101">
        <v>0.05343392730771125</v>
      </c>
      <c r="P247" s="101">
        <v>0.0024226454508527125</v>
      </c>
      <c r="Q247" s="101">
        <v>0.0065041025005777965</v>
      </c>
      <c r="R247" s="101">
        <v>0.00034749216380758655</v>
      </c>
      <c r="S247" s="101">
        <v>0.0007010320089018152</v>
      </c>
      <c r="T247" s="101">
        <v>3.568422522355632E-05</v>
      </c>
      <c r="U247" s="101">
        <v>0.00014224700423943654</v>
      </c>
      <c r="V247" s="101">
        <v>1.2883270723590786E-05</v>
      </c>
      <c r="W247" s="101">
        <v>4.3709932374770846E-05</v>
      </c>
      <c r="X247" s="101">
        <v>67.5</v>
      </c>
    </row>
    <row r="248" spans="1:24" s="101" customFormat="1" ht="12.75" hidden="1">
      <c r="A248" s="101">
        <v>2045</v>
      </c>
      <c r="B248" s="101">
        <v>115.91999816894531</v>
      </c>
      <c r="C248" s="101">
        <v>119.31999969482422</v>
      </c>
      <c r="D248" s="101">
        <v>9.593179702758789</v>
      </c>
      <c r="E248" s="101">
        <v>10.113847732543945</v>
      </c>
      <c r="F248" s="101">
        <v>26.434902670300193</v>
      </c>
      <c r="G248" s="101" t="s">
        <v>57</v>
      </c>
      <c r="H248" s="101">
        <v>17.14637072911897</v>
      </c>
      <c r="I248" s="101">
        <v>65.56636889806428</v>
      </c>
      <c r="J248" s="101" t="s">
        <v>60</v>
      </c>
      <c r="K248" s="101">
        <v>-1.289654622504297</v>
      </c>
      <c r="L248" s="101">
        <v>-0.0004596114192329094</v>
      </c>
      <c r="M248" s="101">
        <v>0.3061683916515567</v>
      </c>
      <c r="N248" s="101">
        <v>-0.00023403736312902762</v>
      </c>
      <c r="O248" s="101">
        <v>-0.051650059350478575</v>
      </c>
      <c r="P248" s="101">
        <v>-5.2390736001581476E-05</v>
      </c>
      <c r="Q248" s="101">
        <v>0.006360246430577352</v>
      </c>
      <c r="R248" s="101">
        <v>-1.8835807412896337E-05</v>
      </c>
      <c r="S248" s="101">
        <v>-0.0006639534799519461</v>
      </c>
      <c r="T248" s="101">
        <v>-3.717760727099009E-06</v>
      </c>
      <c r="U248" s="101">
        <v>0.00014102099675818259</v>
      </c>
      <c r="V248" s="101">
        <v>-1.4974744808332363E-06</v>
      </c>
      <c r="W248" s="101">
        <v>-4.090817490287294E-05</v>
      </c>
      <c r="X248" s="101">
        <v>67.5</v>
      </c>
    </row>
    <row r="249" spans="1:24" s="101" customFormat="1" ht="12.75" hidden="1">
      <c r="A249" s="101">
        <v>2046</v>
      </c>
      <c r="B249" s="101">
        <v>107.4800033569336</v>
      </c>
      <c r="C249" s="101">
        <v>110.87999725341797</v>
      </c>
      <c r="D249" s="101">
        <v>9.766777992248535</v>
      </c>
      <c r="E249" s="101">
        <v>10.421578407287598</v>
      </c>
      <c r="F249" s="101">
        <v>19.17177223954899</v>
      </c>
      <c r="G249" s="101" t="s">
        <v>58</v>
      </c>
      <c r="H249" s="101">
        <v>6.7098881911922135</v>
      </c>
      <c r="I249" s="101">
        <v>46.68989154812581</v>
      </c>
      <c r="J249" s="101" t="s">
        <v>61</v>
      </c>
      <c r="K249" s="101">
        <v>0.32701016951816925</v>
      </c>
      <c r="L249" s="101">
        <v>-0.08445241940960642</v>
      </c>
      <c r="M249" s="101">
        <v>0.07393896545813422</v>
      </c>
      <c r="N249" s="101">
        <v>-0.022576508992060155</v>
      </c>
      <c r="O249" s="101">
        <v>0.01369145560624621</v>
      </c>
      <c r="P249" s="101">
        <v>-0.0024220788986568037</v>
      </c>
      <c r="Q249" s="101">
        <v>0.0013603729930979941</v>
      </c>
      <c r="R249" s="101">
        <v>-0.00034698129094633165</v>
      </c>
      <c r="S249" s="101">
        <v>0.00022497034018869103</v>
      </c>
      <c r="T249" s="101">
        <v>-3.549002937419936E-05</v>
      </c>
      <c r="U249" s="101">
        <v>1.8635683202473098E-05</v>
      </c>
      <c r="V249" s="101">
        <v>-1.279594602663612E-05</v>
      </c>
      <c r="W249" s="101">
        <v>1.539738335961656E-05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2047</v>
      </c>
      <c r="B251" s="101">
        <v>151.68</v>
      </c>
      <c r="C251" s="101">
        <v>155.78</v>
      </c>
      <c r="D251" s="101">
        <v>8.882225960536973</v>
      </c>
      <c r="E251" s="101">
        <v>9.357464624802768</v>
      </c>
      <c r="F251" s="101">
        <v>28.446472144456834</v>
      </c>
      <c r="G251" s="101" t="s">
        <v>59</v>
      </c>
      <c r="H251" s="101">
        <v>-7.862381945354201</v>
      </c>
      <c r="I251" s="101">
        <v>76.3176180546458</v>
      </c>
      <c r="J251" s="101" t="s">
        <v>73</v>
      </c>
      <c r="K251" s="101">
        <v>1.198786852686492</v>
      </c>
      <c r="M251" s="101" t="s">
        <v>68</v>
      </c>
      <c r="N251" s="101">
        <v>0.6280424865421783</v>
      </c>
      <c r="X251" s="101">
        <v>67.5</v>
      </c>
    </row>
    <row r="252" spans="1:24" s="101" customFormat="1" ht="12.75" hidden="1">
      <c r="A252" s="101">
        <v>2048</v>
      </c>
      <c r="B252" s="101">
        <v>156.25999450683594</v>
      </c>
      <c r="C252" s="101">
        <v>155.36000061035156</v>
      </c>
      <c r="D252" s="101">
        <v>9.305480003356934</v>
      </c>
      <c r="E252" s="101">
        <v>9.587963104248047</v>
      </c>
      <c r="F252" s="101">
        <v>34.65699330941759</v>
      </c>
      <c r="G252" s="101" t="s">
        <v>56</v>
      </c>
      <c r="H252" s="101">
        <v>0.007461751901502112</v>
      </c>
      <c r="I252" s="101">
        <v>88.76745625873744</v>
      </c>
      <c r="J252" s="101" t="s">
        <v>62</v>
      </c>
      <c r="K252" s="101">
        <v>1.0613882496801939</v>
      </c>
      <c r="L252" s="101">
        <v>0.027935589774366946</v>
      </c>
      <c r="M252" s="101">
        <v>0.2512690972776531</v>
      </c>
      <c r="N252" s="101">
        <v>0.08049075778581985</v>
      </c>
      <c r="O252" s="101">
        <v>0.042627327105609326</v>
      </c>
      <c r="P252" s="101">
        <v>0.0008013607004567693</v>
      </c>
      <c r="Q252" s="101">
        <v>0.005188678613606014</v>
      </c>
      <c r="R252" s="101">
        <v>0.0012389256028326747</v>
      </c>
      <c r="S252" s="101">
        <v>0.000559243731899293</v>
      </c>
      <c r="T252" s="101">
        <v>1.1822833234341834E-05</v>
      </c>
      <c r="U252" s="101">
        <v>0.00011347128224924765</v>
      </c>
      <c r="V252" s="101">
        <v>4.596859064143635E-05</v>
      </c>
      <c r="W252" s="101">
        <v>3.486951729875999E-05</v>
      </c>
      <c r="X252" s="101">
        <v>67.5</v>
      </c>
    </row>
    <row r="253" spans="1:24" s="101" customFormat="1" ht="12.75" hidden="1">
      <c r="A253" s="101">
        <v>2045</v>
      </c>
      <c r="B253" s="101">
        <v>120.55999755859375</v>
      </c>
      <c r="C253" s="101">
        <v>136.9600067138672</v>
      </c>
      <c r="D253" s="101">
        <v>9.561223030090332</v>
      </c>
      <c r="E253" s="101">
        <v>9.81203556060791</v>
      </c>
      <c r="F253" s="101">
        <v>28.326600798308654</v>
      </c>
      <c r="G253" s="101" t="s">
        <v>57</v>
      </c>
      <c r="H253" s="101">
        <v>17.44691421449879</v>
      </c>
      <c r="I253" s="101">
        <v>70.50691177309254</v>
      </c>
      <c r="J253" s="101" t="s">
        <v>60</v>
      </c>
      <c r="K253" s="101">
        <v>-0.9717954668280413</v>
      </c>
      <c r="L253" s="101">
        <v>-0.00015146330950130448</v>
      </c>
      <c r="M253" s="101">
        <v>0.23119310286796657</v>
      </c>
      <c r="N253" s="101">
        <v>-0.0008328587344797109</v>
      </c>
      <c r="O253" s="101">
        <v>-0.038841831352537846</v>
      </c>
      <c r="P253" s="101">
        <v>-1.723638844993022E-05</v>
      </c>
      <c r="Q253" s="101">
        <v>0.00482582077133885</v>
      </c>
      <c r="R253" s="101">
        <v>-6.696865359175748E-05</v>
      </c>
      <c r="S253" s="101">
        <v>-0.0004928569187657552</v>
      </c>
      <c r="T253" s="101">
        <v>-1.2208355583731534E-06</v>
      </c>
      <c r="U253" s="101">
        <v>0.0001085081112635774</v>
      </c>
      <c r="V253" s="101">
        <v>-5.292235762806418E-06</v>
      </c>
      <c r="W253" s="101">
        <v>-3.0162554247684362E-05</v>
      </c>
      <c r="X253" s="101">
        <v>67.5</v>
      </c>
    </row>
    <row r="254" spans="1:24" s="101" customFormat="1" ht="12.75" hidden="1">
      <c r="A254" s="101">
        <v>2046</v>
      </c>
      <c r="B254" s="101">
        <v>117.41999816894531</v>
      </c>
      <c r="C254" s="101">
        <v>126.5199966430664</v>
      </c>
      <c r="D254" s="101">
        <v>9.406305313110352</v>
      </c>
      <c r="E254" s="101">
        <v>10.12455940246582</v>
      </c>
      <c r="F254" s="101">
        <v>24.08385454361486</v>
      </c>
      <c r="G254" s="101" t="s">
        <v>58</v>
      </c>
      <c r="H254" s="101">
        <v>11.005669770130417</v>
      </c>
      <c r="I254" s="101">
        <v>60.92566793907573</v>
      </c>
      <c r="J254" s="101" t="s">
        <v>61</v>
      </c>
      <c r="K254" s="101">
        <v>0.42680040676135134</v>
      </c>
      <c r="L254" s="101">
        <v>-0.027935179163692328</v>
      </c>
      <c r="M254" s="101">
        <v>0.09841701292463885</v>
      </c>
      <c r="N254" s="101">
        <v>-0.08048644876787595</v>
      </c>
      <c r="O254" s="101">
        <v>0.017561353972562123</v>
      </c>
      <c r="P254" s="101">
        <v>-0.0008011753111209599</v>
      </c>
      <c r="Q254" s="101">
        <v>0.0019062632657130363</v>
      </c>
      <c r="R254" s="101">
        <v>-0.0012371143232500438</v>
      </c>
      <c r="S254" s="101">
        <v>0.00026428319903727156</v>
      </c>
      <c r="T254" s="101">
        <v>-1.1759632061696043E-05</v>
      </c>
      <c r="U254" s="101">
        <v>3.319219313783791E-05</v>
      </c>
      <c r="V254" s="101">
        <v>-4.566293427048707E-05</v>
      </c>
      <c r="W254" s="101">
        <v>1.74958154398136E-05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2047</v>
      </c>
      <c r="B256" s="101">
        <v>150.66</v>
      </c>
      <c r="C256" s="101">
        <v>159.96</v>
      </c>
      <c r="D256" s="101">
        <v>8.980838388736663</v>
      </c>
      <c r="E256" s="101">
        <v>9.25801293027135</v>
      </c>
      <c r="F256" s="101">
        <v>29.045132834724345</v>
      </c>
      <c r="G256" s="101" t="s">
        <v>59</v>
      </c>
      <c r="H256" s="101">
        <v>-6.095191012735555</v>
      </c>
      <c r="I256" s="101">
        <v>77.06480898726444</v>
      </c>
      <c r="J256" s="101" t="s">
        <v>73</v>
      </c>
      <c r="K256" s="101">
        <v>0.7068496632343615</v>
      </c>
      <c r="M256" s="101" t="s">
        <v>68</v>
      </c>
      <c r="N256" s="101">
        <v>0.36819034228546194</v>
      </c>
      <c r="X256" s="101">
        <v>67.5</v>
      </c>
    </row>
    <row r="257" spans="1:24" s="101" customFormat="1" ht="12.75" hidden="1">
      <c r="A257" s="101">
        <v>2048</v>
      </c>
      <c r="B257" s="101">
        <v>167.3800048828125</v>
      </c>
      <c r="C257" s="101">
        <v>158.77999877929688</v>
      </c>
      <c r="D257" s="101">
        <v>9.162209510803223</v>
      </c>
      <c r="E257" s="101">
        <v>9.553360939025879</v>
      </c>
      <c r="F257" s="101">
        <v>37.149735827969415</v>
      </c>
      <c r="G257" s="101" t="s">
        <v>56</v>
      </c>
      <c r="H257" s="101">
        <v>-3.194858482871595</v>
      </c>
      <c r="I257" s="101">
        <v>96.6851463999409</v>
      </c>
      <c r="J257" s="101" t="s">
        <v>62</v>
      </c>
      <c r="K257" s="101">
        <v>0.8154062406784983</v>
      </c>
      <c r="L257" s="101">
        <v>0.044625472327827764</v>
      </c>
      <c r="M257" s="101">
        <v>0.19303613765816788</v>
      </c>
      <c r="N257" s="101">
        <v>0.04021676239095718</v>
      </c>
      <c r="O257" s="101">
        <v>0.0327482701397523</v>
      </c>
      <c r="P257" s="101">
        <v>0.0012802053173020824</v>
      </c>
      <c r="Q257" s="101">
        <v>0.003986177984916312</v>
      </c>
      <c r="R257" s="101">
        <v>0.0006190059803591847</v>
      </c>
      <c r="S257" s="101">
        <v>0.00042964219889404283</v>
      </c>
      <c r="T257" s="101">
        <v>1.8817585645607726E-05</v>
      </c>
      <c r="U257" s="101">
        <v>8.71754267027277E-05</v>
      </c>
      <c r="V257" s="101">
        <v>2.2964953419991024E-05</v>
      </c>
      <c r="W257" s="101">
        <v>2.678896241799438E-05</v>
      </c>
      <c r="X257" s="101">
        <v>67.5</v>
      </c>
    </row>
    <row r="258" spans="1:24" s="101" customFormat="1" ht="12.75" hidden="1">
      <c r="A258" s="101">
        <v>2045</v>
      </c>
      <c r="B258" s="101">
        <v>132.94000244140625</v>
      </c>
      <c r="C258" s="101">
        <v>137.33999633789062</v>
      </c>
      <c r="D258" s="101">
        <v>9.674962997436523</v>
      </c>
      <c r="E258" s="101">
        <v>10.017173767089844</v>
      </c>
      <c r="F258" s="101">
        <v>31.620947386919013</v>
      </c>
      <c r="G258" s="101" t="s">
        <v>57</v>
      </c>
      <c r="H258" s="101">
        <v>12.381946981013215</v>
      </c>
      <c r="I258" s="101">
        <v>77.82194942241946</v>
      </c>
      <c r="J258" s="101" t="s">
        <v>60</v>
      </c>
      <c r="K258" s="101">
        <v>-0.7091087639069354</v>
      </c>
      <c r="L258" s="101">
        <v>0.00024296633757090358</v>
      </c>
      <c r="M258" s="101">
        <v>0.16894427967104636</v>
      </c>
      <c r="N258" s="101">
        <v>-0.0004162769260633708</v>
      </c>
      <c r="O258" s="101">
        <v>-0.028303009453815597</v>
      </c>
      <c r="P258" s="101">
        <v>2.788037715523916E-05</v>
      </c>
      <c r="Q258" s="101">
        <v>0.0035380978135737</v>
      </c>
      <c r="R258" s="101">
        <v>-3.3474009849267925E-05</v>
      </c>
      <c r="S258" s="101">
        <v>-0.0003558755886653113</v>
      </c>
      <c r="T258" s="101">
        <v>1.9916508846900634E-06</v>
      </c>
      <c r="U258" s="101">
        <v>8.031475279551248E-05</v>
      </c>
      <c r="V258" s="101">
        <v>-2.6469699886210253E-06</v>
      </c>
      <c r="W258" s="101">
        <v>-2.167590565146434E-05</v>
      </c>
      <c r="X258" s="101">
        <v>67.5</v>
      </c>
    </row>
    <row r="259" spans="1:24" s="101" customFormat="1" ht="12.75" hidden="1">
      <c r="A259" s="101">
        <v>2046</v>
      </c>
      <c r="B259" s="101">
        <v>128.05999755859375</v>
      </c>
      <c r="C259" s="101">
        <v>131.55999755859375</v>
      </c>
      <c r="D259" s="101">
        <v>9.256769180297852</v>
      </c>
      <c r="E259" s="101">
        <v>9.857458114624023</v>
      </c>
      <c r="F259" s="101">
        <v>26.347706675145634</v>
      </c>
      <c r="G259" s="101" t="s">
        <v>58</v>
      </c>
      <c r="H259" s="101">
        <v>7.199614211958121</v>
      </c>
      <c r="I259" s="101">
        <v>67.75961177055187</v>
      </c>
      <c r="J259" s="101" t="s">
        <v>61</v>
      </c>
      <c r="K259" s="101">
        <v>0.4025569503658075</v>
      </c>
      <c r="L259" s="101">
        <v>0.04462481089977333</v>
      </c>
      <c r="M259" s="101">
        <v>0.09338512091556345</v>
      </c>
      <c r="N259" s="101">
        <v>-0.04021460792711443</v>
      </c>
      <c r="O259" s="101">
        <v>0.016473883968373012</v>
      </c>
      <c r="P259" s="101">
        <v>0.0012799016911537414</v>
      </c>
      <c r="Q259" s="101">
        <v>0.0018361587047465366</v>
      </c>
      <c r="R259" s="101">
        <v>-0.0006181002300477217</v>
      </c>
      <c r="S259" s="101">
        <v>0.00024071764468485985</v>
      </c>
      <c r="T259" s="101">
        <v>1.8711890772535395E-05</v>
      </c>
      <c r="U259" s="101">
        <v>3.3898311229298247E-05</v>
      </c>
      <c r="V259" s="101">
        <v>-2.2811896796665048E-05</v>
      </c>
      <c r="W259" s="101">
        <v>1.574177949348585E-05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19.17177223954899</v>
      </c>
      <c r="G260" s="102"/>
      <c r="H260" s="102"/>
      <c r="I260" s="115"/>
      <c r="J260" s="115" t="s">
        <v>159</v>
      </c>
      <c r="K260" s="102">
        <f>AVERAGE(K258,K253,K248,K243,K238,K233)</f>
        <v>-1.0482268234985173</v>
      </c>
      <c r="L260" s="102">
        <f>AVERAGE(L258,L253,L248,L243,L238,L233)</f>
        <v>-0.00025856548018884424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37.149735827969415</v>
      </c>
      <c r="G261" s="102"/>
      <c r="H261" s="102"/>
      <c r="I261" s="115"/>
      <c r="J261" s="115" t="s">
        <v>160</v>
      </c>
      <c r="K261" s="102">
        <f>AVERAGE(K259,K254,K249,K244,K239,K234)</f>
        <v>0.5751805471488578</v>
      </c>
      <c r="L261" s="102">
        <f>AVERAGE(L259,L254,L249,L244,L239,L234)</f>
        <v>-0.047564087755253504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0.6551417646865733</v>
      </c>
      <c r="L262" s="102">
        <f>ABS(L260/$H$33)</f>
        <v>0.0007182374449690118</v>
      </c>
      <c r="M262" s="115" t="s">
        <v>111</v>
      </c>
      <c r="N262" s="102">
        <f>K262+L262+L263+K263</f>
        <v>1.0123946860404267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0.326807129061851</v>
      </c>
      <c r="L263" s="102">
        <f>ABS(L261/$H$34)</f>
        <v>0.02972755484703344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Knitsch</cp:lastModifiedBy>
  <cp:lastPrinted>2004-10-07T06:02:00Z</cp:lastPrinted>
  <dcterms:created xsi:type="dcterms:W3CDTF">2003-07-09T12:58:06Z</dcterms:created>
  <dcterms:modified xsi:type="dcterms:W3CDTF">2005-01-31T10:15:45Z</dcterms:modified>
  <cp:category/>
  <cp:version/>
  <cp:contentType/>
  <cp:contentStatus/>
</cp:coreProperties>
</file>