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<sst xmlns="http://schemas.openxmlformats.org/spreadsheetml/2006/main" count="710" uniqueCount="165">
  <si>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</si>
  <si>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</si>
  <si>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</si>
  <si>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</si>
  <si>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</si>
  <si>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</si>
  <si>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</si>
  <si>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</si>
  <si>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</si>
  <si>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</si>
  <si>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</si>
  <si>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</si>
  <si>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</si>
  <si>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</si>
  <si>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</si>
  <si>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</si>
  <si>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</si>
  <si>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</si>
  <si>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</si>
  <si>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</si>
  <si>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</si>
  <si>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</si>
  <si>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</si>
  <si>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</si>
  <si>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</si>
  <si>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</si>
  <si>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</si>
  <si>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</si>
  <si>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</si>
  <si>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</si>
  <si>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</si>
  <si>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</si>
  <si>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</si>
  <si>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</si>
  <si>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</si>
  <si>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</si>
  <si>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</si>
  <si>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</si>
  <si>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</si>
  <si>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</si>
  <si>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</si>
  <si>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</si>
  <si>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</si>
  <si>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</si>
  <si>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</si>
  <si>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</si>
  <si>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</si>
  <si>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</si>
  <si>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</si>
  <si>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</si>
  <si>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</si>
  <si>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</si>
  <si>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</si>
  <si>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</si>
  <si>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</si>
  <si>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</si>
  <si>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</si>
  <si>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</si>
  <si>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</si>
  <si>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</si>
  <si>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</si>
  <si>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</si>
  <si>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</si>
  <si>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</si>
  <si>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</si>
  <si>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</si>
  <si>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</si>
  <si>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</si>
  <si>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</si>
  <si>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</si>
  <si>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</si>
  <si>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</si>
  <si>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</si>
  <si>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</si>
  <si>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</si>
  <si>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</si>
  <si>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</si>
  <si>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</si>
  <si>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</si>
  <si>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</si>
  <si>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</si>
  <si>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</si>
  <si>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</si>
  <si>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</si>
  <si>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</si>
  <si>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</si>
  <si>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</si>
  <si>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</si>
  <si>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</si>
  <si>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</si>
  <si>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</si>
  <si>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</si>
  <si>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</si>
  <si>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</si>
  <si>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</si>
  <si>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</si>
  <si>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</si>
  <si>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</si>
  <si>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</si>
  <si>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</si>
  <si>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</si>
  <si>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</si>
  <si>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</si>
  <si>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</si>
  <si>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</si>
  <si>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</si>
  <si>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</si>
  <si>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</si>
  <si>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</si>
  <si>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</si>
  <si>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</si>
  <si>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</si>
  <si>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</si>
  <si>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</si>
  <si>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</si>
  <si>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</si>
  <si>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</si>
  <si>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</si>
  <si>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</si>
  <si>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</si>
  <si>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</si>
  <si>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</si>
  <si>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</si>
  <si>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</si>
  <si>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</si>
  <si>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</si>
  <si>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</si>
  <si>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</si>
  <si>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</si>
  <si>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</si>
  <si>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</si>
  <si>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</si>
  <si>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</si>
  <si>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</si>
  <si>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</si>
  <si>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</si>
  <si>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</si>
  <si>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</si>
  <si>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</si>
  <si>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</si>
  <si>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</si>
  <si>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</si>
  <si>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</si>
  <si>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</si>
  <si>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</si>
  <si>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</si>
  <si>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</si>
  <si>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</si>
  <si>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</si>
  <si>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</si>
  <si>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</si>
  <si>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</si>
  <si>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</si>
  <si>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</si>
  <si>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</si>
  <si>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</si>
  <si>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</si>
  <si>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</si>
  <si>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</si>
  <si>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</si>
  <si>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</si>
  <si>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</si>
  <si>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</si>
  <si>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</si>
  <si>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498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</si>
</sst>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13.207115749307263</v>
      </c>
      <c r="C41" s="2">
        <f aca="true" t="shared" si="0" ref="C41:C55">($B$41*H41+$B$42*J41+$B$43*L41+$B$44*N41+$B$45*P41+$B$46*R41+$B$47*T41+$B$48*V41)/100</f>
        <v>-1.302623896677149E-08</v>
      </c>
      <c r="D41" s="2">
        <f aca="true" t="shared" si="1" ref="D41:D55">($B$41*I41+$B$42*K41+$B$43*M41+$B$44*O41+$B$45*Q41+$B$46*S41+$B$47*U41+$B$48*W41)/100</f>
        <v>-7.069186016203475E-08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-3.0322954551504893</v>
      </c>
      <c r="C42" s="2">
        <f t="shared" si="0"/>
        <v>-1.3107892246674991E-11</v>
      </c>
      <c r="D42" s="2">
        <f t="shared" si="1"/>
        <v>-4.885659544313123E-09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-8.9404570771855</v>
      </c>
      <c r="C43" s="2">
        <f t="shared" si="0"/>
        <v>0.1524395016553474</v>
      </c>
      <c r="D43" s="2">
        <f t="shared" si="1"/>
        <v>-0.8524438739325403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1.0172638918722896</v>
      </c>
      <c r="C44" s="2">
        <f t="shared" si="0"/>
        <v>-0.0006679488290438763</v>
      </c>
      <c r="D44" s="2">
        <f t="shared" si="1"/>
        <v>-0.12283749012758159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13.207115749307263</v>
      </c>
      <c r="C45" s="2">
        <f t="shared" si="0"/>
        <v>-0.03837927633638495</v>
      </c>
      <c r="D45" s="2">
        <f t="shared" si="1"/>
        <v>-0.20138123371552152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-3.0322954551504893</v>
      </c>
      <c r="C46" s="2">
        <f t="shared" si="0"/>
        <v>-9.074119179904983E-05</v>
      </c>
      <c r="D46" s="2">
        <f t="shared" si="1"/>
        <v>-0.008798462595226927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-8.9404570771855</v>
      </c>
      <c r="C47" s="2">
        <f t="shared" si="0"/>
        <v>0.0057526527057964625</v>
      </c>
      <c r="D47" s="2">
        <f t="shared" si="1"/>
        <v>-0.034299938603192276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1.0172638918722896</v>
      </c>
      <c r="C48" s="2">
        <f t="shared" si="0"/>
        <v>-7.644095432860779E-05</v>
      </c>
      <c r="D48" s="2">
        <f t="shared" si="1"/>
        <v>-0.003523151521780096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-0.0009013872219852298</v>
      </c>
      <c r="D49" s="2">
        <f t="shared" si="1"/>
        <v>-0.004136333523926875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-7.29397464288799E-06</v>
      </c>
      <c r="D50" s="2">
        <f t="shared" si="1"/>
        <v>-0.0001352897635736473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4.4912175316533E-05</v>
      </c>
      <c r="D51" s="2">
        <f t="shared" si="1"/>
        <v>-0.0004540970601963665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-5.448100396981624E-06</v>
      </c>
      <c r="D52" s="2">
        <f t="shared" si="1"/>
        <v>-5.157224220444618E-05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-2.6822999972845114E-05</v>
      </c>
      <c r="D53" s="2">
        <f t="shared" si="1"/>
        <v>-8.862427958335851E-05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-5.754158427677992E-07</v>
      </c>
      <c r="D54" s="2">
        <f t="shared" si="1"/>
        <v>-4.994956749578661E-06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1.8561963889839526E-06</v>
      </c>
      <c r="D55" s="2">
        <f t="shared" si="1"/>
        <v>-2.8394208572047074E-05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1986</v>
      </c>
      <c r="B3" s="31">
        <v>155.40333333333334</v>
      </c>
      <c r="C3" s="31">
        <v>160.35333333333332</v>
      </c>
      <c r="D3" s="31">
        <v>9.55104799028517</v>
      </c>
      <c r="E3" s="31">
        <v>10.204197482230095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1985</v>
      </c>
      <c r="B4" s="36">
        <v>138.99</v>
      </c>
      <c r="C4" s="36">
        <v>121.52333333333333</v>
      </c>
      <c r="D4" s="36">
        <v>9.587072492065175</v>
      </c>
      <c r="E4" s="36">
        <v>10.43994745739242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1988</v>
      </c>
      <c r="B5" s="41">
        <v>136.04</v>
      </c>
      <c r="C5" s="41">
        <v>126.07333333333334</v>
      </c>
      <c r="D5" s="41">
        <v>9.098488429500366</v>
      </c>
      <c r="E5" s="41">
        <v>9.669895423368422</v>
      </c>
      <c r="F5" s="37" t="s">
        <v>71</v>
      </c>
      <c r="I5" s="42"/>
    </row>
    <row r="6" spans="1:6" s="33" customFormat="1" ht="13.5" thickBot="1">
      <c r="A6" s="43">
        <v>1987</v>
      </c>
      <c r="B6" s="44">
        <v>147.65666666666667</v>
      </c>
      <c r="C6" s="44">
        <v>155.27333333333334</v>
      </c>
      <c r="D6" s="44">
        <v>9.175484652676056</v>
      </c>
      <c r="E6" s="44">
        <v>9.78928926173141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13.207115749307263</v>
      </c>
      <c r="C19" s="62">
        <v>84.69711574930727</v>
      </c>
      <c r="D19" s="63">
        <v>34.093199373952956</v>
      </c>
      <c r="K19" s="64" t="s">
        <v>93</v>
      </c>
    </row>
    <row r="20" spans="1:11" ht="12.75">
      <c r="A20" s="61" t="s">
        <v>57</v>
      </c>
      <c r="B20" s="62">
        <v>-3.0322954551504893</v>
      </c>
      <c r="C20" s="62">
        <v>65.5077045448495</v>
      </c>
      <c r="D20" s="63">
        <v>25.028138520152048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-8.9404570771855</v>
      </c>
      <c r="C21" s="62">
        <v>71.21620958948117</v>
      </c>
      <c r="D21" s="63">
        <v>27.426032669405792</v>
      </c>
      <c r="F21" s="39" t="s">
        <v>96</v>
      </c>
    </row>
    <row r="22" spans="1:11" ht="16.5" thickBot="1">
      <c r="A22" s="67" t="s">
        <v>59</v>
      </c>
      <c r="B22" s="68">
        <v>1.0172638918722896</v>
      </c>
      <c r="C22" s="68">
        <v>88.92059722520563</v>
      </c>
      <c r="D22" s="69">
        <v>35.63422644868137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22.562348056567743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0.1524395016553474</v>
      </c>
      <c r="C27" s="78">
        <v>-0.0006679488290438763</v>
      </c>
      <c r="D27" s="78">
        <v>-0.03837927633638495</v>
      </c>
      <c r="E27" s="78">
        <v>-9.074119179904983E-05</v>
      </c>
      <c r="F27" s="78">
        <v>0.0057526527057964625</v>
      </c>
      <c r="G27" s="78">
        <v>-7.644095432860779E-05</v>
      </c>
      <c r="H27" s="78">
        <v>-0.0009013872219852298</v>
      </c>
      <c r="I27" s="79">
        <v>-7.29397464288799E-06</v>
      </c>
    </row>
    <row r="28" spans="1:9" ht="13.5" thickBot="1">
      <c r="A28" s="80" t="s">
        <v>61</v>
      </c>
      <c r="B28" s="81">
        <v>-0.8524438739325403</v>
      </c>
      <c r="C28" s="81">
        <v>-0.12283749012758159</v>
      </c>
      <c r="D28" s="81">
        <v>-0.20138123371552152</v>
      </c>
      <c r="E28" s="81">
        <v>-0.008798462595226927</v>
      </c>
      <c r="F28" s="81">
        <v>-0.034299938603192276</v>
      </c>
      <c r="G28" s="81">
        <v>-0.003523151521780096</v>
      </c>
      <c r="H28" s="81">
        <v>-0.004136333523926875</v>
      </c>
      <c r="I28" s="82">
        <v>-0.0001352897635736473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1986</v>
      </c>
      <c r="B39" s="89">
        <v>155.40333333333334</v>
      </c>
      <c r="C39" s="89">
        <v>160.35333333333332</v>
      </c>
      <c r="D39" s="89">
        <v>9.55104799028517</v>
      </c>
      <c r="E39" s="89">
        <v>10.204197482230095</v>
      </c>
      <c r="F39" s="90">
        <f>I39*D39/(23678+B39)*1000</f>
        <v>35.63422644868137</v>
      </c>
      <c r="G39" s="91" t="s">
        <v>59</v>
      </c>
      <c r="H39" s="92">
        <f>I39-B39+X39</f>
        <v>1.0172638918722896</v>
      </c>
      <c r="I39" s="92">
        <f>(B39+C42-2*X39)*(23678+B39)*E42/((23678+C42)*D39+E42*(23678+B39))</f>
        <v>88.92059722520563</v>
      </c>
      <c r="J39" s="39" t="s">
        <v>73</v>
      </c>
      <c r="K39" s="39">
        <f>(K40*K40+L40*L40+M40*M40+N40*N40+O40*O40+P40*P40+Q40*Q40+R40*R40+S40*S40+T40*T40+U40*U40+V40*V40+W40*W40)</f>
        <v>0.8083328040004063</v>
      </c>
      <c r="M39" s="39" t="s">
        <v>68</v>
      </c>
      <c r="N39" s="39">
        <f>(K44*K44+L44*L44+M44*M44+N44*N44+O44*O44+P44*P44+Q44*Q44+R44*R44+S44*S44+T44*T44+U44*U44+V44*V44+W44*W44)</f>
        <v>0.4242786828302926</v>
      </c>
      <c r="X39" s="28">
        <f>(1-$H$2)*1000</f>
        <v>67.5</v>
      </c>
    </row>
    <row r="40" spans="1:24" ht="12.75">
      <c r="A40" s="86">
        <v>1985</v>
      </c>
      <c r="B40" s="89">
        <v>138.99</v>
      </c>
      <c r="C40" s="89">
        <v>121.52333333333333</v>
      </c>
      <c r="D40" s="89">
        <v>9.587072492065175</v>
      </c>
      <c r="E40" s="89">
        <v>10.43994745739242</v>
      </c>
      <c r="F40" s="90">
        <f>I40*D40/(23678+B40)*1000</f>
        <v>34.093199373952956</v>
      </c>
      <c r="G40" s="91" t="s">
        <v>56</v>
      </c>
      <c r="H40" s="92">
        <f>I40-B40+X40</f>
        <v>13.207115749307263</v>
      </c>
      <c r="I40" s="92">
        <f>(B40+C39-2*X40)*(23678+B40)*E39/((23678+C39)*D40+E39*(23678+B40))</f>
        <v>84.69711574930727</v>
      </c>
      <c r="J40" s="39" t="s">
        <v>62</v>
      </c>
      <c r="K40" s="73">
        <f aca="true" t="shared" si="0" ref="K40:W40">SQRT(K41*K41+K42*K42)</f>
        <v>0.865966719839768</v>
      </c>
      <c r="L40" s="73">
        <f t="shared" si="0"/>
        <v>0.12283930615434917</v>
      </c>
      <c r="M40" s="73">
        <f t="shared" si="0"/>
        <v>0.20500578075969006</v>
      </c>
      <c r="N40" s="73">
        <f t="shared" si="0"/>
        <v>0.008798930503390538</v>
      </c>
      <c r="O40" s="73">
        <f t="shared" si="0"/>
        <v>0.03477899942977467</v>
      </c>
      <c r="P40" s="73">
        <f t="shared" si="0"/>
        <v>0.003523980684527098</v>
      </c>
      <c r="Q40" s="73">
        <f t="shared" si="0"/>
        <v>0.004233409257929071</v>
      </c>
      <c r="R40" s="73">
        <f t="shared" si="0"/>
        <v>0.0001354862435596488</v>
      </c>
      <c r="S40" s="73">
        <f t="shared" si="0"/>
        <v>0.00045631265988425683</v>
      </c>
      <c r="T40" s="73">
        <f t="shared" si="0"/>
        <v>5.185921291274725E-05</v>
      </c>
      <c r="U40" s="73">
        <f t="shared" si="0"/>
        <v>9.259447207696874E-05</v>
      </c>
      <c r="V40" s="73">
        <f t="shared" si="0"/>
        <v>5.0279912810455035E-06</v>
      </c>
      <c r="W40" s="73">
        <f t="shared" si="0"/>
        <v>2.845481585720401E-05</v>
      </c>
      <c r="X40" s="28">
        <f>(1-$H$2)*1000</f>
        <v>67.5</v>
      </c>
    </row>
    <row r="41" spans="1:24" ht="12.75">
      <c r="A41" s="86">
        <v>1988</v>
      </c>
      <c r="B41" s="89">
        <v>136.04</v>
      </c>
      <c r="C41" s="89">
        <v>126.07333333333334</v>
      </c>
      <c r="D41" s="89">
        <v>9.098488429500366</v>
      </c>
      <c r="E41" s="89">
        <v>9.669895423368422</v>
      </c>
      <c r="F41" s="90">
        <f>I41*D41/(23678+B41)*1000</f>
        <v>25.028138520152048</v>
      </c>
      <c r="G41" s="91" t="s">
        <v>57</v>
      </c>
      <c r="H41" s="92">
        <f>I41-B41+X41</f>
        <v>-3.0322954551504893</v>
      </c>
      <c r="I41" s="92">
        <f>(B41+C40-2*X41)*(23678+B41)*E40/((23678+C40)*D41+E40*(23678+B41))</f>
        <v>65.5077045448495</v>
      </c>
      <c r="J41" s="39" t="s">
        <v>60</v>
      </c>
      <c r="K41" s="73">
        <f>'calcul config'!C43</f>
        <v>0.1524395016553474</v>
      </c>
      <c r="L41" s="73">
        <f>'calcul config'!C44</f>
        <v>-0.0006679488290438763</v>
      </c>
      <c r="M41" s="73">
        <f>'calcul config'!C45</f>
        <v>-0.03837927633638495</v>
      </c>
      <c r="N41" s="73">
        <f>'calcul config'!C46</f>
        <v>-9.074119179904983E-05</v>
      </c>
      <c r="O41" s="73">
        <f>'calcul config'!C47</f>
        <v>0.0057526527057964625</v>
      </c>
      <c r="P41" s="73">
        <f>'calcul config'!C48</f>
        <v>-7.644095432860779E-05</v>
      </c>
      <c r="Q41" s="73">
        <f>'calcul config'!C49</f>
        <v>-0.0009013872219852298</v>
      </c>
      <c r="R41" s="73">
        <f>'calcul config'!C50</f>
        <v>-7.29397464288799E-06</v>
      </c>
      <c r="S41" s="73">
        <f>'calcul config'!C51</f>
        <v>4.4912175316533E-05</v>
      </c>
      <c r="T41" s="73">
        <f>'calcul config'!C52</f>
        <v>-5.448100396981624E-06</v>
      </c>
      <c r="U41" s="73">
        <f>'calcul config'!C53</f>
        <v>-2.6822999972845114E-05</v>
      </c>
      <c r="V41" s="73">
        <f>'calcul config'!C54</f>
        <v>-5.754158427677992E-07</v>
      </c>
      <c r="W41" s="73">
        <f>'calcul config'!C55</f>
        <v>1.8561963889839526E-06</v>
      </c>
      <c r="X41" s="28">
        <f>(1-$H$2)*1000</f>
        <v>67.5</v>
      </c>
    </row>
    <row r="42" spans="1:24" ht="12.75">
      <c r="A42" s="86">
        <v>1987</v>
      </c>
      <c r="B42" s="89">
        <v>147.65666666666667</v>
      </c>
      <c r="C42" s="89">
        <v>155.27333333333334</v>
      </c>
      <c r="D42" s="89">
        <v>9.175484652676056</v>
      </c>
      <c r="E42" s="89">
        <v>9.78928926173141</v>
      </c>
      <c r="F42" s="90">
        <f>I42*D42/(23678+B42)*1000</f>
        <v>27.426032669405792</v>
      </c>
      <c r="G42" s="91" t="s">
        <v>58</v>
      </c>
      <c r="H42" s="92">
        <f>I42-B42+X42</f>
        <v>-8.9404570771855</v>
      </c>
      <c r="I42" s="92">
        <f>(B42+C41-2*X42)*(23678+B42)*E41/((23678+C41)*D42+E41*(23678+B42))</f>
        <v>71.21620958948117</v>
      </c>
      <c r="J42" s="39" t="s">
        <v>61</v>
      </c>
      <c r="K42" s="73">
        <f>'calcul config'!D43</f>
        <v>-0.8524438739325403</v>
      </c>
      <c r="L42" s="73">
        <f>'calcul config'!D44</f>
        <v>-0.12283749012758159</v>
      </c>
      <c r="M42" s="73">
        <f>'calcul config'!D45</f>
        <v>-0.20138123371552152</v>
      </c>
      <c r="N42" s="73">
        <f>'calcul config'!D46</f>
        <v>-0.008798462595226927</v>
      </c>
      <c r="O42" s="73">
        <f>'calcul config'!D47</f>
        <v>-0.034299938603192276</v>
      </c>
      <c r="P42" s="73">
        <f>'calcul config'!D48</f>
        <v>-0.003523151521780096</v>
      </c>
      <c r="Q42" s="73">
        <f>'calcul config'!D49</f>
        <v>-0.004136333523926875</v>
      </c>
      <c r="R42" s="73">
        <f>'calcul config'!D50</f>
        <v>-0.0001352897635736473</v>
      </c>
      <c r="S42" s="73">
        <f>'calcul config'!D51</f>
        <v>-0.0004540970601963665</v>
      </c>
      <c r="T42" s="73">
        <f>'calcul config'!D52</f>
        <v>-5.157224220444618E-05</v>
      </c>
      <c r="U42" s="73">
        <f>'calcul config'!D53</f>
        <v>-8.862427958335851E-05</v>
      </c>
      <c r="V42" s="73">
        <f>'calcul config'!D54</f>
        <v>-4.994956749578661E-06</v>
      </c>
      <c r="W42" s="73">
        <f>'calcul config'!D55</f>
        <v>-2.8394208572047074E-05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0.5773111465598454</v>
      </c>
      <c r="L44" s="73">
        <f>L40/(L43*1.5)</f>
        <v>0.11698981538509447</v>
      </c>
      <c r="M44" s="73">
        <f aca="true" t="shared" si="1" ref="M44:W44">M40/(M43*1.5)</f>
        <v>0.2277842008441001</v>
      </c>
      <c r="N44" s="73">
        <f t="shared" si="1"/>
        <v>0.01173190733785405</v>
      </c>
      <c r="O44" s="73">
        <f t="shared" si="1"/>
        <v>0.15457333079899857</v>
      </c>
      <c r="P44" s="73">
        <f t="shared" si="1"/>
        <v>0.023493204563513982</v>
      </c>
      <c r="Q44" s="73">
        <f t="shared" si="1"/>
        <v>0.0282227283861938</v>
      </c>
      <c r="R44" s="73">
        <f t="shared" si="1"/>
        <v>0.00030108054124366405</v>
      </c>
      <c r="S44" s="73">
        <f t="shared" si="1"/>
        <v>0.0060841687984567565</v>
      </c>
      <c r="T44" s="73">
        <f t="shared" si="1"/>
        <v>0.0006914561721699633</v>
      </c>
      <c r="U44" s="73">
        <f t="shared" si="1"/>
        <v>0.0012345929610262497</v>
      </c>
      <c r="V44" s="73">
        <f t="shared" si="1"/>
        <v>6.703988374727337E-05</v>
      </c>
      <c r="W44" s="73">
        <f t="shared" si="1"/>
        <v>0.0003793975447627201</v>
      </c>
      <c r="X44" s="73"/>
      <c r="Y44" s="73"/>
    </row>
    <row r="45" s="101" customFormat="1" ht="12.75"/>
    <row r="46" spans="1:24" s="101" customFormat="1" ht="12.75">
      <c r="A46" s="101">
        <v>1988</v>
      </c>
      <c r="B46" s="101">
        <v>139.78</v>
      </c>
      <c r="C46" s="101">
        <v>131.08</v>
      </c>
      <c r="D46" s="101">
        <v>9.01684186997445</v>
      </c>
      <c r="E46" s="101">
        <v>9.640348951048443</v>
      </c>
      <c r="F46" s="101">
        <v>33.758331954265095</v>
      </c>
      <c r="G46" s="101" t="s">
        <v>59</v>
      </c>
      <c r="H46" s="101">
        <v>16.891855872408073</v>
      </c>
      <c r="I46" s="101">
        <v>89.17185587240807</v>
      </c>
      <c r="J46" s="101" t="s">
        <v>73</v>
      </c>
      <c r="K46" s="101">
        <v>1.1789603744982102</v>
      </c>
      <c r="M46" s="101" t="s">
        <v>68</v>
      </c>
      <c r="N46" s="101">
        <v>1.0946006505703612</v>
      </c>
      <c r="X46" s="101">
        <v>67.5</v>
      </c>
    </row>
    <row r="47" spans="1:24" s="101" customFormat="1" ht="12.75">
      <c r="A47" s="101">
        <v>1986</v>
      </c>
      <c r="B47" s="101">
        <v>160.86000061035156</v>
      </c>
      <c r="C47" s="101">
        <v>160.16000366210938</v>
      </c>
      <c r="D47" s="101">
        <v>9.406264305114746</v>
      </c>
      <c r="E47" s="101">
        <v>10.159821510314941</v>
      </c>
      <c r="F47" s="101">
        <v>31.362332082978917</v>
      </c>
      <c r="G47" s="101" t="s">
        <v>56</v>
      </c>
      <c r="H47" s="101">
        <v>-13.876560684870498</v>
      </c>
      <c r="I47" s="101">
        <v>79.48343992548106</v>
      </c>
      <c r="J47" s="101" t="s">
        <v>62</v>
      </c>
      <c r="K47" s="101">
        <v>0.19559385594606488</v>
      </c>
      <c r="L47" s="101">
        <v>1.066426824031088</v>
      </c>
      <c r="M47" s="101">
        <v>0.04630411014935049</v>
      </c>
      <c r="N47" s="101">
        <v>0.017157394774111396</v>
      </c>
      <c r="O47" s="101">
        <v>0.007855297991417935</v>
      </c>
      <c r="P47" s="101">
        <v>0.03059242858737723</v>
      </c>
      <c r="Q47" s="101">
        <v>0.0009561538627366764</v>
      </c>
      <c r="R47" s="101">
        <v>0.0002640408324018295</v>
      </c>
      <c r="S47" s="101">
        <v>0.00010310574718438624</v>
      </c>
      <c r="T47" s="101">
        <v>0.00045015785306885304</v>
      </c>
      <c r="U47" s="101">
        <v>2.0923040001289715E-05</v>
      </c>
      <c r="V47" s="101">
        <v>9.791285967983605E-06</v>
      </c>
      <c r="W47" s="101">
        <v>6.4389753111767525E-06</v>
      </c>
      <c r="X47" s="101">
        <v>67.5</v>
      </c>
    </row>
    <row r="48" spans="1:24" s="101" customFormat="1" ht="12.75">
      <c r="A48" s="101">
        <v>1985</v>
      </c>
      <c r="B48" s="101">
        <v>141.0399932861328</v>
      </c>
      <c r="C48" s="101">
        <v>128.63999938964844</v>
      </c>
      <c r="D48" s="101">
        <v>9.441794395446777</v>
      </c>
      <c r="E48" s="101">
        <v>10.220480918884277</v>
      </c>
      <c r="F48" s="101">
        <v>34.13403342080624</v>
      </c>
      <c r="G48" s="101" t="s">
        <v>57</v>
      </c>
      <c r="H48" s="101">
        <v>12.570747228872534</v>
      </c>
      <c r="I48" s="101">
        <v>86.11074051500535</v>
      </c>
      <c r="J48" s="101" t="s">
        <v>60</v>
      </c>
      <c r="K48" s="101">
        <v>0.16659839921469577</v>
      </c>
      <c r="L48" s="101">
        <v>0.005802554053976413</v>
      </c>
      <c r="M48" s="101">
        <v>-0.03916137655376266</v>
      </c>
      <c r="N48" s="101">
        <v>-0.00017775518789723684</v>
      </c>
      <c r="O48" s="101">
        <v>0.00673461274534211</v>
      </c>
      <c r="P48" s="101">
        <v>0.0006638574529189389</v>
      </c>
      <c r="Q48" s="101">
        <v>-0.0007949974094381933</v>
      </c>
      <c r="R48" s="101">
        <v>-1.4256298378829508E-05</v>
      </c>
      <c r="S48" s="101">
        <v>9.176635975862177E-05</v>
      </c>
      <c r="T48" s="101">
        <v>4.727311637571343E-05</v>
      </c>
      <c r="U48" s="101">
        <v>-1.6436522063132856E-05</v>
      </c>
      <c r="V48" s="101">
        <v>-1.1215004273994704E-06</v>
      </c>
      <c r="W48" s="101">
        <v>5.8247978683233294E-06</v>
      </c>
      <c r="X48" s="101">
        <v>67.5</v>
      </c>
    </row>
    <row r="49" spans="1:24" s="101" customFormat="1" ht="12.75">
      <c r="A49" s="101">
        <v>1987</v>
      </c>
      <c r="B49" s="101">
        <v>163.10000610351562</v>
      </c>
      <c r="C49" s="101">
        <v>168.60000610351562</v>
      </c>
      <c r="D49" s="101">
        <v>8.771684646606445</v>
      </c>
      <c r="E49" s="101">
        <v>9.55989933013916</v>
      </c>
      <c r="F49" s="101">
        <v>31.054421363828332</v>
      </c>
      <c r="G49" s="101" t="s">
        <v>58</v>
      </c>
      <c r="H49" s="101">
        <v>-11.195288515641465</v>
      </c>
      <c r="I49" s="101">
        <v>84.40471758787416</v>
      </c>
      <c r="J49" s="101" t="s">
        <v>61</v>
      </c>
      <c r="K49" s="101">
        <v>0.1024789239939161</v>
      </c>
      <c r="L49" s="101">
        <v>1.0664110377239555</v>
      </c>
      <c r="M49" s="101">
        <v>0.024707432143741527</v>
      </c>
      <c r="N49" s="101">
        <v>-0.017156473953813492</v>
      </c>
      <c r="O49" s="101">
        <v>0.004043599597419388</v>
      </c>
      <c r="P49" s="101">
        <v>0.03058522486685327</v>
      </c>
      <c r="Q49" s="101">
        <v>0.0005312337792467914</v>
      </c>
      <c r="R49" s="101">
        <v>-0.00026365568291236355</v>
      </c>
      <c r="S49" s="101">
        <v>4.7007768710094886E-05</v>
      </c>
      <c r="T49" s="101">
        <v>0.0004476687895617555</v>
      </c>
      <c r="U49" s="101">
        <v>1.2946595898679941E-05</v>
      </c>
      <c r="V49" s="101">
        <v>-9.726845207886032E-06</v>
      </c>
      <c r="W49" s="101">
        <v>2.7444731463652088E-06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1988</v>
      </c>
      <c r="B56" s="101">
        <v>122.82</v>
      </c>
      <c r="C56" s="101">
        <v>119.52</v>
      </c>
      <c r="D56" s="101">
        <v>9.357040099185033</v>
      </c>
      <c r="E56" s="101">
        <v>9.837919490047677</v>
      </c>
      <c r="F56" s="101">
        <v>32.2417500016835</v>
      </c>
      <c r="G56" s="101" t="s">
        <v>59</v>
      </c>
      <c r="H56" s="101">
        <v>26.690986395356475</v>
      </c>
      <c r="I56" s="101">
        <v>82.01098639535647</v>
      </c>
      <c r="J56" s="101" t="s">
        <v>73</v>
      </c>
      <c r="K56" s="101">
        <v>2.123433694554848</v>
      </c>
      <c r="M56" s="101" t="s">
        <v>68</v>
      </c>
      <c r="N56" s="101">
        <v>1.809352223154068</v>
      </c>
      <c r="X56" s="101">
        <v>67.5</v>
      </c>
    </row>
    <row r="57" spans="1:24" s="101" customFormat="1" ht="12.75" hidden="1">
      <c r="A57" s="101">
        <v>1987</v>
      </c>
      <c r="B57" s="101">
        <v>156.9199981689453</v>
      </c>
      <c r="C57" s="101">
        <v>157.9199981689453</v>
      </c>
      <c r="D57" s="101">
        <v>9.15036392211914</v>
      </c>
      <c r="E57" s="101">
        <v>9.781840324401855</v>
      </c>
      <c r="F57" s="101">
        <v>28.15418676435139</v>
      </c>
      <c r="G57" s="101" t="s">
        <v>56</v>
      </c>
      <c r="H57" s="101">
        <v>-16.083812323955158</v>
      </c>
      <c r="I57" s="101">
        <v>73.33618584499015</v>
      </c>
      <c r="J57" s="101" t="s">
        <v>62</v>
      </c>
      <c r="K57" s="101">
        <v>0.6550965611789958</v>
      </c>
      <c r="L57" s="101">
        <v>1.2912731747165922</v>
      </c>
      <c r="M57" s="101">
        <v>0.15508500882382167</v>
      </c>
      <c r="N57" s="101">
        <v>0.027734777501570943</v>
      </c>
      <c r="O57" s="101">
        <v>0.026309519632111984</v>
      </c>
      <c r="P57" s="101">
        <v>0.03704253963263725</v>
      </c>
      <c r="Q57" s="101">
        <v>0.003202470835427005</v>
      </c>
      <c r="R57" s="101">
        <v>0.0004268533945548014</v>
      </c>
      <c r="S57" s="101">
        <v>0.0003452137783110476</v>
      </c>
      <c r="T57" s="101">
        <v>0.0005450812485009833</v>
      </c>
      <c r="U57" s="101">
        <v>7.006436372929373E-05</v>
      </c>
      <c r="V57" s="101">
        <v>1.5836726633581452E-05</v>
      </c>
      <c r="W57" s="101">
        <v>2.153533688224898E-05</v>
      </c>
      <c r="X57" s="101">
        <v>67.5</v>
      </c>
    </row>
    <row r="58" spans="1:24" s="101" customFormat="1" ht="12.75" hidden="1">
      <c r="A58" s="101">
        <v>1985</v>
      </c>
      <c r="B58" s="101">
        <v>139.5800018310547</v>
      </c>
      <c r="C58" s="101">
        <v>125.9800033569336</v>
      </c>
      <c r="D58" s="101">
        <v>9.606366157531738</v>
      </c>
      <c r="E58" s="101">
        <v>10.317527770996094</v>
      </c>
      <c r="F58" s="101">
        <v>33.054617749811584</v>
      </c>
      <c r="G58" s="101" t="s">
        <v>57</v>
      </c>
      <c r="H58" s="101">
        <v>9.874088797567182</v>
      </c>
      <c r="I58" s="101">
        <v>81.95409062862187</v>
      </c>
      <c r="J58" s="101" t="s">
        <v>60</v>
      </c>
      <c r="K58" s="101">
        <v>0.6472117993994216</v>
      </c>
      <c r="L58" s="101">
        <v>0.007026130454648378</v>
      </c>
      <c r="M58" s="101">
        <v>-0.15293572317509566</v>
      </c>
      <c r="N58" s="101">
        <v>-0.0002870260695072974</v>
      </c>
      <c r="O58" s="101">
        <v>0.026035194101791823</v>
      </c>
      <c r="P58" s="101">
        <v>0.0008037629667044617</v>
      </c>
      <c r="Q58" s="101">
        <v>-0.0031430612259895087</v>
      </c>
      <c r="R58" s="101">
        <v>-2.3027049035883455E-05</v>
      </c>
      <c r="S58" s="101">
        <v>0.00034418799077005446</v>
      </c>
      <c r="T58" s="101">
        <v>5.723056936743389E-05</v>
      </c>
      <c r="U58" s="101">
        <v>-6.749013767809232E-05</v>
      </c>
      <c r="V58" s="101">
        <v>-1.8088701965664834E-06</v>
      </c>
      <c r="W58" s="101">
        <v>2.1514351789476582E-05</v>
      </c>
      <c r="X58" s="101">
        <v>67.5</v>
      </c>
    </row>
    <row r="59" spans="1:24" s="101" customFormat="1" ht="12.75" hidden="1">
      <c r="A59" s="101">
        <v>1986</v>
      </c>
      <c r="B59" s="101">
        <v>159.9199981689453</v>
      </c>
      <c r="C59" s="101">
        <v>169.9199981689453</v>
      </c>
      <c r="D59" s="101">
        <v>9.39457893371582</v>
      </c>
      <c r="E59" s="101">
        <v>10.153290748596191</v>
      </c>
      <c r="F59" s="101">
        <v>31.148390134877907</v>
      </c>
      <c r="G59" s="101" t="s">
        <v>58</v>
      </c>
      <c r="H59" s="101">
        <v>-13.383690384867805</v>
      </c>
      <c r="I59" s="101">
        <v>79.03630778407751</v>
      </c>
      <c r="J59" s="101" t="s">
        <v>61</v>
      </c>
      <c r="K59" s="101">
        <v>0.1013330705481121</v>
      </c>
      <c r="L59" s="101">
        <v>1.2912540591353434</v>
      </c>
      <c r="M59" s="101">
        <v>0.025729837519800923</v>
      </c>
      <c r="N59" s="101">
        <v>-0.027733292251318972</v>
      </c>
      <c r="O59" s="101">
        <v>0.0037893919504994877</v>
      </c>
      <c r="P59" s="101">
        <v>0.03703381843030577</v>
      </c>
      <c r="Q59" s="101">
        <v>0.0006139915157735209</v>
      </c>
      <c r="R59" s="101">
        <v>-0.00042623183299192474</v>
      </c>
      <c r="S59" s="101">
        <v>2.659285139773494E-05</v>
      </c>
      <c r="T59" s="101">
        <v>0.0005420684729785252</v>
      </c>
      <c r="U59" s="101">
        <v>1.8817448843637475E-05</v>
      </c>
      <c r="V59" s="101">
        <v>-1.5733082948957006E-05</v>
      </c>
      <c r="W59" s="101">
        <v>9.504744660426865E-07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1988</v>
      </c>
      <c r="B61" s="101">
        <v>128.62</v>
      </c>
      <c r="C61" s="101">
        <v>119.72</v>
      </c>
      <c r="D61" s="101">
        <v>9.242663852500668</v>
      </c>
      <c r="E61" s="101">
        <v>9.90002331111241</v>
      </c>
      <c r="F61" s="101">
        <v>31.512732725853414</v>
      </c>
      <c r="G61" s="101" t="s">
        <v>59</v>
      </c>
      <c r="H61" s="101">
        <v>20.048336871083038</v>
      </c>
      <c r="I61" s="101">
        <v>81.16833687108304</v>
      </c>
      <c r="J61" s="101" t="s">
        <v>73</v>
      </c>
      <c r="K61" s="101">
        <v>1.3791259020121927</v>
      </c>
      <c r="M61" s="101" t="s">
        <v>68</v>
      </c>
      <c r="N61" s="101">
        <v>1.1991162783504263</v>
      </c>
      <c r="X61" s="101">
        <v>67.5</v>
      </c>
    </row>
    <row r="62" spans="1:24" s="101" customFormat="1" ht="12.75" hidden="1">
      <c r="A62" s="101">
        <v>1987</v>
      </c>
      <c r="B62" s="101">
        <v>147.5800018310547</v>
      </c>
      <c r="C62" s="101">
        <v>151.27999877929688</v>
      </c>
      <c r="D62" s="101">
        <v>9.383018493652344</v>
      </c>
      <c r="E62" s="101">
        <v>9.835058212280273</v>
      </c>
      <c r="F62" s="101">
        <v>26.764972084327024</v>
      </c>
      <c r="G62" s="101" t="s">
        <v>56</v>
      </c>
      <c r="H62" s="101">
        <v>-12.117758756151943</v>
      </c>
      <c r="I62" s="101">
        <v>67.96224307490274</v>
      </c>
      <c r="J62" s="101" t="s">
        <v>62</v>
      </c>
      <c r="K62" s="101">
        <v>0.4739621820184159</v>
      </c>
      <c r="L62" s="101">
        <v>1.067969917909433</v>
      </c>
      <c r="M62" s="101">
        <v>0.11220379593278063</v>
      </c>
      <c r="N62" s="101">
        <v>0.005453429999228925</v>
      </c>
      <c r="O62" s="101">
        <v>0.01903484189837292</v>
      </c>
      <c r="P62" s="101">
        <v>0.030636671308457854</v>
      </c>
      <c r="Q62" s="101">
        <v>0.0023169900450099147</v>
      </c>
      <c r="R62" s="101">
        <v>8.390117408992112E-05</v>
      </c>
      <c r="S62" s="101">
        <v>0.00024974596505443903</v>
      </c>
      <c r="T62" s="101">
        <v>0.00045081653296686784</v>
      </c>
      <c r="U62" s="101">
        <v>5.069901396634886E-05</v>
      </c>
      <c r="V62" s="101">
        <v>3.1087897953759163E-06</v>
      </c>
      <c r="W62" s="101">
        <v>1.5578494726715305E-05</v>
      </c>
      <c r="X62" s="101">
        <v>67.5</v>
      </c>
    </row>
    <row r="63" spans="1:24" s="101" customFormat="1" ht="12.75" hidden="1">
      <c r="A63" s="101">
        <v>1985</v>
      </c>
      <c r="B63" s="101">
        <v>136.0800018310547</v>
      </c>
      <c r="C63" s="101">
        <v>116.18000030517578</v>
      </c>
      <c r="D63" s="101">
        <v>9.737297058105469</v>
      </c>
      <c r="E63" s="101">
        <v>10.856673240661621</v>
      </c>
      <c r="F63" s="101">
        <v>31.29475350754018</v>
      </c>
      <c r="G63" s="101" t="s">
        <v>57</v>
      </c>
      <c r="H63" s="101">
        <v>7.956203156733281</v>
      </c>
      <c r="I63" s="101">
        <v>76.53620498778797</v>
      </c>
      <c r="J63" s="101" t="s">
        <v>60</v>
      </c>
      <c r="K63" s="101">
        <v>0.46472973781740606</v>
      </c>
      <c r="L63" s="101">
        <v>0.005810946376779227</v>
      </c>
      <c r="M63" s="101">
        <v>-0.11026160929735085</v>
      </c>
      <c r="N63" s="101">
        <v>-5.6563702985362305E-05</v>
      </c>
      <c r="O63" s="101">
        <v>0.0186226675009209</v>
      </c>
      <c r="P63" s="101">
        <v>0.0006647797991283507</v>
      </c>
      <c r="Q63" s="101">
        <v>-0.0022873613492098836</v>
      </c>
      <c r="R63" s="101">
        <v>-4.509020961323782E-06</v>
      </c>
      <c r="S63" s="101">
        <v>0.00024030303052251809</v>
      </c>
      <c r="T63" s="101">
        <v>4.733581405274399E-05</v>
      </c>
      <c r="U63" s="101">
        <v>-5.0532818870404024E-05</v>
      </c>
      <c r="V63" s="101">
        <v>-3.4998441468875265E-07</v>
      </c>
      <c r="W63" s="101">
        <v>1.4842066024558362E-05</v>
      </c>
      <c r="X63" s="101">
        <v>67.5</v>
      </c>
    </row>
    <row r="64" spans="1:24" s="101" customFormat="1" ht="12.75" hidden="1">
      <c r="A64" s="101">
        <v>1986</v>
      </c>
      <c r="B64" s="101">
        <v>151.94000244140625</v>
      </c>
      <c r="C64" s="101">
        <v>160.24000549316406</v>
      </c>
      <c r="D64" s="101">
        <v>9.819429397583008</v>
      </c>
      <c r="E64" s="101">
        <v>10.3341703414917</v>
      </c>
      <c r="F64" s="101">
        <v>28.82334167388106</v>
      </c>
      <c r="G64" s="101" t="s">
        <v>58</v>
      </c>
      <c r="H64" s="101">
        <v>-14.491080263960711</v>
      </c>
      <c r="I64" s="101">
        <v>69.94892217744554</v>
      </c>
      <c r="J64" s="101" t="s">
        <v>61</v>
      </c>
      <c r="K64" s="101">
        <v>-0.09309361294859597</v>
      </c>
      <c r="L64" s="101">
        <v>1.0679541087807507</v>
      </c>
      <c r="M64" s="101">
        <v>-0.020786277610082834</v>
      </c>
      <c r="N64" s="101">
        <v>-0.005453136648204827</v>
      </c>
      <c r="O64" s="101">
        <v>-0.003939728575193685</v>
      </c>
      <c r="P64" s="101">
        <v>0.03062945798869375</v>
      </c>
      <c r="Q64" s="101">
        <v>-0.0003693520364310838</v>
      </c>
      <c r="R64" s="101">
        <v>-8.377992446665008E-05</v>
      </c>
      <c r="S64" s="101">
        <v>-6.802573470876167E-05</v>
      </c>
      <c r="T64" s="101">
        <v>0.0004483245109340232</v>
      </c>
      <c r="U64" s="101">
        <v>-4.101735507193918E-06</v>
      </c>
      <c r="V64" s="101">
        <v>-3.0890265297190962E-06</v>
      </c>
      <c r="W64" s="101">
        <v>-4.733135754755711E-06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1988</v>
      </c>
      <c r="B66" s="101">
        <v>143.28</v>
      </c>
      <c r="C66" s="101">
        <v>114.28</v>
      </c>
      <c r="D66" s="101">
        <v>9.004274759521047</v>
      </c>
      <c r="E66" s="101">
        <v>9.57219468410466</v>
      </c>
      <c r="F66" s="101">
        <v>32.14148964706864</v>
      </c>
      <c r="G66" s="101" t="s">
        <v>59</v>
      </c>
      <c r="H66" s="101">
        <v>9.251992575563023</v>
      </c>
      <c r="I66" s="101">
        <v>85.03199257556302</v>
      </c>
      <c r="J66" s="101" t="s">
        <v>73</v>
      </c>
      <c r="K66" s="101">
        <v>0.541749594987078</v>
      </c>
      <c r="M66" s="101" t="s">
        <v>68</v>
      </c>
      <c r="N66" s="101">
        <v>0.4965244332939805</v>
      </c>
      <c r="X66" s="101">
        <v>67.5</v>
      </c>
    </row>
    <row r="67" spans="1:24" s="101" customFormat="1" ht="12.75" hidden="1">
      <c r="A67" s="101">
        <v>1987</v>
      </c>
      <c r="B67" s="101">
        <v>134.6199951171875</v>
      </c>
      <c r="C67" s="101">
        <v>146.6199951171875</v>
      </c>
      <c r="D67" s="101">
        <v>9.292107582092285</v>
      </c>
      <c r="E67" s="101">
        <v>9.821715354919434</v>
      </c>
      <c r="F67" s="101">
        <v>22.562348056567743</v>
      </c>
      <c r="G67" s="101" t="s">
        <v>56</v>
      </c>
      <c r="H67" s="101">
        <v>-9.300107032374484</v>
      </c>
      <c r="I67" s="101">
        <v>57.819888084813016</v>
      </c>
      <c r="J67" s="101" t="s">
        <v>62</v>
      </c>
      <c r="K67" s="101">
        <v>0.18151658005240892</v>
      </c>
      <c r="L67" s="101">
        <v>0.7111910717394567</v>
      </c>
      <c r="M67" s="101">
        <v>0.04297143739917899</v>
      </c>
      <c r="N67" s="101">
        <v>0.026298541229763574</v>
      </c>
      <c r="O67" s="101">
        <v>0.007289836402294095</v>
      </c>
      <c r="P67" s="101">
        <v>0.02040183874647386</v>
      </c>
      <c r="Q67" s="101">
        <v>0.0008873501971465922</v>
      </c>
      <c r="R67" s="101">
        <v>0.00040483266467210516</v>
      </c>
      <c r="S67" s="101">
        <v>9.563096923430573E-05</v>
      </c>
      <c r="T67" s="101">
        <v>0.00030020899741032187</v>
      </c>
      <c r="U67" s="101">
        <v>1.9422304958504644E-05</v>
      </c>
      <c r="V67" s="101">
        <v>1.5029031273963767E-05</v>
      </c>
      <c r="W67" s="101">
        <v>5.965151811506695E-06</v>
      </c>
      <c r="X67" s="101">
        <v>67.5</v>
      </c>
    </row>
    <row r="68" spans="1:24" s="101" customFormat="1" ht="12.75" hidden="1">
      <c r="A68" s="101">
        <v>1985</v>
      </c>
      <c r="B68" s="101">
        <v>136.24000549316406</v>
      </c>
      <c r="C68" s="101">
        <v>120.54000091552734</v>
      </c>
      <c r="D68" s="101">
        <v>9.717706680297852</v>
      </c>
      <c r="E68" s="101">
        <v>10.625594139099121</v>
      </c>
      <c r="F68" s="101">
        <v>30.32209884514473</v>
      </c>
      <c r="G68" s="101" t="s">
        <v>57</v>
      </c>
      <c r="H68" s="101">
        <v>5.56741735101167</v>
      </c>
      <c r="I68" s="101">
        <v>74.30742284417573</v>
      </c>
      <c r="J68" s="101" t="s">
        <v>60</v>
      </c>
      <c r="K68" s="101">
        <v>0.1412737846635337</v>
      </c>
      <c r="L68" s="101">
        <v>0.003869342695328677</v>
      </c>
      <c r="M68" s="101">
        <v>-0.0337490979300883</v>
      </c>
      <c r="N68" s="101">
        <v>0.00027179888155355136</v>
      </c>
      <c r="O68" s="101">
        <v>0.0056239265970650255</v>
      </c>
      <c r="P68" s="101">
        <v>0.0004427114886619855</v>
      </c>
      <c r="Q68" s="101">
        <v>-0.0007110874977635306</v>
      </c>
      <c r="R68" s="101">
        <v>2.1872796270391227E-05</v>
      </c>
      <c r="S68" s="101">
        <v>6.951956297475856E-05</v>
      </c>
      <c r="T68" s="101">
        <v>3.152680381648829E-05</v>
      </c>
      <c r="U68" s="101">
        <v>-1.643667109990383E-05</v>
      </c>
      <c r="V68" s="101">
        <v>1.7281137825825304E-06</v>
      </c>
      <c r="W68" s="101">
        <v>4.200775732431934E-06</v>
      </c>
      <c r="X68" s="101">
        <v>67.5</v>
      </c>
    </row>
    <row r="69" spans="1:24" s="101" customFormat="1" ht="12.75" hidden="1">
      <c r="A69" s="101">
        <v>1986</v>
      </c>
      <c r="B69" s="101">
        <v>152.5800018310547</v>
      </c>
      <c r="C69" s="101">
        <v>151.8800048828125</v>
      </c>
      <c r="D69" s="101">
        <v>9.538097381591797</v>
      </c>
      <c r="E69" s="101">
        <v>10.19497013092041</v>
      </c>
      <c r="F69" s="101">
        <v>29.150310895358384</v>
      </c>
      <c r="G69" s="101" t="s">
        <v>58</v>
      </c>
      <c r="H69" s="101">
        <v>-12.249039000797524</v>
      </c>
      <c r="I69" s="101">
        <v>72.83096283025716</v>
      </c>
      <c r="J69" s="101" t="s">
        <v>61</v>
      </c>
      <c r="K69" s="101">
        <v>-0.11397362239028855</v>
      </c>
      <c r="L69" s="101">
        <v>0.7111805457891991</v>
      </c>
      <c r="M69" s="101">
        <v>-0.026599677085575094</v>
      </c>
      <c r="N69" s="101">
        <v>0.02629713665366556</v>
      </c>
      <c r="O69" s="101">
        <v>-0.004638228584603902</v>
      </c>
      <c r="P69" s="101">
        <v>0.020397034852520323</v>
      </c>
      <c r="Q69" s="101">
        <v>-0.0005307965174155694</v>
      </c>
      <c r="R69" s="101">
        <v>0.00040424134767343026</v>
      </c>
      <c r="S69" s="101">
        <v>-6.566820113640473E-05</v>
      </c>
      <c r="T69" s="101">
        <v>0.00029854899558904446</v>
      </c>
      <c r="U69" s="101">
        <v>-1.0347065915260245E-05</v>
      </c>
      <c r="V69" s="101">
        <v>1.4929347065033663E-05</v>
      </c>
      <c r="W69" s="101">
        <v>-4.235152816620972E-06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1988</v>
      </c>
      <c r="B71" s="101">
        <v>133.38</v>
      </c>
      <c r="C71" s="101">
        <v>140.58</v>
      </c>
      <c r="D71" s="101">
        <v>9.16384142108307</v>
      </c>
      <c r="E71" s="101">
        <v>9.575858236209417</v>
      </c>
      <c r="F71" s="101">
        <v>31.007477689815357</v>
      </c>
      <c r="G71" s="101" t="s">
        <v>59</v>
      </c>
      <c r="H71" s="101">
        <v>14.69001427535099</v>
      </c>
      <c r="I71" s="101">
        <v>80.57001427535099</v>
      </c>
      <c r="J71" s="101" t="s">
        <v>73</v>
      </c>
      <c r="K71" s="101">
        <v>0.8502891126756287</v>
      </c>
      <c r="M71" s="101" t="s">
        <v>68</v>
      </c>
      <c r="N71" s="101">
        <v>0.6214637617163937</v>
      </c>
      <c r="X71" s="101">
        <v>67.5</v>
      </c>
    </row>
    <row r="72" spans="1:24" s="101" customFormat="1" ht="12.75" hidden="1">
      <c r="A72" s="101">
        <v>1987</v>
      </c>
      <c r="B72" s="101">
        <v>141.6199951171875</v>
      </c>
      <c r="C72" s="101">
        <v>147.4199981689453</v>
      </c>
      <c r="D72" s="101">
        <v>9.373379707336426</v>
      </c>
      <c r="E72" s="101">
        <v>10.072150230407715</v>
      </c>
      <c r="F72" s="101">
        <v>29.272816861668737</v>
      </c>
      <c r="G72" s="101" t="s">
        <v>56</v>
      </c>
      <c r="H72" s="101">
        <v>0.2680480009063757</v>
      </c>
      <c r="I72" s="101">
        <v>74.38804311809388</v>
      </c>
      <c r="J72" s="101" t="s">
        <v>62</v>
      </c>
      <c r="K72" s="101">
        <v>0.6335436636312367</v>
      </c>
      <c r="L72" s="101">
        <v>0.6516514909306348</v>
      </c>
      <c r="M72" s="101">
        <v>0.14998244690882778</v>
      </c>
      <c r="N72" s="101">
        <v>0.027573799018898167</v>
      </c>
      <c r="O72" s="101">
        <v>0.025444126205633636</v>
      </c>
      <c r="P72" s="101">
        <v>0.018693743093570768</v>
      </c>
      <c r="Q72" s="101">
        <v>0.0030971667996305624</v>
      </c>
      <c r="R72" s="101">
        <v>0.00042443031310523613</v>
      </c>
      <c r="S72" s="101">
        <v>0.00033381638313419686</v>
      </c>
      <c r="T72" s="101">
        <v>0.00027507187661712665</v>
      </c>
      <c r="U72" s="101">
        <v>6.77605563771199E-05</v>
      </c>
      <c r="V72" s="101">
        <v>1.5747232094271072E-05</v>
      </c>
      <c r="W72" s="101">
        <v>2.081467299113389E-05</v>
      </c>
      <c r="X72" s="101">
        <v>67.5</v>
      </c>
    </row>
    <row r="73" spans="1:24" s="101" customFormat="1" ht="12.75" hidden="1">
      <c r="A73" s="101">
        <v>1985</v>
      </c>
      <c r="B73" s="101">
        <v>140.0800018310547</v>
      </c>
      <c r="C73" s="101">
        <v>121.27999877929688</v>
      </c>
      <c r="D73" s="101">
        <v>9.5970458984375</v>
      </c>
      <c r="E73" s="101">
        <v>10.350372314453125</v>
      </c>
      <c r="F73" s="101">
        <v>31.46088629155855</v>
      </c>
      <c r="G73" s="101" t="s">
        <v>57</v>
      </c>
      <c r="H73" s="101">
        <v>5.500056819373512</v>
      </c>
      <c r="I73" s="101">
        <v>78.0800586504282</v>
      </c>
      <c r="J73" s="101" t="s">
        <v>60</v>
      </c>
      <c r="K73" s="101">
        <v>0.35141671725902485</v>
      </c>
      <c r="L73" s="101">
        <v>0.00354614126859394</v>
      </c>
      <c r="M73" s="101">
        <v>-0.08460592420760221</v>
      </c>
      <c r="N73" s="101">
        <v>-0.0002851484519033653</v>
      </c>
      <c r="O73" s="101">
        <v>0.013884167955134166</v>
      </c>
      <c r="P73" s="101">
        <v>0.0004056608232268324</v>
      </c>
      <c r="Q73" s="101">
        <v>-0.0018136036304705594</v>
      </c>
      <c r="R73" s="101">
        <v>-2.2897526833847284E-05</v>
      </c>
      <c r="S73" s="101">
        <v>0.00016287157354660366</v>
      </c>
      <c r="T73" s="101">
        <v>2.8881728976895043E-05</v>
      </c>
      <c r="U73" s="101">
        <v>-4.39105517463021E-05</v>
      </c>
      <c r="V73" s="101">
        <v>-1.8031283681959987E-06</v>
      </c>
      <c r="W73" s="101">
        <v>9.55097364426986E-06</v>
      </c>
      <c r="X73" s="101">
        <v>67.5</v>
      </c>
    </row>
    <row r="74" spans="1:24" s="101" customFormat="1" ht="12.75" hidden="1">
      <c r="A74" s="101">
        <v>1986</v>
      </c>
      <c r="B74" s="101">
        <v>152.4600067138672</v>
      </c>
      <c r="C74" s="101">
        <v>154.25999450683594</v>
      </c>
      <c r="D74" s="101">
        <v>9.730103492736816</v>
      </c>
      <c r="E74" s="101">
        <v>10.253621101379395</v>
      </c>
      <c r="F74" s="101">
        <v>29.217573342255417</v>
      </c>
      <c r="G74" s="101" t="s">
        <v>58</v>
      </c>
      <c r="H74" s="101">
        <v>-13.40185591458875</v>
      </c>
      <c r="I74" s="101">
        <v>71.55815079927844</v>
      </c>
      <c r="J74" s="101" t="s">
        <v>61</v>
      </c>
      <c r="K74" s="101">
        <v>-0.5271469098440967</v>
      </c>
      <c r="L74" s="101">
        <v>0.6516418422064549</v>
      </c>
      <c r="M74" s="101">
        <v>-0.12384091395712814</v>
      </c>
      <c r="N74" s="101">
        <v>-0.02757232457909501</v>
      </c>
      <c r="O74" s="101">
        <v>-0.02132213494380518</v>
      </c>
      <c r="P74" s="101">
        <v>0.018689341083754765</v>
      </c>
      <c r="Q74" s="101">
        <v>-0.0025106341940389935</v>
      </c>
      <c r="R74" s="101">
        <v>-0.00042381221542978444</v>
      </c>
      <c r="S74" s="101">
        <v>-0.0002913867330185954</v>
      </c>
      <c r="T74" s="101">
        <v>0.00027355142667691014</v>
      </c>
      <c r="U74" s="101">
        <v>-5.160771692171791E-05</v>
      </c>
      <c r="V74" s="101">
        <v>-1.564365835470232E-05</v>
      </c>
      <c r="W74" s="101">
        <v>-1.8494039963574784E-05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1988</v>
      </c>
      <c r="B76" s="101">
        <v>148.36</v>
      </c>
      <c r="C76" s="101">
        <v>131.26</v>
      </c>
      <c r="D76" s="101">
        <v>8.806268574737928</v>
      </c>
      <c r="E76" s="101">
        <v>9.49302786768792</v>
      </c>
      <c r="F76" s="101">
        <v>35.38265977170003</v>
      </c>
      <c r="G76" s="101" t="s">
        <v>59</v>
      </c>
      <c r="H76" s="101">
        <v>14.871805397853336</v>
      </c>
      <c r="I76" s="101">
        <v>95.73180539785335</v>
      </c>
      <c r="J76" s="101" t="s">
        <v>73</v>
      </c>
      <c r="K76" s="101">
        <v>1.0482975176172196</v>
      </c>
      <c r="M76" s="101" t="s">
        <v>68</v>
      </c>
      <c r="N76" s="101">
        <v>0.8766307631718006</v>
      </c>
      <c r="X76" s="101">
        <v>67.5</v>
      </c>
    </row>
    <row r="77" spans="1:24" s="101" customFormat="1" ht="12.75" hidden="1">
      <c r="A77" s="101">
        <v>1987</v>
      </c>
      <c r="B77" s="101">
        <v>142.10000610351562</v>
      </c>
      <c r="C77" s="101">
        <v>159.8000030517578</v>
      </c>
      <c r="D77" s="101">
        <v>9.082353591918945</v>
      </c>
      <c r="E77" s="101">
        <v>9.665071487426758</v>
      </c>
      <c r="F77" s="101">
        <v>26.966777845775113</v>
      </c>
      <c r="G77" s="101" t="s">
        <v>56</v>
      </c>
      <c r="H77" s="101">
        <v>-3.8747983005212348</v>
      </c>
      <c r="I77" s="101">
        <v>70.72520780299439</v>
      </c>
      <c r="J77" s="101" t="s">
        <v>62</v>
      </c>
      <c r="K77" s="101">
        <v>0.49884071438365785</v>
      </c>
      <c r="L77" s="101">
        <v>0.8854453379815728</v>
      </c>
      <c r="M77" s="101">
        <v>0.11809350330526518</v>
      </c>
      <c r="N77" s="101">
        <v>0.021050332002931976</v>
      </c>
      <c r="O77" s="101">
        <v>0.020034160597786718</v>
      </c>
      <c r="P77" s="101">
        <v>0.02540057151462208</v>
      </c>
      <c r="Q77" s="101">
        <v>0.0024386691350747032</v>
      </c>
      <c r="R77" s="101">
        <v>0.0003239982340906904</v>
      </c>
      <c r="S77" s="101">
        <v>0.0002628252024736644</v>
      </c>
      <c r="T77" s="101">
        <v>0.0003737556478022914</v>
      </c>
      <c r="U77" s="101">
        <v>5.3360707964450936E-05</v>
      </c>
      <c r="V77" s="101">
        <v>1.2016110528687988E-05</v>
      </c>
      <c r="W77" s="101">
        <v>1.6386537755412044E-05</v>
      </c>
      <c r="X77" s="101">
        <v>67.5</v>
      </c>
    </row>
    <row r="78" spans="1:24" s="101" customFormat="1" ht="12.75" hidden="1">
      <c r="A78" s="101">
        <v>1985</v>
      </c>
      <c r="B78" s="101">
        <v>140.9199981689453</v>
      </c>
      <c r="C78" s="101">
        <v>116.5199966430664</v>
      </c>
      <c r="D78" s="101">
        <v>9.422224044799805</v>
      </c>
      <c r="E78" s="101">
        <v>10.269038200378418</v>
      </c>
      <c r="F78" s="101">
        <v>33.18158013535212</v>
      </c>
      <c r="G78" s="101" t="s">
        <v>57</v>
      </c>
      <c r="H78" s="101">
        <v>10.461408057324988</v>
      </c>
      <c r="I78" s="101">
        <v>83.8814062262703</v>
      </c>
      <c r="J78" s="101" t="s">
        <v>60</v>
      </c>
      <c r="K78" s="101">
        <v>0.1678064964892434</v>
      </c>
      <c r="L78" s="101">
        <v>0.004818080943967375</v>
      </c>
      <c r="M78" s="101">
        <v>-0.04098710235083513</v>
      </c>
      <c r="N78" s="101">
        <v>-0.00021785063541424104</v>
      </c>
      <c r="O78" s="101">
        <v>0.006535293486869478</v>
      </c>
      <c r="P78" s="101">
        <v>0.0005512258104121214</v>
      </c>
      <c r="Q78" s="101">
        <v>-0.000906094487121851</v>
      </c>
      <c r="R78" s="101">
        <v>-1.748343759989065E-05</v>
      </c>
      <c r="S78" s="101">
        <v>6.879342721555796E-05</v>
      </c>
      <c r="T78" s="101">
        <v>3.925040799509992E-05</v>
      </c>
      <c r="U78" s="101">
        <v>-2.3702670209665348E-05</v>
      </c>
      <c r="V78" s="101">
        <v>-1.3771302421752561E-06</v>
      </c>
      <c r="W78" s="101">
        <v>3.768308890166919E-06</v>
      </c>
      <c r="X78" s="101">
        <v>67.5</v>
      </c>
    </row>
    <row r="79" spans="1:24" s="101" customFormat="1" ht="12.75" hidden="1">
      <c r="A79" s="101">
        <v>1986</v>
      </c>
      <c r="B79" s="101">
        <v>154.66000366210938</v>
      </c>
      <c r="C79" s="101">
        <v>165.66000366210938</v>
      </c>
      <c r="D79" s="101">
        <v>9.417814254760742</v>
      </c>
      <c r="E79" s="101">
        <v>10.129311561584473</v>
      </c>
      <c r="F79" s="101">
        <v>28.09163552962425</v>
      </c>
      <c r="G79" s="101" t="s">
        <v>58</v>
      </c>
      <c r="H79" s="101">
        <v>-16.07149199541398</v>
      </c>
      <c r="I79" s="101">
        <v>71.0885116666954</v>
      </c>
      <c r="J79" s="101" t="s">
        <v>61</v>
      </c>
      <c r="K79" s="101">
        <v>-0.4697691327267083</v>
      </c>
      <c r="L79" s="101">
        <v>0.8854322292808857</v>
      </c>
      <c r="M79" s="101">
        <v>-0.110752575427359</v>
      </c>
      <c r="N79" s="101">
        <v>-0.0210492047007556</v>
      </c>
      <c r="O79" s="101">
        <v>-0.01893825572481244</v>
      </c>
      <c r="P79" s="101">
        <v>0.02539458964770579</v>
      </c>
      <c r="Q79" s="101">
        <v>-0.0022640892055688514</v>
      </c>
      <c r="R79" s="101">
        <v>-0.00032352617375349486</v>
      </c>
      <c r="S79" s="101">
        <v>-0.00025366227828997444</v>
      </c>
      <c r="T79" s="101">
        <v>0.00037168896908077413</v>
      </c>
      <c r="U79" s="101">
        <v>-4.7807411343841454E-05</v>
      </c>
      <c r="V79" s="101">
        <v>-1.193693530742848E-05</v>
      </c>
      <c r="W79" s="101">
        <v>-1.594736554161324E-05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1988</v>
      </c>
      <c r="B81" s="101">
        <v>139.78</v>
      </c>
      <c r="C81" s="101">
        <v>131.08</v>
      </c>
      <c r="D81" s="101">
        <v>9.01684186997445</v>
      </c>
      <c r="E81" s="101">
        <v>9.640348951048443</v>
      </c>
      <c r="F81" s="101">
        <v>33.06872966940356</v>
      </c>
      <c r="G81" s="101" t="s">
        <v>59</v>
      </c>
      <c r="H81" s="101">
        <v>15.070287329321715</v>
      </c>
      <c r="I81" s="101">
        <v>87.35028732932172</v>
      </c>
      <c r="J81" s="101" t="s">
        <v>73</v>
      </c>
      <c r="K81" s="101">
        <v>1.1344273450831923</v>
      </c>
      <c r="M81" s="101" t="s">
        <v>68</v>
      </c>
      <c r="N81" s="101">
        <v>1.0691332632353767</v>
      </c>
      <c r="X81" s="101">
        <v>67.5</v>
      </c>
    </row>
    <row r="82" spans="1:24" s="101" customFormat="1" ht="12.75" hidden="1">
      <c r="A82" s="101">
        <v>1987</v>
      </c>
      <c r="B82" s="101">
        <v>163.10000610351562</v>
      </c>
      <c r="C82" s="101">
        <v>168.60000610351562</v>
      </c>
      <c r="D82" s="101">
        <v>8.771684646606445</v>
      </c>
      <c r="E82" s="101">
        <v>9.55989933013916</v>
      </c>
      <c r="F82" s="101">
        <v>30.684157557420196</v>
      </c>
      <c r="G82" s="101" t="s">
        <v>56</v>
      </c>
      <c r="H82" s="101">
        <v>-12.20165123761096</v>
      </c>
      <c r="I82" s="101">
        <v>83.39835486590466</v>
      </c>
      <c r="J82" s="101" t="s">
        <v>62</v>
      </c>
      <c r="K82" s="101">
        <v>0.03962340250145295</v>
      </c>
      <c r="L82" s="101">
        <v>1.0637455446212587</v>
      </c>
      <c r="M82" s="101">
        <v>0.009380046855501074</v>
      </c>
      <c r="N82" s="101">
        <v>0.016754964818895268</v>
      </c>
      <c r="O82" s="101">
        <v>0.0015909762010926454</v>
      </c>
      <c r="P82" s="101">
        <v>0.03051550182845778</v>
      </c>
      <c r="Q82" s="101">
        <v>0.0001937038521222994</v>
      </c>
      <c r="R82" s="101">
        <v>0.0002578492030482925</v>
      </c>
      <c r="S82" s="101">
        <v>2.0866351625216655E-05</v>
      </c>
      <c r="T82" s="101">
        <v>0.0004490206358303383</v>
      </c>
      <c r="U82" s="101">
        <v>4.265862156078464E-06</v>
      </c>
      <c r="V82" s="101">
        <v>9.559588100874573E-06</v>
      </c>
      <c r="W82" s="101">
        <v>1.3037582655812152E-06</v>
      </c>
      <c r="X82" s="101">
        <v>67.5</v>
      </c>
    </row>
    <row r="83" spans="1:24" s="101" customFormat="1" ht="12.75" hidden="1">
      <c r="A83" s="101">
        <v>1985</v>
      </c>
      <c r="B83" s="101">
        <v>141.0399932861328</v>
      </c>
      <c r="C83" s="101">
        <v>128.63999938964844</v>
      </c>
      <c r="D83" s="101">
        <v>9.441794395446777</v>
      </c>
      <c r="E83" s="101">
        <v>10.220480918884277</v>
      </c>
      <c r="F83" s="101">
        <v>34.80850677942353</v>
      </c>
      <c r="G83" s="101" t="s">
        <v>57</v>
      </c>
      <c r="H83" s="101">
        <v>14.272257262924825</v>
      </c>
      <c r="I83" s="101">
        <v>87.81225054905764</v>
      </c>
      <c r="J83" s="101" t="s">
        <v>60</v>
      </c>
      <c r="K83" s="101">
        <v>0.03059573825701694</v>
      </c>
      <c r="L83" s="101">
        <v>0.005787980835824552</v>
      </c>
      <c r="M83" s="101">
        <v>-0.007310157711381338</v>
      </c>
      <c r="N83" s="101">
        <v>-0.00017362491490072714</v>
      </c>
      <c r="O83" s="101">
        <v>0.00121753450698189</v>
      </c>
      <c r="P83" s="101">
        <v>0.0006622159382801608</v>
      </c>
      <c r="Q83" s="101">
        <v>-0.00015407340914338683</v>
      </c>
      <c r="R83" s="101">
        <v>-1.3925986803016235E-05</v>
      </c>
      <c r="S83" s="101">
        <v>1.5059599753632653E-05</v>
      </c>
      <c r="T83" s="101">
        <v>4.715732855850434E-05</v>
      </c>
      <c r="U83" s="101">
        <v>-3.588288559317257E-06</v>
      </c>
      <c r="V83" s="101">
        <v>-1.0968188316479777E-06</v>
      </c>
      <c r="W83" s="101">
        <v>9.172727720638886E-07</v>
      </c>
      <c r="X83" s="101">
        <v>67.5</v>
      </c>
    </row>
    <row r="84" spans="1:24" s="101" customFormat="1" ht="12.75" hidden="1">
      <c r="A84" s="101">
        <v>1986</v>
      </c>
      <c r="B84" s="101">
        <v>160.86000061035156</v>
      </c>
      <c r="C84" s="101">
        <v>160.16000366210938</v>
      </c>
      <c r="D84" s="101">
        <v>9.406264305114746</v>
      </c>
      <c r="E84" s="101">
        <v>10.159821510314941</v>
      </c>
      <c r="F84" s="101">
        <v>31.76615360675804</v>
      </c>
      <c r="G84" s="101" t="s">
        <v>58</v>
      </c>
      <c r="H84" s="101">
        <v>-12.853131568024494</v>
      </c>
      <c r="I84" s="101">
        <v>80.50686904232707</v>
      </c>
      <c r="J84" s="101" t="s">
        <v>61</v>
      </c>
      <c r="K84" s="101">
        <v>-0.025177665227345006</v>
      </c>
      <c r="L84" s="101">
        <v>1.063729797918354</v>
      </c>
      <c r="M84" s="101">
        <v>-0.0058776588235561564</v>
      </c>
      <c r="N84" s="101">
        <v>-0.016754065192404615</v>
      </c>
      <c r="O84" s="101">
        <v>-0.0010241166909837724</v>
      </c>
      <c r="P84" s="101">
        <v>0.03050831561875709</v>
      </c>
      <c r="Q84" s="101">
        <v>-0.00011739917768856885</v>
      </c>
      <c r="R84" s="101">
        <v>-0.00025747286925849447</v>
      </c>
      <c r="S84" s="101">
        <v>-1.4443444374787097E-05</v>
      </c>
      <c r="T84" s="101">
        <v>0.0004465374763272469</v>
      </c>
      <c r="U84" s="101">
        <v>-2.306895131932806E-06</v>
      </c>
      <c r="V84" s="101">
        <v>-9.496457924348694E-06</v>
      </c>
      <c r="W84" s="101">
        <v>-9.2649677641186E-07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22.562348056567743</v>
      </c>
      <c r="G85" s="102"/>
      <c r="H85" s="102"/>
      <c r="I85" s="115"/>
      <c r="J85" s="115" t="s">
        <v>158</v>
      </c>
      <c r="K85" s="102">
        <f>AVERAGE(K83,K78,K73,K68,K63,K58)</f>
        <v>0.3005057123142744</v>
      </c>
      <c r="L85" s="102">
        <f>AVERAGE(L83,L78,L73,L68,L63,L58)</f>
        <v>0.005143103762523692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35.38265977170003</v>
      </c>
      <c r="G86" s="102"/>
      <c r="H86" s="102"/>
      <c r="I86" s="115"/>
      <c r="J86" s="115" t="s">
        <v>159</v>
      </c>
      <c r="K86" s="102">
        <f>AVERAGE(K84,K79,K74,K69,K64,K59)</f>
        <v>-0.18797131209815374</v>
      </c>
      <c r="L86" s="102">
        <f>AVERAGE(L84,L79,L74,L69,L64,L59)</f>
        <v>0.9451987638518312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0.1878160701964215</v>
      </c>
      <c r="L87" s="102">
        <f>ABS(L85/$H$33)</f>
        <v>0.01428639934034359</v>
      </c>
      <c r="M87" s="115" t="s">
        <v>111</v>
      </c>
      <c r="N87" s="102">
        <f>K87+L87+L88+K88</f>
        <v>0.8996535788181105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0.10680188187395098</v>
      </c>
      <c r="L88" s="102">
        <f>ABS(L86/$H$34)</f>
        <v>0.5907492274073944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1988</v>
      </c>
      <c r="B91" s="116">
        <v>122.82</v>
      </c>
      <c r="C91" s="116">
        <v>119.52</v>
      </c>
      <c r="D91" s="116">
        <v>9.357040099185033</v>
      </c>
      <c r="E91" s="116">
        <v>9.837919490047677</v>
      </c>
      <c r="F91" s="116">
        <v>23.460208511751453</v>
      </c>
      <c r="G91" s="116" t="s">
        <v>59</v>
      </c>
      <c r="H91" s="116">
        <v>4.354020206378792</v>
      </c>
      <c r="I91" s="116">
        <v>59.674020206378785</v>
      </c>
      <c r="J91" s="116" t="s">
        <v>73</v>
      </c>
      <c r="K91" s="116">
        <v>1.7931397651233445</v>
      </c>
      <c r="M91" s="116" t="s">
        <v>68</v>
      </c>
      <c r="N91" s="116">
        <v>0.9298507055081929</v>
      </c>
      <c r="X91" s="116">
        <v>67.5</v>
      </c>
    </row>
    <row r="92" spans="1:24" s="116" customFormat="1" ht="12.75">
      <c r="A92" s="116">
        <v>1987</v>
      </c>
      <c r="B92" s="116">
        <v>156.9199981689453</v>
      </c>
      <c r="C92" s="116">
        <v>157.9199981689453</v>
      </c>
      <c r="D92" s="116">
        <v>9.15036392211914</v>
      </c>
      <c r="E92" s="116">
        <v>9.781840324401855</v>
      </c>
      <c r="F92" s="116">
        <v>28.15418676435139</v>
      </c>
      <c r="G92" s="116" t="s">
        <v>56</v>
      </c>
      <c r="H92" s="116">
        <v>-16.083812323955158</v>
      </c>
      <c r="I92" s="116">
        <v>73.33618584499015</v>
      </c>
      <c r="J92" s="116" t="s">
        <v>62</v>
      </c>
      <c r="K92" s="116">
        <v>1.2998461167749817</v>
      </c>
      <c r="L92" s="116">
        <v>0.07349499254188623</v>
      </c>
      <c r="M92" s="116">
        <v>0.307721151979492</v>
      </c>
      <c r="N92" s="116">
        <v>0.02598528520394096</v>
      </c>
      <c r="O92" s="116">
        <v>0.05220445424042477</v>
      </c>
      <c r="P92" s="116">
        <v>0.0021084614594486114</v>
      </c>
      <c r="Q92" s="116">
        <v>0.006354480293782946</v>
      </c>
      <c r="R92" s="116">
        <v>0.0003999237399359287</v>
      </c>
      <c r="S92" s="116">
        <v>0.0006849383506727562</v>
      </c>
      <c r="T92" s="116">
        <v>3.104045635188876E-05</v>
      </c>
      <c r="U92" s="116">
        <v>0.00013898531339637214</v>
      </c>
      <c r="V92" s="116">
        <v>1.4846780780925333E-05</v>
      </c>
      <c r="W92" s="116">
        <v>4.271334900220191E-05</v>
      </c>
      <c r="X92" s="116">
        <v>67.5</v>
      </c>
    </row>
    <row r="93" spans="1:24" s="116" customFormat="1" ht="12.75">
      <c r="A93" s="116">
        <v>1986</v>
      </c>
      <c r="B93" s="116">
        <v>159.9199981689453</v>
      </c>
      <c r="C93" s="116">
        <v>169.9199981689453</v>
      </c>
      <c r="D93" s="116">
        <v>9.39457893371582</v>
      </c>
      <c r="E93" s="116">
        <v>10.153290748596191</v>
      </c>
      <c r="F93" s="116">
        <v>36.75793198946233</v>
      </c>
      <c r="G93" s="116" t="s">
        <v>57</v>
      </c>
      <c r="H93" s="116">
        <v>0.8500300297919949</v>
      </c>
      <c r="I93" s="116">
        <v>93.27002819873731</v>
      </c>
      <c r="J93" s="116" t="s">
        <v>60</v>
      </c>
      <c r="K93" s="116">
        <v>0.1397994153093821</v>
      </c>
      <c r="L93" s="116">
        <v>0.0003997378651448424</v>
      </c>
      <c r="M93" s="116">
        <v>-0.029616231299180066</v>
      </c>
      <c r="N93" s="116">
        <v>-0.00026892490884473995</v>
      </c>
      <c r="O93" s="116">
        <v>0.006174021018535452</v>
      </c>
      <c r="P93" s="116">
        <v>4.566759466005094E-05</v>
      </c>
      <c r="Q93" s="116">
        <v>-0.0004453729929909296</v>
      </c>
      <c r="R93" s="116">
        <v>-2.1617635265991504E-05</v>
      </c>
      <c r="S93" s="116">
        <v>0.00012674717950837772</v>
      </c>
      <c r="T93" s="116">
        <v>3.252665409475252E-06</v>
      </c>
      <c r="U93" s="116">
        <v>1.2791634629428866E-06</v>
      </c>
      <c r="V93" s="116">
        <v>-1.702711595715915E-06</v>
      </c>
      <c r="W93" s="116">
        <v>9.295724590389798E-06</v>
      </c>
      <c r="X93" s="116">
        <v>67.5</v>
      </c>
    </row>
    <row r="94" spans="1:24" s="116" customFormat="1" ht="12.75">
      <c r="A94" s="116">
        <v>1985</v>
      </c>
      <c r="B94" s="116">
        <v>139.5800018310547</v>
      </c>
      <c r="C94" s="116">
        <v>125.9800033569336</v>
      </c>
      <c r="D94" s="116">
        <v>9.606366157531738</v>
      </c>
      <c r="E94" s="116">
        <v>10.317527770996094</v>
      </c>
      <c r="F94" s="116">
        <v>36.14227490933117</v>
      </c>
      <c r="G94" s="116" t="s">
        <v>58</v>
      </c>
      <c r="H94" s="116">
        <v>17.529483169290756</v>
      </c>
      <c r="I94" s="116">
        <v>89.60948500034544</v>
      </c>
      <c r="J94" s="116" t="s">
        <v>61</v>
      </c>
      <c r="K94" s="116">
        <v>1.2923064848456631</v>
      </c>
      <c r="L94" s="116">
        <v>0.07349390545052754</v>
      </c>
      <c r="M94" s="116">
        <v>0.3062926480005994</v>
      </c>
      <c r="N94" s="116">
        <v>-0.0259838935982188</v>
      </c>
      <c r="O94" s="116">
        <v>0.051838079700190345</v>
      </c>
      <c r="P94" s="116">
        <v>0.0021079668395821917</v>
      </c>
      <c r="Q94" s="116">
        <v>0.006338853421652065</v>
      </c>
      <c r="R94" s="116">
        <v>-0.0003993390484411046</v>
      </c>
      <c r="S94" s="116">
        <v>0.0006731089783303939</v>
      </c>
      <c r="T94" s="116">
        <v>3.086956589049341E-05</v>
      </c>
      <c r="U94" s="116">
        <v>0.00013897942682542208</v>
      </c>
      <c r="V94" s="116">
        <v>-1.4748819368975552E-05</v>
      </c>
      <c r="W94" s="116">
        <v>4.168956329015123E-05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1988</v>
      </c>
      <c r="B96" s="116">
        <v>128.62</v>
      </c>
      <c r="C96" s="116">
        <v>119.72</v>
      </c>
      <c r="D96" s="116">
        <v>9.242663852500668</v>
      </c>
      <c r="E96" s="116">
        <v>9.90002331111241</v>
      </c>
      <c r="F96" s="116">
        <v>23.031443723033796</v>
      </c>
      <c r="G96" s="116" t="s">
        <v>59</v>
      </c>
      <c r="H96" s="116">
        <v>-1.7971859806083899</v>
      </c>
      <c r="I96" s="116">
        <v>59.322814019391615</v>
      </c>
      <c r="J96" s="116" t="s">
        <v>73</v>
      </c>
      <c r="K96" s="116">
        <v>1.114427322086666</v>
      </c>
      <c r="M96" s="116" t="s">
        <v>68</v>
      </c>
      <c r="N96" s="116">
        <v>0.5790645842888095</v>
      </c>
      <c r="X96" s="116">
        <v>67.5</v>
      </c>
    </row>
    <row r="97" spans="1:24" s="116" customFormat="1" ht="12.75">
      <c r="A97" s="116">
        <v>1987</v>
      </c>
      <c r="B97" s="116">
        <v>147.5800018310547</v>
      </c>
      <c r="C97" s="116">
        <v>151.27999877929688</v>
      </c>
      <c r="D97" s="116">
        <v>9.383018493652344</v>
      </c>
      <c r="E97" s="116">
        <v>9.835058212280273</v>
      </c>
      <c r="F97" s="116">
        <v>26.764972084327024</v>
      </c>
      <c r="G97" s="116" t="s">
        <v>56</v>
      </c>
      <c r="H97" s="116">
        <v>-12.117758756151943</v>
      </c>
      <c r="I97" s="116">
        <v>67.96224307490274</v>
      </c>
      <c r="J97" s="116" t="s">
        <v>62</v>
      </c>
      <c r="K97" s="116">
        <v>1.0230890805968862</v>
      </c>
      <c r="L97" s="116">
        <v>0.08563467840172632</v>
      </c>
      <c r="M97" s="116">
        <v>0.24220246198619272</v>
      </c>
      <c r="N97" s="116">
        <v>0.001019334486190602</v>
      </c>
      <c r="O97" s="116">
        <v>0.04108930107225726</v>
      </c>
      <c r="P97" s="116">
        <v>0.0024564744751553553</v>
      </c>
      <c r="Q97" s="116">
        <v>0.005001526283244768</v>
      </c>
      <c r="R97" s="116">
        <v>1.5648193360217896E-05</v>
      </c>
      <c r="S97" s="116">
        <v>0.0005390978621686595</v>
      </c>
      <c r="T97" s="116">
        <v>3.613671063265473E-05</v>
      </c>
      <c r="U97" s="116">
        <v>0.0001093977160913137</v>
      </c>
      <c r="V97" s="116">
        <v>5.843103671025958E-07</v>
      </c>
      <c r="W97" s="116">
        <v>3.36169431616117E-05</v>
      </c>
      <c r="X97" s="116">
        <v>67.5</v>
      </c>
    </row>
    <row r="98" spans="1:24" s="116" customFormat="1" ht="12.75">
      <c r="A98" s="116">
        <v>1986</v>
      </c>
      <c r="B98" s="116">
        <v>151.94000244140625</v>
      </c>
      <c r="C98" s="116">
        <v>160.24000549316406</v>
      </c>
      <c r="D98" s="116">
        <v>9.819429397583008</v>
      </c>
      <c r="E98" s="116">
        <v>10.3341703414917</v>
      </c>
      <c r="F98" s="116">
        <v>34.686633589938545</v>
      </c>
      <c r="G98" s="116" t="s">
        <v>57</v>
      </c>
      <c r="H98" s="116">
        <v>-0.26195462751168463</v>
      </c>
      <c r="I98" s="116">
        <v>84.17804781389457</v>
      </c>
      <c r="J98" s="116" t="s">
        <v>60</v>
      </c>
      <c r="K98" s="116">
        <v>-0.05507421022594295</v>
      </c>
      <c r="L98" s="116">
        <v>-0.0004662851492505981</v>
      </c>
      <c r="M98" s="116">
        <v>0.01578600367764047</v>
      </c>
      <c r="N98" s="116">
        <v>-1.07133565964056E-05</v>
      </c>
      <c r="O98" s="116">
        <v>-0.001769197981383105</v>
      </c>
      <c r="P98" s="116">
        <v>-5.3360493456037896E-05</v>
      </c>
      <c r="Q98" s="116">
        <v>0.0004568405033763875</v>
      </c>
      <c r="R98" s="116">
        <v>-8.669886648013244E-07</v>
      </c>
      <c r="S98" s="116">
        <v>1.320778657793702E-05</v>
      </c>
      <c r="T98" s="116">
        <v>-3.796666529063333E-06</v>
      </c>
      <c r="U98" s="116">
        <v>1.8599205711600765E-05</v>
      </c>
      <c r="V98" s="116">
        <v>-6.776671562371483E-08</v>
      </c>
      <c r="W98" s="116">
        <v>1.9402027648282986E-06</v>
      </c>
      <c r="X98" s="116">
        <v>67.5</v>
      </c>
    </row>
    <row r="99" spans="1:24" s="116" customFormat="1" ht="12.75">
      <c r="A99" s="116">
        <v>1985</v>
      </c>
      <c r="B99" s="116">
        <v>136.0800018310547</v>
      </c>
      <c r="C99" s="116">
        <v>116.18000030517578</v>
      </c>
      <c r="D99" s="116">
        <v>9.737297058105469</v>
      </c>
      <c r="E99" s="116">
        <v>10.856673240661621</v>
      </c>
      <c r="F99" s="116">
        <v>33.9449863119611</v>
      </c>
      <c r="G99" s="116" t="s">
        <v>58</v>
      </c>
      <c r="H99" s="116">
        <v>14.437761196027239</v>
      </c>
      <c r="I99" s="116">
        <v>83.01776302708193</v>
      </c>
      <c r="J99" s="116" t="s">
        <v>61</v>
      </c>
      <c r="K99" s="116">
        <v>1.0216056471087906</v>
      </c>
      <c r="L99" s="116">
        <v>-0.08563340891922194</v>
      </c>
      <c r="M99" s="116">
        <v>0.24168747315502856</v>
      </c>
      <c r="N99" s="116">
        <v>-0.0010192781851525604</v>
      </c>
      <c r="O99" s="116">
        <v>0.041051194880408426</v>
      </c>
      <c r="P99" s="116">
        <v>-0.0024558948480804116</v>
      </c>
      <c r="Q99" s="116">
        <v>0.004980618627887808</v>
      </c>
      <c r="R99" s="116">
        <v>-1.5624157132270318E-05</v>
      </c>
      <c r="S99" s="116">
        <v>0.000538936043857275</v>
      </c>
      <c r="T99" s="116">
        <v>-3.593671073728523E-05</v>
      </c>
      <c r="U99" s="116">
        <v>0.00010780505476503981</v>
      </c>
      <c r="V99" s="116">
        <v>-5.803673641385642E-07</v>
      </c>
      <c r="W99" s="116">
        <v>3.3560907031282456E-05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1988</v>
      </c>
      <c r="B101" s="116">
        <v>143.28</v>
      </c>
      <c r="C101" s="116">
        <v>114.28</v>
      </c>
      <c r="D101" s="116">
        <v>9.004274759521047</v>
      </c>
      <c r="E101" s="116">
        <v>9.57219468410466</v>
      </c>
      <c r="F101" s="116">
        <v>26.368958588633323</v>
      </c>
      <c r="G101" s="116" t="s">
        <v>59</v>
      </c>
      <c r="H101" s="116">
        <v>-6.019540371194637</v>
      </c>
      <c r="I101" s="116">
        <v>69.76045962880536</v>
      </c>
      <c r="J101" s="116" t="s">
        <v>73</v>
      </c>
      <c r="K101" s="116">
        <v>0.6150464010652588</v>
      </c>
      <c r="M101" s="116" t="s">
        <v>68</v>
      </c>
      <c r="N101" s="116">
        <v>0.32966899325755694</v>
      </c>
      <c r="X101" s="116">
        <v>67.5</v>
      </c>
    </row>
    <row r="102" spans="1:24" s="116" customFormat="1" ht="12.75">
      <c r="A102" s="116">
        <v>1987</v>
      </c>
      <c r="B102" s="116">
        <v>134.6199951171875</v>
      </c>
      <c r="C102" s="116">
        <v>146.6199951171875</v>
      </c>
      <c r="D102" s="116">
        <v>9.292107582092285</v>
      </c>
      <c r="E102" s="116">
        <v>9.821715354919434</v>
      </c>
      <c r="F102" s="116">
        <v>22.562348056567743</v>
      </c>
      <c r="G102" s="116" t="s">
        <v>56</v>
      </c>
      <c r="H102" s="116">
        <v>-9.300107032374484</v>
      </c>
      <c r="I102" s="116">
        <v>57.819888084813016</v>
      </c>
      <c r="J102" s="116" t="s">
        <v>62</v>
      </c>
      <c r="K102" s="116">
        <v>0.7462341750568887</v>
      </c>
      <c r="L102" s="116">
        <v>0.1587143865949429</v>
      </c>
      <c r="M102" s="116">
        <v>0.17666066051870138</v>
      </c>
      <c r="N102" s="116">
        <v>0.02913921453727726</v>
      </c>
      <c r="O102" s="116">
        <v>0.02997019527747339</v>
      </c>
      <c r="P102" s="116">
        <v>0.004552909161482588</v>
      </c>
      <c r="Q102" s="116">
        <v>0.0036480944388297526</v>
      </c>
      <c r="R102" s="116">
        <v>0.0004485566765172994</v>
      </c>
      <c r="S102" s="116">
        <v>0.0003932111065666515</v>
      </c>
      <c r="T102" s="116">
        <v>6.698817857464261E-05</v>
      </c>
      <c r="U102" s="116">
        <v>7.979956330392801E-05</v>
      </c>
      <c r="V102" s="116">
        <v>1.6644279477968388E-05</v>
      </c>
      <c r="W102" s="116">
        <v>2.4518137952693148E-05</v>
      </c>
      <c r="X102" s="116">
        <v>67.5</v>
      </c>
    </row>
    <row r="103" spans="1:24" s="116" customFormat="1" ht="12.75">
      <c r="A103" s="116">
        <v>1986</v>
      </c>
      <c r="B103" s="116">
        <v>152.5800018310547</v>
      </c>
      <c r="C103" s="116">
        <v>151.8800048828125</v>
      </c>
      <c r="D103" s="116">
        <v>9.538097381591797</v>
      </c>
      <c r="E103" s="116">
        <v>10.19497013092041</v>
      </c>
      <c r="F103" s="116">
        <v>33.34571175643269</v>
      </c>
      <c r="G103" s="116" t="s">
        <v>57</v>
      </c>
      <c r="H103" s="116">
        <v>-1.7669866731983035</v>
      </c>
      <c r="I103" s="116">
        <v>83.31301515785638</v>
      </c>
      <c r="J103" s="116" t="s">
        <v>60</v>
      </c>
      <c r="K103" s="116">
        <v>-0.1607284004361721</v>
      </c>
      <c r="L103" s="116">
        <v>-0.0008641458872510674</v>
      </c>
      <c r="M103" s="116">
        <v>0.040008422090882824</v>
      </c>
      <c r="N103" s="116">
        <v>0.00030120790000707863</v>
      </c>
      <c r="O103" s="116">
        <v>-0.006139050394455637</v>
      </c>
      <c r="P103" s="116">
        <v>-9.88342548153898E-05</v>
      </c>
      <c r="Q103" s="116">
        <v>0.0009191273393927664</v>
      </c>
      <c r="R103" s="116">
        <v>2.4205187220202425E-05</v>
      </c>
      <c r="S103" s="116">
        <v>-5.437957578499449E-05</v>
      </c>
      <c r="T103" s="116">
        <v>-7.032899992880424E-06</v>
      </c>
      <c r="U103" s="116">
        <v>2.6167309386776163E-05</v>
      </c>
      <c r="V103" s="116">
        <v>1.9090712340256318E-06</v>
      </c>
      <c r="W103" s="116">
        <v>-2.583054708265784E-06</v>
      </c>
      <c r="X103" s="116">
        <v>67.5</v>
      </c>
    </row>
    <row r="104" spans="1:24" s="116" customFormat="1" ht="12.75">
      <c r="A104" s="116">
        <v>1985</v>
      </c>
      <c r="B104" s="116">
        <v>136.24000549316406</v>
      </c>
      <c r="C104" s="116">
        <v>120.54000091552734</v>
      </c>
      <c r="D104" s="116">
        <v>9.717706680297852</v>
      </c>
      <c r="E104" s="116">
        <v>10.625594139099121</v>
      </c>
      <c r="F104" s="116">
        <v>31.97983004661592</v>
      </c>
      <c r="G104" s="116" t="s">
        <v>58</v>
      </c>
      <c r="H104" s="116">
        <v>9.629858212338377</v>
      </c>
      <c r="I104" s="116">
        <v>78.36986370550244</v>
      </c>
      <c r="J104" s="116" t="s">
        <v>61</v>
      </c>
      <c r="K104" s="116">
        <v>0.7287193048877357</v>
      </c>
      <c r="L104" s="116">
        <v>-0.15871203408719373</v>
      </c>
      <c r="M104" s="116">
        <v>0.1720706690191609</v>
      </c>
      <c r="N104" s="116">
        <v>0.02913765772416245</v>
      </c>
      <c r="O104" s="116">
        <v>0.029334700701118842</v>
      </c>
      <c r="P104" s="116">
        <v>-0.004551836291299059</v>
      </c>
      <c r="Q104" s="116">
        <v>0.003530410453276126</v>
      </c>
      <c r="R104" s="116">
        <v>0.0004479031155951922</v>
      </c>
      <c r="S104" s="116">
        <v>0.0003894327105737455</v>
      </c>
      <c r="T104" s="116">
        <v>-6.661797344890004E-05</v>
      </c>
      <c r="U104" s="116">
        <v>7.538728157291752E-05</v>
      </c>
      <c r="V104" s="116">
        <v>1.6534433354794335E-05</v>
      </c>
      <c r="W104" s="116">
        <v>2.438169225138809E-05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1988</v>
      </c>
      <c r="B106" s="116">
        <v>133.38</v>
      </c>
      <c r="C106" s="116">
        <v>140.58</v>
      </c>
      <c r="D106" s="116">
        <v>9.16384142108307</v>
      </c>
      <c r="E106" s="116">
        <v>9.575858236209417</v>
      </c>
      <c r="F106" s="116">
        <v>24.431523902621066</v>
      </c>
      <c r="G106" s="116" t="s">
        <v>59</v>
      </c>
      <c r="H106" s="116">
        <v>-2.396983119548935</v>
      </c>
      <c r="I106" s="116">
        <v>63.48301688045107</v>
      </c>
      <c r="J106" s="116" t="s">
        <v>73</v>
      </c>
      <c r="K106" s="116">
        <v>0.2118386226573883</v>
      </c>
      <c r="M106" s="116" t="s">
        <v>68</v>
      </c>
      <c r="N106" s="116">
        <v>0.13980342892008055</v>
      </c>
      <c r="X106" s="116">
        <v>67.5</v>
      </c>
    </row>
    <row r="107" spans="1:24" s="116" customFormat="1" ht="12.75">
      <c r="A107" s="116">
        <v>1987</v>
      </c>
      <c r="B107" s="116">
        <v>141.6199951171875</v>
      </c>
      <c r="C107" s="116">
        <v>147.4199981689453</v>
      </c>
      <c r="D107" s="116">
        <v>9.373379707336426</v>
      </c>
      <c r="E107" s="116">
        <v>10.072150230407715</v>
      </c>
      <c r="F107" s="116">
        <v>29.272816861668737</v>
      </c>
      <c r="G107" s="116" t="s">
        <v>56</v>
      </c>
      <c r="H107" s="116">
        <v>0.2680480009063757</v>
      </c>
      <c r="I107" s="116">
        <v>74.38804311809388</v>
      </c>
      <c r="J107" s="116" t="s">
        <v>62</v>
      </c>
      <c r="K107" s="116">
        <v>0.3663098561833257</v>
      </c>
      <c r="L107" s="116">
        <v>0.2630902682488684</v>
      </c>
      <c r="M107" s="116">
        <v>0.08671885770151729</v>
      </c>
      <c r="N107" s="116">
        <v>0.02534279423368549</v>
      </c>
      <c r="O107" s="116">
        <v>0.01471170965787026</v>
      </c>
      <c r="P107" s="116">
        <v>0.007547209146208724</v>
      </c>
      <c r="Q107" s="116">
        <v>0.0017907433730294181</v>
      </c>
      <c r="R107" s="116">
        <v>0.00039008878276065206</v>
      </c>
      <c r="S107" s="116">
        <v>0.00019300955485336067</v>
      </c>
      <c r="T107" s="116">
        <v>0.00011105361503889759</v>
      </c>
      <c r="U107" s="116">
        <v>3.917007006701807E-05</v>
      </c>
      <c r="V107" s="116">
        <v>1.447964716947749E-05</v>
      </c>
      <c r="W107" s="116">
        <v>1.2035872706191132E-05</v>
      </c>
      <c r="X107" s="116">
        <v>67.5</v>
      </c>
    </row>
    <row r="108" spans="1:24" s="116" customFormat="1" ht="12.75">
      <c r="A108" s="116">
        <v>1986</v>
      </c>
      <c r="B108" s="116">
        <v>152.4600067138672</v>
      </c>
      <c r="C108" s="116">
        <v>154.25999450683594</v>
      </c>
      <c r="D108" s="116">
        <v>9.730103492736816</v>
      </c>
      <c r="E108" s="116">
        <v>10.253621101379395</v>
      </c>
      <c r="F108" s="116">
        <v>34.245675256600535</v>
      </c>
      <c r="G108" s="116" t="s">
        <v>57</v>
      </c>
      <c r="H108" s="116">
        <v>-1.0872919771213105</v>
      </c>
      <c r="I108" s="116">
        <v>83.87271473674588</v>
      </c>
      <c r="J108" s="116" t="s">
        <v>60</v>
      </c>
      <c r="K108" s="116">
        <v>-0.04896137998644077</v>
      </c>
      <c r="L108" s="116">
        <v>-0.0014313269132589293</v>
      </c>
      <c r="M108" s="116">
        <v>0.012566988339374571</v>
      </c>
      <c r="N108" s="116">
        <v>-0.0002620768152623224</v>
      </c>
      <c r="O108" s="116">
        <v>-0.0018089479550112472</v>
      </c>
      <c r="P108" s="116">
        <v>-0.000163784524521512</v>
      </c>
      <c r="Q108" s="116">
        <v>0.0003059172393134347</v>
      </c>
      <c r="R108" s="116">
        <v>-2.107742636952092E-05</v>
      </c>
      <c r="S108" s="116">
        <v>-1.0746106322211914E-05</v>
      </c>
      <c r="T108" s="116">
        <v>-1.1663670956052411E-05</v>
      </c>
      <c r="U108" s="116">
        <v>9.732787075515744E-06</v>
      </c>
      <c r="V108" s="116">
        <v>-1.6634868196608883E-06</v>
      </c>
      <c r="W108" s="116">
        <v>-2.712980113517025E-07</v>
      </c>
      <c r="X108" s="116">
        <v>67.5</v>
      </c>
    </row>
    <row r="109" spans="1:24" s="116" customFormat="1" ht="12.75">
      <c r="A109" s="116">
        <v>1985</v>
      </c>
      <c r="B109" s="116">
        <v>140.0800018310547</v>
      </c>
      <c r="C109" s="116">
        <v>121.27999877929688</v>
      </c>
      <c r="D109" s="116">
        <v>9.5970458984375</v>
      </c>
      <c r="E109" s="116">
        <v>10.350372314453125</v>
      </c>
      <c r="F109" s="116">
        <v>33.1537609950763</v>
      </c>
      <c r="G109" s="116" t="s">
        <v>58</v>
      </c>
      <c r="H109" s="116">
        <v>9.701456452986449</v>
      </c>
      <c r="I109" s="116">
        <v>82.28145828404114</v>
      </c>
      <c r="J109" s="116" t="s">
        <v>61</v>
      </c>
      <c r="K109" s="116">
        <v>0.36302299377156827</v>
      </c>
      <c r="L109" s="116">
        <v>-0.26308637469570506</v>
      </c>
      <c r="M109" s="116">
        <v>0.08580344448292287</v>
      </c>
      <c r="N109" s="116">
        <v>-0.02534143909318933</v>
      </c>
      <c r="O109" s="116">
        <v>0.0146000722037096</v>
      </c>
      <c r="P109" s="116">
        <v>-0.007545431765389167</v>
      </c>
      <c r="Q109" s="116">
        <v>0.0017644195846622268</v>
      </c>
      <c r="R109" s="116">
        <v>-0.0003895189347558404</v>
      </c>
      <c r="S109" s="116">
        <v>0.00019271016959051268</v>
      </c>
      <c r="T109" s="116">
        <v>-0.00011043941412845597</v>
      </c>
      <c r="U109" s="116">
        <v>3.79416294431035E-05</v>
      </c>
      <c r="V109" s="116">
        <v>-1.4383775365090072E-05</v>
      </c>
      <c r="W109" s="116">
        <v>1.2032814682719637E-05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1988</v>
      </c>
      <c r="B111" s="116">
        <v>148.36</v>
      </c>
      <c r="C111" s="116">
        <v>131.26</v>
      </c>
      <c r="D111" s="116">
        <v>8.806268574737928</v>
      </c>
      <c r="E111" s="116">
        <v>9.49302786768792</v>
      </c>
      <c r="F111" s="116">
        <v>25.858465305866613</v>
      </c>
      <c r="G111" s="116" t="s">
        <v>59</v>
      </c>
      <c r="H111" s="116">
        <v>-10.896984655169533</v>
      </c>
      <c r="I111" s="116">
        <v>69.96301534483048</v>
      </c>
      <c r="J111" s="116" t="s">
        <v>73</v>
      </c>
      <c r="K111" s="116">
        <v>1.0519562440419665</v>
      </c>
      <c r="M111" s="116" t="s">
        <v>68</v>
      </c>
      <c r="N111" s="116">
        <v>0.6012079240114674</v>
      </c>
      <c r="X111" s="116">
        <v>67.5</v>
      </c>
    </row>
    <row r="112" spans="1:24" s="116" customFormat="1" ht="12.75">
      <c r="A112" s="116">
        <v>1987</v>
      </c>
      <c r="B112" s="116">
        <v>142.10000610351562</v>
      </c>
      <c r="C112" s="116">
        <v>159.8000030517578</v>
      </c>
      <c r="D112" s="116">
        <v>9.082353591918945</v>
      </c>
      <c r="E112" s="116">
        <v>9.665071487426758</v>
      </c>
      <c r="F112" s="116">
        <v>26.966777845775113</v>
      </c>
      <c r="G112" s="116" t="s">
        <v>56</v>
      </c>
      <c r="H112" s="116">
        <v>-3.8747983005212348</v>
      </c>
      <c r="I112" s="116">
        <v>70.72520780299439</v>
      </c>
      <c r="J112" s="116" t="s">
        <v>62</v>
      </c>
      <c r="K112" s="116">
        <v>0.9313464941672004</v>
      </c>
      <c r="L112" s="116">
        <v>0.36621535532093874</v>
      </c>
      <c r="M112" s="116">
        <v>0.22048321227282153</v>
      </c>
      <c r="N112" s="116">
        <v>0.01711355401944531</v>
      </c>
      <c r="O112" s="116">
        <v>0.0374046117625014</v>
      </c>
      <c r="P112" s="116">
        <v>0.010505477657395563</v>
      </c>
      <c r="Q112" s="116">
        <v>0.004552982941565401</v>
      </c>
      <c r="R112" s="116">
        <v>0.00026339642317364147</v>
      </c>
      <c r="S112" s="116">
        <v>0.0004907382007605568</v>
      </c>
      <c r="T112" s="116">
        <v>0.00015459318947217822</v>
      </c>
      <c r="U112" s="116">
        <v>9.958933611911747E-05</v>
      </c>
      <c r="V112" s="116">
        <v>9.774499856606034E-06</v>
      </c>
      <c r="W112" s="116">
        <v>3.0600701741980346E-05</v>
      </c>
      <c r="X112" s="116">
        <v>67.5</v>
      </c>
    </row>
    <row r="113" spans="1:24" s="116" customFormat="1" ht="12.75">
      <c r="A113" s="116">
        <v>1986</v>
      </c>
      <c r="B113" s="116">
        <v>154.66000366210938</v>
      </c>
      <c r="C113" s="116">
        <v>165.66000366210938</v>
      </c>
      <c r="D113" s="116">
        <v>9.417814254760742</v>
      </c>
      <c r="E113" s="116">
        <v>10.129311561584473</v>
      </c>
      <c r="F113" s="116">
        <v>35.91369422216517</v>
      </c>
      <c r="G113" s="116" t="s">
        <v>57</v>
      </c>
      <c r="H113" s="116">
        <v>3.7229592758861827</v>
      </c>
      <c r="I113" s="116">
        <v>90.88296293799556</v>
      </c>
      <c r="J113" s="116" t="s">
        <v>60</v>
      </c>
      <c r="K113" s="116">
        <v>-0.5594209771729669</v>
      </c>
      <c r="L113" s="116">
        <v>-0.001992735163187606</v>
      </c>
      <c r="M113" s="116">
        <v>0.13443024358915776</v>
      </c>
      <c r="N113" s="116">
        <v>-0.0001772104548540543</v>
      </c>
      <c r="O113" s="116">
        <v>-0.022143366378266395</v>
      </c>
      <c r="P113" s="116">
        <v>-0.00022793162438105035</v>
      </c>
      <c r="Q113" s="116">
        <v>0.0028697218232866047</v>
      </c>
      <c r="R113" s="116">
        <v>-1.42663219679618E-05</v>
      </c>
      <c r="S113" s="116">
        <v>-0.0002631497415749447</v>
      </c>
      <c r="T113" s="116">
        <v>-1.622488344288792E-05</v>
      </c>
      <c r="U113" s="116">
        <v>6.870055295766458E-05</v>
      </c>
      <c r="V113" s="116">
        <v>-1.130332400393575E-06</v>
      </c>
      <c r="W113" s="116">
        <v>-1.5541634400074878E-05</v>
      </c>
      <c r="X113" s="116">
        <v>67.5</v>
      </c>
    </row>
    <row r="114" spans="1:24" s="116" customFormat="1" ht="12.75">
      <c r="A114" s="116">
        <v>1985</v>
      </c>
      <c r="B114" s="116">
        <v>140.9199981689453</v>
      </c>
      <c r="C114" s="116">
        <v>116.5199966430664</v>
      </c>
      <c r="D114" s="116">
        <v>9.422224044799805</v>
      </c>
      <c r="E114" s="116">
        <v>10.269038200378418</v>
      </c>
      <c r="F114" s="116">
        <v>35.146311386704156</v>
      </c>
      <c r="G114" s="116" t="s">
        <v>58</v>
      </c>
      <c r="H114" s="116">
        <v>15.428152243341714</v>
      </c>
      <c r="I114" s="116">
        <v>88.84815041228703</v>
      </c>
      <c r="J114" s="116" t="s">
        <v>61</v>
      </c>
      <c r="K114" s="116">
        <v>0.7446169904698507</v>
      </c>
      <c r="L114" s="116">
        <v>-0.36620993361651294</v>
      </c>
      <c r="M114" s="116">
        <v>0.17476085517844606</v>
      </c>
      <c r="N114" s="116">
        <v>-0.01711263648977454</v>
      </c>
      <c r="O114" s="116">
        <v>0.03014591691326239</v>
      </c>
      <c r="P114" s="116">
        <v>-0.010503004712207092</v>
      </c>
      <c r="Q114" s="116">
        <v>0.003534734830668085</v>
      </c>
      <c r="R114" s="116">
        <v>-0.0002630097865064615</v>
      </c>
      <c r="S114" s="116">
        <v>0.0004142175698769289</v>
      </c>
      <c r="T114" s="116">
        <v>-0.00015373941390692725</v>
      </c>
      <c r="U114" s="116">
        <v>7.209902837041343E-05</v>
      </c>
      <c r="V114" s="116">
        <v>-9.708923530001247E-06</v>
      </c>
      <c r="W114" s="116">
        <v>2.6360207648576063E-05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1988</v>
      </c>
      <c r="B116" s="116">
        <v>139.78</v>
      </c>
      <c r="C116" s="116">
        <v>131.08</v>
      </c>
      <c r="D116" s="116">
        <v>9.01684186997445</v>
      </c>
      <c r="E116" s="116">
        <v>9.640348951048443</v>
      </c>
      <c r="F116" s="116">
        <v>26.840835309541397</v>
      </c>
      <c r="G116" s="116" t="s">
        <v>59</v>
      </c>
      <c r="H116" s="116">
        <v>-1.380552095996734</v>
      </c>
      <c r="I116" s="116">
        <v>70.89944790400327</v>
      </c>
      <c r="J116" s="116" t="s">
        <v>73</v>
      </c>
      <c r="K116" s="116">
        <v>1.0203461069270816</v>
      </c>
      <c r="M116" s="116" t="s">
        <v>68</v>
      </c>
      <c r="N116" s="116">
        <v>0.5289331276490403</v>
      </c>
      <c r="X116" s="116">
        <v>67.5</v>
      </c>
    </row>
    <row r="117" spans="1:24" s="116" customFormat="1" ht="12.75">
      <c r="A117" s="116">
        <v>1987</v>
      </c>
      <c r="B117" s="116">
        <v>163.10000610351562</v>
      </c>
      <c r="C117" s="116">
        <v>168.60000610351562</v>
      </c>
      <c r="D117" s="116">
        <v>8.771684646606445</v>
      </c>
      <c r="E117" s="116">
        <v>9.55989933013916</v>
      </c>
      <c r="F117" s="116">
        <v>30.684157557420196</v>
      </c>
      <c r="G117" s="116" t="s">
        <v>56</v>
      </c>
      <c r="H117" s="116">
        <v>-12.20165123761096</v>
      </c>
      <c r="I117" s="116">
        <v>83.39835486590466</v>
      </c>
      <c r="J117" s="116" t="s">
        <v>62</v>
      </c>
      <c r="K117" s="116">
        <v>0.9805528401840228</v>
      </c>
      <c r="L117" s="116">
        <v>0.0565570819856829</v>
      </c>
      <c r="M117" s="116">
        <v>0.23213244095445457</v>
      </c>
      <c r="N117" s="116">
        <v>0.014186530549090071</v>
      </c>
      <c r="O117" s="116">
        <v>0.039381023772647496</v>
      </c>
      <c r="P117" s="116">
        <v>0.0016225493533593683</v>
      </c>
      <c r="Q117" s="116">
        <v>0.0047935607132341745</v>
      </c>
      <c r="R117" s="116">
        <v>0.00021831774594425506</v>
      </c>
      <c r="S117" s="116">
        <v>0.0005166873392603766</v>
      </c>
      <c r="T117" s="116">
        <v>2.3877280779640974E-05</v>
      </c>
      <c r="U117" s="116">
        <v>0.0001048448509347678</v>
      </c>
      <c r="V117" s="116">
        <v>8.102123888518713E-06</v>
      </c>
      <c r="W117" s="116">
        <v>3.2220258687809475E-05</v>
      </c>
      <c r="X117" s="116">
        <v>67.5</v>
      </c>
    </row>
    <row r="118" spans="1:24" s="116" customFormat="1" ht="12.75">
      <c r="A118" s="116">
        <v>1986</v>
      </c>
      <c r="B118" s="116">
        <v>160.86000061035156</v>
      </c>
      <c r="C118" s="116">
        <v>160.16000366210938</v>
      </c>
      <c r="D118" s="116">
        <v>9.406264305114746</v>
      </c>
      <c r="E118" s="116">
        <v>10.159821510314941</v>
      </c>
      <c r="F118" s="116">
        <v>38.669262574126954</v>
      </c>
      <c r="G118" s="116" t="s">
        <v>57</v>
      </c>
      <c r="H118" s="116">
        <v>4.641831671801043</v>
      </c>
      <c r="I118" s="116">
        <v>98.0018322821526</v>
      </c>
      <c r="J118" s="116" t="s">
        <v>60</v>
      </c>
      <c r="K118" s="116">
        <v>-0.22792505963229726</v>
      </c>
      <c r="L118" s="116">
        <v>0.00030750563994518367</v>
      </c>
      <c r="M118" s="116">
        <v>0.056520788486075675</v>
      </c>
      <c r="N118" s="116">
        <v>-0.00014699005346535508</v>
      </c>
      <c r="O118" s="116">
        <v>-0.00874023453533054</v>
      </c>
      <c r="P118" s="116">
        <v>3.5193270665992325E-05</v>
      </c>
      <c r="Q118" s="116">
        <v>0.001288760552309192</v>
      </c>
      <c r="R118" s="116">
        <v>-1.1820326363630364E-05</v>
      </c>
      <c r="S118" s="116">
        <v>-8.038493985357838E-05</v>
      </c>
      <c r="T118" s="116">
        <v>2.5104109846827723E-06</v>
      </c>
      <c r="U118" s="116">
        <v>3.610120470747874E-05</v>
      </c>
      <c r="V118" s="116">
        <v>-9.334165957385056E-07</v>
      </c>
      <c r="W118" s="116">
        <v>-3.949810141037044E-06</v>
      </c>
      <c r="X118" s="116">
        <v>67.5</v>
      </c>
    </row>
    <row r="119" spans="1:24" s="116" customFormat="1" ht="12.75">
      <c r="A119" s="116">
        <v>1985</v>
      </c>
      <c r="B119" s="116">
        <v>141.0399932861328</v>
      </c>
      <c r="C119" s="116">
        <v>128.63999938964844</v>
      </c>
      <c r="D119" s="116">
        <v>9.441794395446777</v>
      </c>
      <c r="E119" s="116">
        <v>10.220480918884277</v>
      </c>
      <c r="F119" s="116">
        <v>34.13403342080624</v>
      </c>
      <c r="G119" s="116" t="s">
        <v>58</v>
      </c>
      <c r="H119" s="116">
        <v>12.570747228872534</v>
      </c>
      <c r="I119" s="116">
        <v>86.11074051500535</v>
      </c>
      <c r="J119" s="116" t="s">
        <v>61</v>
      </c>
      <c r="K119" s="116">
        <v>0.9536949405258305</v>
      </c>
      <c r="L119" s="116">
        <v>0.056556246012413686</v>
      </c>
      <c r="M119" s="116">
        <v>0.22514633155435962</v>
      </c>
      <c r="N119" s="116">
        <v>-0.014185769029011015</v>
      </c>
      <c r="O119" s="116">
        <v>0.038398871515309435</v>
      </c>
      <c r="P119" s="116">
        <v>0.0016221676355379349</v>
      </c>
      <c r="Q119" s="116">
        <v>0.004617068393501859</v>
      </c>
      <c r="R119" s="116">
        <v>-0.00021799751851532063</v>
      </c>
      <c r="S119" s="116">
        <v>0.0005103959913603398</v>
      </c>
      <c r="T119" s="116">
        <v>2.374494418013646E-05</v>
      </c>
      <c r="U119" s="116">
        <v>9.843345867235589E-05</v>
      </c>
      <c r="V119" s="116">
        <v>-8.048176499288861E-06</v>
      </c>
      <c r="W119" s="116">
        <v>3.1977242998093546E-05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22.562348056567743</v>
      </c>
      <c r="G120" s="117"/>
      <c r="H120" s="117"/>
      <c r="I120" s="118"/>
      <c r="J120" s="118" t="s">
        <v>158</v>
      </c>
      <c r="K120" s="117">
        <f>AVERAGE(K118,K113,K108,K103,K98,K93)</f>
        <v>-0.15205176869073964</v>
      </c>
      <c r="L120" s="117">
        <f>AVERAGE(L118,L113,L108,L103,L98,L93)</f>
        <v>-0.0006745416013096958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38.669262574126954</v>
      </c>
      <c r="G121" s="117"/>
      <c r="H121" s="117"/>
      <c r="I121" s="118"/>
      <c r="J121" s="118" t="s">
        <v>159</v>
      </c>
      <c r="K121" s="117">
        <f>AVERAGE(K119,K114,K109,K104,K99,K94)</f>
        <v>0.8506610602682398</v>
      </c>
      <c r="L121" s="117">
        <f>AVERAGE(L119,L114,L109,L104,L99,L94)</f>
        <v>-0.12393193330928208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0.09503235543171226</v>
      </c>
      <c r="L122" s="117">
        <f>ABS(L120/$H$33)</f>
        <v>0.0018737266703047106</v>
      </c>
      <c r="M122" s="118" t="s">
        <v>111</v>
      </c>
      <c r="N122" s="117">
        <f>K122+L122+L123+K123</f>
        <v>0.6576936883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0.4833301478796817</v>
      </c>
      <c r="L123" s="117">
        <f>ABS(L121/$H$34)</f>
        <v>0.0774574583183013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1988</v>
      </c>
      <c r="B126" s="101">
        <v>122.82</v>
      </c>
      <c r="C126" s="101">
        <v>119.52</v>
      </c>
      <c r="D126" s="101">
        <v>9.357040099185033</v>
      </c>
      <c r="E126" s="101">
        <v>9.837919490047677</v>
      </c>
      <c r="F126" s="101">
        <v>32.2417500016835</v>
      </c>
      <c r="G126" s="101" t="s">
        <v>59</v>
      </c>
      <c r="H126" s="101">
        <v>26.690986395356475</v>
      </c>
      <c r="I126" s="101">
        <v>82.01098639535647</v>
      </c>
      <c r="J126" s="101" t="s">
        <v>73</v>
      </c>
      <c r="K126" s="101">
        <v>2.604928774562263</v>
      </c>
      <c r="M126" s="101" t="s">
        <v>68</v>
      </c>
      <c r="N126" s="101">
        <v>1.442092181696774</v>
      </c>
      <c r="X126" s="101">
        <v>67.5</v>
      </c>
    </row>
    <row r="127" spans="1:24" s="101" customFormat="1" ht="12.75" hidden="1">
      <c r="A127" s="101">
        <v>1985</v>
      </c>
      <c r="B127" s="101">
        <v>139.5800018310547</v>
      </c>
      <c r="C127" s="101">
        <v>125.9800033569336</v>
      </c>
      <c r="D127" s="101">
        <v>9.606366157531738</v>
      </c>
      <c r="E127" s="101">
        <v>10.317527770996094</v>
      </c>
      <c r="F127" s="101">
        <v>25.335256866532404</v>
      </c>
      <c r="G127" s="101" t="s">
        <v>56</v>
      </c>
      <c r="H127" s="101">
        <v>-9.264937592381202</v>
      </c>
      <c r="I127" s="101">
        <v>62.815064238673486</v>
      </c>
      <c r="J127" s="101" t="s">
        <v>62</v>
      </c>
      <c r="K127" s="101">
        <v>1.5005456656225862</v>
      </c>
      <c r="L127" s="101">
        <v>0.47161404012551533</v>
      </c>
      <c r="M127" s="101">
        <v>0.3552340095872731</v>
      </c>
      <c r="N127" s="101">
        <v>0.028477147496711104</v>
      </c>
      <c r="O127" s="101">
        <v>0.06026437960836131</v>
      </c>
      <c r="P127" s="101">
        <v>0.013529097354529087</v>
      </c>
      <c r="Q127" s="101">
        <v>0.0073355504199510094</v>
      </c>
      <c r="R127" s="101">
        <v>0.0004383282980977477</v>
      </c>
      <c r="S127" s="101">
        <v>0.0007906717705603093</v>
      </c>
      <c r="T127" s="101">
        <v>0.00019911806190597817</v>
      </c>
      <c r="U127" s="101">
        <v>0.00016043936600853236</v>
      </c>
      <c r="V127" s="101">
        <v>1.6279965963246204E-05</v>
      </c>
      <c r="W127" s="101">
        <v>4.9303881485705716E-05</v>
      </c>
      <c r="X127" s="101">
        <v>67.5</v>
      </c>
    </row>
    <row r="128" spans="1:24" s="101" customFormat="1" ht="12.75" hidden="1">
      <c r="A128" s="101">
        <v>1987</v>
      </c>
      <c r="B128" s="101">
        <v>156.9199981689453</v>
      </c>
      <c r="C128" s="101">
        <v>157.9199981689453</v>
      </c>
      <c r="D128" s="101">
        <v>9.15036392211914</v>
      </c>
      <c r="E128" s="101">
        <v>9.781840324401855</v>
      </c>
      <c r="F128" s="101">
        <v>30.110268693958936</v>
      </c>
      <c r="G128" s="101" t="s">
        <v>57</v>
      </c>
      <c r="H128" s="101">
        <v>-10.988598986116415</v>
      </c>
      <c r="I128" s="101">
        <v>78.4313991828289</v>
      </c>
      <c r="J128" s="101" t="s">
        <v>60</v>
      </c>
      <c r="K128" s="101">
        <v>1.4507384096839684</v>
      </c>
      <c r="L128" s="101">
        <v>0.0025664576529362475</v>
      </c>
      <c r="M128" s="101">
        <v>-0.3423886347185993</v>
      </c>
      <c r="N128" s="101">
        <v>-0.0002941447414396718</v>
      </c>
      <c r="O128" s="101">
        <v>0.05842670681042783</v>
      </c>
      <c r="P128" s="101">
        <v>0.00029336481920164874</v>
      </c>
      <c r="Q128" s="101">
        <v>-0.007016553553884119</v>
      </c>
      <c r="R128" s="101">
        <v>-2.3612449082733803E-05</v>
      </c>
      <c r="S128" s="101">
        <v>0.0007778903648030429</v>
      </c>
      <c r="T128" s="101">
        <v>2.0875570291199497E-05</v>
      </c>
      <c r="U128" s="101">
        <v>-0.00014927321349326103</v>
      </c>
      <c r="V128" s="101">
        <v>-1.8488566914312636E-06</v>
      </c>
      <c r="W128" s="101">
        <v>4.8772975057990424E-05</v>
      </c>
      <c r="X128" s="101">
        <v>67.5</v>
      </c>
    </row>
    <row r="129" spans="1:24" s="101" customFormat="1" ht="12.75" hidden="1">
      <c r="A129" s="101">
        <v>1986</v>
      </c>
      <c r="B129" s="101">
        <v>159.9199981689453</v>
      </c>
      <c r="C129" s="101">
        <v>169.9199981689453</v>
      </c>
      <c r="D129" s="101">
        <v>9.39457893371582</v>
      </c>
      <c r="E129" s="101">
        <v>10.153290748596191</v>
      </c>
      <c r="F129" s="101">
        <v>36.75793198946233</v>
      </c>
      <c r="G129" s="101" t="s">
        <v>58</v>
      </c>
      <c r="H129" s="101">
        <v>0.8500300297919949</v>
      </c>
      <c r="I129" s="101">
        <v>93.27002819873731</v>
      </c>
      <c r="J129" s="101" t="s">
        <v>61</v>
      </c>
      <c r="K129" s="101">
        <v>0.38339974085327816</v>
      </c>
      <c r="L129" s="101">
        <v>0.4716070569219961</v>
      </c>
      <c r="M129" s="101">
        <v>0.094663743761719</v>
      </c>
      <c r="N129" s="101">
        <v>-0.028475628323542272</v>
      </c>
      <c r="O129" s="101">
        <v>0.014768729832622047</v>
      </c>
      <c r="P129" s="101">
        <v>0.013525916320574394</v>
      </c>
      <c r="Q129" s="101">
        <v>0.0021396906760369756</v>
      </c>
      <c r="R129" s="101">
        <v>-0.0004376918426948157</v>
      </c>
      <c r="S129" s="101">
        <v>0.00014159247546237494</v>
      </c>
      <c r="T129" s="101">
        <v>0.00019802073917196184</v>
      </c>
      <c r="U129" s="101">
        <v>5.880729460377448E-05</v>
      </c>
      <c r="V129" s="101">
        <v>-1.6174641285017877E-05</v>
      </c>
      <c r="W129" s="101">
        <v>7.215929153557361E-06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1988</v>
      </c>
      <c r="B131" s="101">
        <v>128.62</v>
      </c>
      <c r="C131" s="101">
        <v>119.72</v>
      </c>
      <c r="D131" s="101">
        <v>9.242663852500668</v>
      </c>
      <c r="E131" s="101">
        <v>9.90002331111241</v>
      </c>
      <c r="F131" s="101">
        <v>31.512732725853414</v>
      </c>
      <c r="G131" s="101" t="s">
        <v>59</v>
      </c>
      <c r="H131" s="101">
        <v>20.048336871083038</v>
      </c>
      <c r="I131" s="101">
        <v>81.16833687108304</v>
      </c>
      <c r="J131" s="101" t="s">
        <v>73</v>
      </c>
      <c r="K131" s="101">
        <v>1.7016594643103757</v>
      </c>
      <c r="M131" s="101" t="s">
        <v>68</v>
      </c>
      <c r="N131" s="101">
        <v>0.9265601512104894</v>
      </c>
      <c r="X131" s="101">
        <v>67.5</v>
      </c>
    </row>
    <row r="132" spans="1:24" s="101" customFormat="1" ht="12.75" hidden="1">
      <c r="A132" s="101">
        <v>1985</v>
      </c>
      <c r="B132" s="101">
        <v>136.0800018310547</v>
      </c>
      <c r="C132" s="101">
        <v>116.18000030517578</v>
      </c>
      <c r="D132" s="101">
        <v>9.737297058105469</v>
      </c>
      <c r="E132" s="101">
        <v>10.856673240661621</v>
      </c>
      <c r="F132" s="101">
        <v>24.909987548995073</v>
      </c>
      <c r="G132" s="101" t="s">
        <v>56</v>
      </c>
      <c r="H132" s="101">
        <v>-7.658738692369937</v>
      </c>
      <c r="I132" s="101">
        <v>60.92126313868475</v>
      </c>
      <c r="J132" s="101" t="s">
        <v>62</v>
      </c>
      <c r="K132" s="101">
        <v>1.2264917175660466</v>
      </c>
      <c r="L132" s="101">
        <v>0.3324110496075081</v>
      </c>
      <c r="M132" s="101">
        <v>0.2903554500700648</v>
      </c>
      <c r="N132" s="101">
        <v>0.004522364092485688</v>
      </c>
      <c r="O132" s="101">
        <v>0.049257926523735056</v>
      </c>
      <c r="P132" s="101">
        <v>0.00953581538332406</v>
      </c>
      <c r="Q132" s="101">
        <v>0.005995820551775848</v>
      </c>
      <c r="R132" s="101">
        <v>6.960746682466954E-05</v>
      </c>
      <c r="S132" s="101">
        <v>0.0006462608067190004</v>
      </c>
      <c r="T132" s="101">
        <v>0.00014035241205319273</v>
      </c>
      <c r="U132" s="101">
        <v>0.00013113554471218494</v>
      </c>
      <c r="V132" s="101">
        <v>2.5944787700531007E-06</v>
      </c>
      <c r="W132" s="101">
        <v>4.029765682102721E-05</v>
      </c>
      <c r="X132" s="101">
        <v>67.5</v>
      </c>
    </row>
    <row r="133" spans="1:24" s="101" customFormat="1" ht="12.75" hidden="1">
      <c r="A133" s="101">
        <v>1987</v>
      </c>
      <c r="B133" s="101">
        <v>147.5800018310547</v>
      </c>
      <c r="C133" s="101">
        <v>151.27999877929688</v>
      </c>
      <c r="D133" s="101">
        <v>9.383018493652344</v>
      </c>
      <c r="E133" s="101">
        <v>9.835058212280273</v>
      </c>
      <c r="F133" s="101">
        <v>27.216881601499665</v>
      </c>
      <c r="G133" s="101" t="s">
        <v>57</v>
      </c>
      <c r="H133" s="101">
        <v>-10.970259541238377</v>
      </c>
      <c r="I133" s="101">
        <v>69.10974228981631</v>
      </c>
      <c r="J133" s="101" t="s">
        <v>60</v>
      </c>
      <c r="K133" s="101">
        <v>1.1941380026536828</v>
      </c>
      <c r="L133" s="101">
        <v>0.0018087969104395765</v>
      </c>
      <c r="M133" s="101">
        <v>-0.2819246135423188</v>
      </c>
      <c r="N133" s="101">
        <v>-4.645139035987598E-05</v>
      </c>
      <c r="O133" s="101">
        <v>0.048076978412467726</v>
      </c>
      <c r="P133" s="101">
        <v>0.00020674167666625268</v>
      </c>
      <c r="Q133" s="101">
        <v>-0.0057820695246854955</v>
      </c>
      <c r="R133" s="101">
        <v>-3.7080562788674796E-06</v>
      </c>
      <c r="S133" s="101">
        <v>0.0006388217767303362</v>
      </c>
      <c r="T133" s="101">
        <v>1.4710687768859869E-05</v>
      </c>
      <c r="U133" s="101">
        <v>-0.00012331331954757612</v>
      </c>
      <c r="V133" s="101">
        <v>-2.8099514616251683E-07</v>
      </c>
      <c r="W133" s="101">
        <v>4.0014167925062005E-05</v>
      </c>
      <c r="X133" s="101">
        <v>67.5</v>
      </c>
    </row>
    <row r="134" spans="1:24" s="101" customFormat="1" ht="12.75" hidden="1">
      <c r="A134" s="101">
        <v>1986</v>
      </c>
      <c r="B134" s="101">
        <v>151.94000244140625</v>
      </c>
      <c r="C134" s="101">
        <v>160.24000549316406</v>
      </c>
      <c r="D134" s="101">
        <v>9.819429397583008</v>
      </c>
      <c r="E134" s="101">
        <v>10.3341703414917</v>
      </c>
      <c r="F134" s="101">
        <v>34.686633589938545</v>
      </c>
      <c r="G134" s="101" t="s">
        <v>58</v>
      </c>
      <c r="H134" s="101">
        <v>-0.26195462751168463</v>
      </c>
      <c r="I134" s="101">
        <v>84.17804781389457</v>
      </c>
      <c r="J134" s="101" t="s">
        <v>61</v>
      </c>
      <c r="K134" s="101">
        <v>0.2798506099267678</v>
      </c>
      <c r="L134" s="101">
        <v>0.33240612833535726</v>
      </c>
      <c r="M134" s="101">
        <v>0.06946077788510657</v>
      </c>
      <c r="N134" s="101">
        <v>-0.004522125523836941</v>
      </c>
      <c r="O134" s="101">
        <v>0.010721355891154522</v>
      </c>
      <c r="P134" s="101">
        <v>0.009533573983767526</v>
      </c>
      <c r="Q134" s="101">
        <v>0.0015866745415493635</v>
      </c>
      <c r="R134" s="101">
        <v>-6.95086308049599E-05</v>
      </c>
      <c r="S134" s="101">
        <v>9.777406545802246E-05</v>
      </c>
      <c r="T134" s="101">
        <v>0.0001395793510320073</v>
      </c>
      <c r="U134" s="101">
        <v>4.4613409521340566E-05</v>
      </c>
      <c r="V134" s="101">
        <v>-2.5792172874904036E-06</v>
      </c>
      <c r="W134" s="101">
        <v>4.77153125633899E-06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1988</v>
      </c>
      <c r="B136" s="101">
        <v>143.28</v>
      </c>
      <c r="C136" s="101">
        <v>114.28</v>
      </c>
      <c r="D136" s="101">
        <v>9.004274759521047</v>
      </c>
      <c r="E136" s="101">
        <v>9.57219468410466</v>
      </c>
      <c r="F136" s="101">
        <v>32.14148964706864</v>
      </c>
      <c r="G136" s="101" t="s">
        <v>59</v>
      </c>
      <c r="H136" s="101">
        <v>9.251992575563023</v>
      </c>
      <c r="I136" s="101">
        <v>85.03199257556302</v>
      </c>
      <c r="J136" s="101" t="s">
        <v>73</v>
      </c>
      <c r="K136" s="101">
        <v>0.524622594179893</v>
      </c>
      <c r="M136" s="101" t="s">
        <v>68</v>
      </c>
      <c r="N136" s="101">
        <v>0.33346404835614535</v>
      </c>
      <c r="X136" s="101">
        <v>67.5</v>
      </c>
    </row>
    <row r="137" spans="1:24" s="101" customFormat="1" ht="12.75" hidden="1">
      <c r="A137" s="101">
        <v>1985</v>
      </c>
      <c r="B137" s="101">
        <v>136.24000549316406</v>
      </c>
      <c r="C137" s="101">
        <v>120.54000091552734</v>
      </c>
      <c r="D137" s="101">
        <v>9.717706680297852</v>
      </c>
      <c r="E137" s="101">
        <v>10.625594139099121</v>
      </c>
      <c r="F137" s="101">
        <v>23.402786668953897</v>
      </c>
      <c r="G137" s="101" t="s">
        <v>56</v>
      </c>
      <c r="H137" s="101">
        <v>-11.38906901534665</v>
      </c>
      <c r="I137" s="101">
        <v>57.35093647781741</v>
      </c>
      <c r="J137" s="101" t="s">
        <v>62</v>
      </c>
      <c r="K137" s="101">
        <v>0.5991880319895029</v>
      </c>
      <c r="L137" s="101">
        <v>0.3795266490139361</v>
      </c>
      <c r="M137" s="101">
        <v>0.1418499447982941</v>
      </c>
      <c r="N137" s="101">
        <v>0.026979563939062586</v>
      </c>
      <c r="O137" s="101">
        <v>0.024064403881477636</v>
      </c>
      <c r="P137" s="101">
        <v>0.010887471378238893</v>
      </c>
      <c r="Q137" s="101">
        <v>0.002929221207040026</v>
      </c>
      <c r="R137" s="101">
        <v>0.0004153122162734637</v>
      </c>
      <c r="S137" s="101">
        <v>0.00031573601747974893</v>
      </c>
      <c r="T137" s="101">
        <v>0.00016022429110615973</v>
      </c>
      <c r="U137" s="101">
        <v>6.406709070604072E-05</v>
      </c>
      <c r="V137" s="101">
        <v>1.5409601287193485E-05</v>
      </c>
      <c r="W137" s="101">
        <v>1.968926272438425E-05</v>
      </c>
      <c r="X137" s="101">
        <v>67.5</v>
      </c>
    </row>
    <row r="138" spans="1:24" s="101" customFormat="1" ht="12.75" hidden="1">
      <c r="A138" s="101">
        <v>1987</v>
      </c>
      <c r="B138" s="101">
        <v>134.6199951171875</v>
      </c>
      <c r="C138" s="101">
        <v>146.6199951171875</v>
      </c>
      <c r="D138" s="101">
        <v>9.292107582092285</v>
      </c>
      <c r="E138" s="101">
        <v>9.821715354919434</v>
      </c>
      <c r="F138" s="101">
        <v>25.02077561193324</v>
      </c>
      <c r="G138" s="101" t="s">
        <v>57</v>
      </c>
      <c r="H138" s="101">
        <v>-2.9999646110507427</v>
      </c>
      <c r="I138" s="101">
        <v>64.12003050613676</v>
      </c>
      <c r="J138" s="101" t="s">
        <v>60</v>
      </c>
      <c r="K138" s="101">
        <v>0.47267196724677</v>
      </c>
      <c r="L138" s="101">
        <v>0.0020646579395356243</v>
      </c>
      <c r="M138" s="101">
        <v>-0.11090060954101974</v>
      </c>
      <c r="N138" s="101">
        <v>0.00027900568307987937</v>
      </c>
      <c r="O138" s="101">
        <v>0.01914163679637549</v>
      </c>
      <c r="P138" s="101">
        <v>0.00023616285752345502</v>
      </c>
      <c r="Q138" s="101">
        <v>-0.00224137078883782</v>
      </c>
      <c r="R138" s="101">
        <v>2.244603459261082E-05</v>
      </c>
      <c r="S138" s="101">
        <v>0.00026348358152283874</v>
      </c>
      <c r="T138" s="101">
        <v>1.6815614206578624E-05</v>
      </c>
      <c r="U138" s="101">
        <v>-4.5600253644053484E-05</v>
      </c>
      <c r="V138" s="101">
        <v>1.7763692338471114E-06</v>
      </c>
      <c r="W138" s="101">
        <v>1.6782204936144385E-05</v>
      </c>
      <c r="X138" s="101">
        <v>67.5</v>
      </c>
    </row>
    <row r="139" spans="1:24" s="101" customFormat="1" ht="12.75" hidden="1">
      <c r="A139" s="101">
        <v>1986</v>
      </c>
      <c r="B139" s="101">
        <v>152.5800018310547</v>
      </c>
      <c r="C139" s="101">
        <v>151.8800048828125</v>
      </c>
      <c r="D139" s="101">
        <v>9.538097381591797</v>
      </c>
      <c r="E139" s="101">
        <v>10.19497013092041</v>
      </c>
      <c r="F139" s="101">
        <v>33.34571175643269</v>
      </c>
      <c r="G139" s="101" t="s">
        <v>58</v>
      </c>
      <c r="H139" s="101">
        <v>-1.7669866731983035</v>
      </c>
      <c r="I139" s="101">
        <v>83.31301515785638</v>
      </c>
      <c r="J139" s="101" t="s">
        <v>61</v>
      </c>
      <c r="K139" s="101">
        <v>0.36824924855119784</v>
      </c>
      <c r="L139" s="101">
        <v>0.3795210330131127</v>
      </c>
      <c r="M139" s="101">
        <v>0.08844468125732247</v>
      </c>
      <c r="N139" s="101">
        <v>0.026978121249834567</v>
      </c>
      <c r="O139" s="101">
        <v>0.014584007505707056</v>
      </c>
      <c r="P139" s="101">
        <v>0.010884909743158068</v>
      </c>
      <c r="Q139" s="101">
        <v>0.0018858933868905615</v>
      </c>
      <c r="R139" s="101">
        <v>0.00041470521158654805</v>
      </c>
      <c r="S139" s="101">
        <v>0.00017397021297299697</v>
      </c>
      <c r="T139" s="101">
        <v>0.00015933944451806942</v>
      </c>
      <c r="U139" s="101">
        <v>4.500232193047418E-05</v>
      </c>
      <c r="V139" s="101">
        <v>1.5306871795873792E-05</v>
      </c>
      <c r="W139" s="101">
        <v>1.0296827866439168E-05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1988</v>
      </c>
      <c r="B141" s="101">
        <v>133.38</v>
      </c>
      <c r="C141" s="101">
        <v>140.58</v>
      </c>
      <c r="D141" s="101">
        <v>9.16384142108307</v>
      </c>
      <c r="E141" s="101">
        <v>9.575858236209417</v>
      </c>
      <c r="F141" s="101">
        <v>31.007477689815357</v>
      </c>
      <c r="G141" s="101" t="s">
        <v>59</v>
      </c>
      <c r="H141" s="101">
        <v>14.69001427535099</v>
      </c>
      <c r="I141" s="101">
        <v>80.57001427535099</v>
      </c>
      <c r="J141" s="101" t="s">
        <v>73</v>
      </c>
      <c r="K141" s="101">
        <v>0.7661149197782857</v>
      </c>
      <c r="M141" s="101" t="s">
        <v>68</v>
      </c>
      <c r="N141" s="101">
        <v>0.40897199084451413</v>
      </c>
      <c r="X141" s="101">
        <v>67.5</v>
      </c>
    </row>
    <row r="142" spans="1:24" s="101" customFormat="1" ht="12.75" hidden="1">
      <c r="A142" s="101">
        <v>1985</v>
      </c>
      <c r="B142" s="101">
        <v>140.0800018310547</v>
      </c>
      <c r="C142" s="101">
        <v>121.27999877929688</v>
      </c>
      <c r="D142" s="101">
        <v>9.5970458984375</v>
      </c>
      <c r="E142" s="101">
        <v>10.350372314453125</v>
      </c>
      <c r="F142" s="101">
        <v>29.312737378687054</v>
      </c>
      <c r="G142" s="101" t="s">
        <v>56</v>
      </c>
      <c r="H142" s="101">
        <v>0.16875141518139003</v>
      </c>
      <c r="I142" s="101">
        <v>72.74875324623608</v>
      </c>
      <c r="J142" s="101" t="s">
        <v>62</v>
      </c>
      <c r="K142" s="101">
        <v>0.8346837148629312</v>
      </c>
      <c r="L142" s="101">
        <v>0.16882752476165944</v>
      </c>
      <c r="M142" s="101">
        <v>0.19759986467242546</v>
      </c>
      <c r="N142" s="101">
        <v>0.026558478713710393</v>
      </c>
      <c r="O142" s="101">
        <v>0.03352228676216468</v>
      </c>
      <c r="P142" s="101">
        <v>0.0048430776147002615</v>
      </c>
      <c r="Q142" s="101">
        <v>0.004080415590228127</v>
      </c>
      <c r="R142" s="101">
        <v>0.00040881652068967914</v>
      </c>
      <c r="S142" s="101">
        <v>0.00043980896888200634</v>
      </c>
      <c r="T142" s="101">
        <v>7.128487047656801E-05</v>
      </c>
      <c r="U142" s="101">
        <v>8.92456552591236E-05</v>
      </c>
      <c r="V142" s="101">
        <v>1.5179163197097193E-05</v>
      </c>
      <c r="W142" s="101">
        <v>2.7423845115970818E-05</v>
      </c>
      <c r="X142" s="101">
        <v>67.5</v>
      </c>
    </row>
    <row r="143" spans="1:24" s="101" customFormat="1" ht="12.75" hidden="1">
      <c r="A143" s="101">
        <v>1987</v>
      </c>
      <c r="B143" s="101">
        <v>141.6199951171875</v>
      </c>
      <c r="C143" s="101">
        <v>147.4199981689453</v>
      </c>
      <c r="D143" s="101">
        <v>9.373379707336426</v>
      </c>
      <c r="E143" s="101">
        <v>10.072150230407715</v>
      </c>
      <c r="F143" s="101">
        <v>26.422543438383805</v>
      </c>
      <c r="G143" s="101" t="s">
        <v>57</v>
      </c>
      <c r="H143" s="101">
        <v>-6.9750630161038885</v>
      </c>
      <c r="I143" s="101">
        <v>67.14493210108361</v>
      </c>
      <c r="J143" s="101" t="s">
        <v>60</v>
      </c>
      <c r="K143" s="101">
        <v>0.8330901267404809</v>
      </c>
      <c r="L143" s="101">
        <v>0.0009190300859612836</v>
      </c>
      <c r="M143" s="101">
        <v>-0.19734861947518362</v>
      </c>
      <c r="N143" s="101">
        <v>-0.0002743703304530832</v>
      </c>
      <c r="O143" s="101">
        <v>0.033434003445898114</v>
      </c>
      <c r="P143" s="101">
        <v>0.0001049886948670886</v>
      </c>
      <c r="Q143" s="101">
        <v>-0.004079221763238704</v>
      </c>
      <c r="R143" s="101">
        <v>-2.2039444055992915E-05</v>
      </c>
      <c r="S143" s="101">
        <v>0.0004354970224115172</v>
      </c>
      <c r="T143" s="101">
        <v>7.46608977005653E-06</v>
      </c>
      <c r="U143" s="101">
        <v>-8.911024010654286E-05</v>
      </c>
      <c r="V143" s="101">
        <v>-1.7313082928048948E-06</v>
      </c>
      <c r="W143" s="101">
        <v>2.7012967513923102E-05</v>
      </c>
      <c r="X143" s="101">
        <v>67.5</v>
      </c>
    </row>
    <row r="144" spans="1:24" s="101" customFormat="1" ht="12.75" hidden="1">
      <c r="A144" s="101">
        <v>1986</v>
      </c>
      <c r="B144" s="101">
        <v>152.4600067138672</v>
      </c>
      <c r="C144" s="101">
        <v>154.25999450683594</v>
      </c>
      <c r="D144" s="101">
        <v>9.730103492736816</v>
      </c>
      <c r="E144" s="101">
        <v>10.253621101379395</v>
      </c>
      <c r="F144" s="101">
        <v>34.245675256600535</v>
      </c>
      <c r="G144" s="101" t="s">
        <v>58</v>
      </c>
      <c r="H144" s="101">
        <v>-1.0872919771213105</v>
      </c>
      <c r="I144" s="101">
        <v>83.87271473674588</v>
      </c>
      <c r="J144" s="101" t="s">
        <v>61</v>
      </c>
      <c r="K144" s="101">
        <v>-0.051553317884619025</v>
      </c>
      <c r="L144" s="101">
        <v>0.16882502332548285</v>
      </c>
      <c r="M144" s="101">
        <v>-0.009961370879554426</v>
      </c>
      <c r="N144" s="101">
        <v>-0.026557061443397218</v>
      </c>
      <c r="O144" s="101">
        <v>-0.00243128018633681</v>
      </c>
      <c r="P144" s="101">
        <v>0.004841939503542034</v>
      </c>
      <c r="Q144" s="101">
        <v>-9.869749387128479E-05</v>
      </c>
      <c r="R144" s="101">
        <v>-0.00040822201128126056</v>
      </c>
      <c r="S144" s="101">
        <v>-6.143510869003231E-05</v>
      </c>
      <c r="T144" s="101">
        <v>7.089280825589106E-05</v>
      </c>
      <c r="U144" s="101">
        <v>4.914477671596043E-06</v>
      </c>
      <c r="V144" s="101">
        <v>-1.5080105004918729E-05</v>
      </c>
      <c r="W144" s="101">
        <v>-4.729362223016089E-06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1988</v>
      </c>
      <c r="B146" s="101">
        <v>148.36</v>
      </c>
      <c r="C146" s="101">
        <v>131.26</v>
      </c>
      <c r="D146" s="101">
        <v>8.806268574737928</v>
      </c>
      <c r="E146" s="101">
        <v>9.49302786768792</v>
      </c>
      <c r="F146" s="101">
        <v>35.38265977170003</v>
      </c>
      <c r="G146" s="101" t="s">
        <v>59</v>
      </c>
      <c r="H146" s="101">
        <v>14.871805397853336</v>
      </c>
      <c r="I146" s="101">
        <v>95.73180539785335</v>
      </c>
      <c r="J146" s="101" t="s">
        <v>73</v>
      </c>
      <c r="K146" s="101">
        <v>1.0142629956984237</v>
      </c>
      <c r="M146" s="101" t="s">
        <v>68</v>
      </c>
      <c r="N146" s="101">
        <v>0.5320769730270996</v>
      </c>
      <c r="X146" s="101">
        <v>67.5</v>
      </c>
    </row>
    <row r="147" spans="1:24" s="101" customFormat="1" ht="12.75" hidden="1">
      <c r="A147" s="101">
        <v>1985</v>
      </c>
      <c r="B147" s="101">
        <v>140.9199981689453</v>
      </c>
      <c r="C147" s="101">
        <v>116.5199966430664</v>
      </c>
      <c r="D147" s="101">
        <v>9.422224044799805</v>
      </c>
      <c r="E147" s="101">
        <v>10.269038200378418</v>
      </c>
      <c r="F147" s="101">
        <v>27.239712871002087</v>
      </c>
      <c r="G147" s="101" t="s">
        <v>56</v>
      </c>
      <c r="H147" s="101">
        <v>-4.559340795214055</v>
      </c>
      <c r="I147" s="101">
        <v>68.86065737373126</v>
      </c>
      <c r="J147" s="101" t="s">
        <v>62</v>
      </c>
      <c r="K147" s="101">
        <v>0.9706353878020084</v>
      </c>
      <c r="L147" s="101">
        <v>0.13183192490941306</v>
      </c>
      <c r="M147" s="101">
        <v>0.2297849633561817</v>
      </c>
      <c r="N147" s="101">
        <v>0.019807646833463224</v>
      </c>
      <c r="O147" s="101">
        <v>0.03898235131583693</v>
      </c>
      <c r="P147" s="101">
        <v>0.003781832971435916</v>
      </c>
      <c r="Q147" s="101">
        <v>0.004745043301383021</v>
      </c>
      <c r="R147" s="101">
        <v>0.0003048910031400524</v>
      </c>
      <c r="S147" s="101">
        <v>0.0005114465853543983</v>
      </c>
      <c r="T147" s="101">
        <v>5.567614478195583E-05</v>
      </c>
      <c r="U147" s="101">
        <v>0.00010377830079996912</v>
      </c>
      <c r="V147" s="101">
        <v>1.1324902493410848E-05</v>
      </c>
      <c r="W147" s="101">
        <v>3.189112671289187E-05</v>
      </c>
      <c r="X147" s="101">
        <v>67.5</v>
      </c>
    </row>
    <row r="148" spans="1:24" s="101" customFormat="1" ht="12.75" hidden="1">
      <c r="A148" s="101">
        <v>1987</v>
      </c>
      <c r="B148" s="101">
        <v>142.10000610351562</v>
      </c>
      <c r="C148" s="101">
        <v>159.8000030517578</v>
      </c>
      <c r="D148" s="101">
        <v>9.082353591918945</v>
      </c>
      <c r="E148" s="101">
        <v>9.665071487426758</v>
      </c>
      <c r="F148" s="101">
        <v>25.02534559859011</v>
      </c>
      <c r="G148" s="101" t="s">
        <v>57</v>
      </c>
      <c r="H148" s="101">
        <v>-8.966552306241496</v>
      </c>
      <c r="I148" s="101">
        <v>65.63345379727413</v>
      </c>
      <c r="J148" s="101" t="s">
        <v>60</v>
      </c>
      <c r="K148" s="101">
        <v>0.9181056565229906</v>
      </c>
      <c r="L148" s="101">
        <v>0.000717556114888524</v>
      </c>
      <c r="M148" s="101">
        <v>-0.21648739033790157</v>
      </c>
      <c r="N148" s="101">
        <v>-0.0002045732874435805</v>
      </c>
      <c r="O148" s="101">
        <v>0.03700695686531813</v>
      </c>
      <c r="P148" s="101">
        <v>8.192111021391691E-05</v>
      </c>
      <c r="Q148" s="101">
        <v>-0.0044271568273991264</v>
      </c>
      <c r="R148" s="101">
        <v>-1.6429257712761848E-05</v>
      </c>
      <c r="S148" s="101">
        <v>0.0004952719483727459</v>
      </c>
      <c r="T148" s="101">
        <v>5.823876140655967E-06</v>
      </c>
      <c r="U148" s="101">
        <v>-9.356172354296554E-05</v>
      </c>
      <c r="V148" s="101">
        <v>-1.2874904246844642E-06</v>
      </c>
      <c r="W148" s="101">
        <v>3.1129491497603955E-05</v>
      </c>
      <c r="X148" s="101">
        <v>67.5</v>
      </c>
    </row>
    <row r="149" spans="1:24" s="101" customFormat="1" ht="12.75" hidden="1">
      <c r="A149" s="101">
        <v>1986</v>
      </c>
      <c r="B149" s="101">
        <v>154.66000366210938</v>
      </c>
      <c r="C149" s="101">
        <v>165.66000366210938</v>
      </c>
      <c r="D149" s="101">
        <v>9.417814254760742</v>
      </c>
      <c r="E149" s="101">
        <v>10.129311561584473</v>
      </c>
      <c r="F149" s="101">
        <v>35.91369422216517</v>
      </c>
      <c r="G149" s="101" t="s">
        <v>58</v>
      </c>
      <c r="H149" s="101">
        <v>3.7229592758861827</v>
      </c>
      <c r="I149" s="101">
        <v>90.88296293799556</v>
      </c>
      <c r="J149" s="101" t="s">
        <v>61</v>
      </c>
      <c r="K149" s="101">
        <v>0.31498422105566454</v>
      </c>
      <c r="L149" s="101">
        <v>0.13182997207973274</v>
      </c>
      <c r="M149" s="101">
        <v>0.0770346623883483</v>
      </c>
      <c r="N149" s="101">
        <v>-0.019806590389293915</v>
      </c>
      <c r="O149" s="101">
        <v>0.012251892004087227</v>
      </c>
      <c r="P149" s="101">
        <v>0.003780945590132332</v>
      </c>
      <c r="Q149" s="101">
        <v>0.0017075474686266212</v>
      </c>
      <c r="R149" s="101">
        <v>-0.0003044480305187654</v>
      </c>
      <c r="S149" s="101">
        <v>0.00012760606108542795</v>
      </c>
      <c r="T149" s="101">
        <v>5.537071034833855E-05</v>
      </c>
      <c r="U149" s="101">
        <v>4.490144323514065E-05</v>
      </c>
      <c r="V149" s="101">
        <v>-1.1251479231265951E-05</v>
      </c>
      <c r="W149" s="101">
        <v>6.928111006495829E-06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1988</v>
      </c>
      <c r="B151" s="101">
        <v>139.78</v>
      </c>
      <c r="C151" s="101">
        <v>131.08</v>
      </c>
      <c r="D151" s="101">
        <v>9.01684186997445</v>
      </c>
      <c r="E151" s="101">
        <v>9.640348951048443</v>
      </c>
      <c r="F151" s="101">
        <v>33.06872966940356</v>
      </c>
      <c r="G151" s="101" t="s">
        <v>59</v>
      </c>
      <c r="H151" s="101">
        <v>15.070287329321715</v>
      </c>
      <c r="I151" s="101">
        <v>87.35028732932172</v>
      </c>
      <c r="J151" s="101" t="s">
        <v>73</v>
      </c>
      <c r="K151" s="101">
        <v>1.2081296914851507</v>
      </c>
      <c r="M151" s="101" t="s">
        <v>68</v>
      </c>
      <c r="N151" s="101">
        <v>0.6266925377559573</v>
      </c>
      <c r="X151" s="101">
        <v>67.5</v>
      </c>
    </row>
    <row r="152" spans="1:24" s="101" customFormat="1" ht="12.75" hidden="1">
      <c r="A152" s="101">
        <v>1985</v>
      </c>
      <c r="B152" s="101">
        <v>141.0399932861328</v>
      </c>
      <c r="C152" s="101">
        <v>128.63999938964844</v>
      </c>
      <c r="D152" s="101">
        <v>9.441794395446777</v>
      </c>
      <c r="E152" s="101">
        <v>10.220480918884277</v>
      </c>
      <c r="F152" s="101">
        <v>27.465438313823224</v>
      </c>
      <c r="G152" s="101" t="s">
        <v>56</v>
      </c>
      <c r="H152" s="101">
        <v>-4.252276753608967</v>
      </c>
      <c r="I152" s="101">
        <v>69.28771653252385</v>
      </c>
      <c r="J152" s="101" t="s">
        <v>62</v>
      </c>
      <c r="K152" s="101">
        <v>1.0665764199320396</v>
      </c>
      <c r="L152" s="101">
        <v>0.06815664247360306</v>
      </c>
      <c r="M152" s="101">
        <v>0.25249773914232443</v>
      </c>
      <c r="N152" s="101">
        <v>0.016664584574686246</v>
      </c>
      <c r="O152" s="101">
        <v>0.042835514985374044</v>
      </c>
      <c r="P152" s="101">
        <v>0.001955190779925221</v>
      </c>
      <c r="Q152" s="101">
        <v>0.005214063534801061</v>
      </c>
      <c r="R152" s="101">
        <v>0.00025651535627758303</v>
      </c>
      <c r="S152" s="101">
        <v>0.0005619962962813177</v>
      </c>
      <c r="T152" s="101">
        <v>2.8801206365035595E-05</v>
      </c>
      <c r="U152" s="101">
        <v>0.00011403474242883571</v>
      </c>
      <c r="V152" s="101">
        <v>9.53133885406954E-06</v>
      </c>
      <c r="W152" s="101">
        <v>3.504227184864104E-05</v>
      </c>
      <c r="X152" s="101">
        <v>67.5</v>
      </c>
    </row>
    <row r="153" spans="1:24" s="101" customFormat="1" ht="12.75" hidden="1">
      <c r="A153" s="101">
        <v>1987</v>
      </c>
      <c r="B153" s="101">
        <v>163.10000610351562</v>
      </c>
      <c r="C153" s="101">
        <v>168.60000610351562</v>
      </c>
      <c r="D153" s="101">
        <v>8.771684646606445</v>
      </c>
      <c r="E153" s="101">
        <v>9.55989933013916</v>
      </c>
      <c r="F153" s="101">
        <v>31.054421363828332</v>
      </c>
      <c r="G153" s="101" t="s">
        <v>57</v>
      </c>
      <c r="H153" s="101">
        <v>-11.195288515641465</v>
      </c>
      <c r="I153" s="101">
        <v>84.40471758787416</v>
      </c>
      <c r="J153" s="101" t="s">
        <v>60</v>
      </c>
      <c r="K153" s="101">
        <v>1.0115524274163545</v>
      </c>
      <c r="L153" s="101">
        <v>0.0003710772662250295</v>
      </c>
      <c r="M153" s="101">
        <v>-0.2385458970398629</v>
      </c>
      <c r="N153" s="101">
        <v>-0.00017201337015038655</v>
      </c>
      <c r="O153" s="101">
        <v>0.04076977289598797</v>
      </c>
      <c r="P153" s="101">
        <v>4.2264744261210754E-05</v>
      </c>
      <c r="Q153" s="101">
        <v>-0.00487939915579511</v>
      </c>
      <c r="R153" s="101">
        <v>-1.381236931554839E-05</v>
      </c>
      <c r="S153" s="101">
        <v>0.0005453123919507921</v>
      </c>
      <c r="T153" s="101">
        <v>2.9990714954969697E-06</v>
      </c>
      <c r="U153" s="101">
        <v>-0.00010319339293661617</v>
      </c>
      <c r="V153" s="101">
        <v>-1.080249054543895E-06</v>
      </c>
      <c r="W153" s="101">
        <v>3.4264456713543804E-05</v>
      </c>
      <c r="X153" s="101">
        <v>67.5</v>
      </c>
    </row>
    <row r="154" spans="1:24" s="101" customFormat="1" ht="12.75" hidden="1">
      <c r="A154" s="101">
        <v>1986</v>
      </c>
      <c r="B154" s="101">
        <v>160.86000061035156</v>
      </c>
      <c r="C154" s="101">
        <v>160.16000366210938</v>
      </c>
      <c r="D154" s="101">
        <v>9.406264305114746</v>
      </c>
      <c r="E154" s="101">
        <v>10.159821510314941</v>
      </c>
      <c r="F154" s="101">
        <v>38.669262574126954</v>
      </c>
      <c r="G154" s="101" t="s">
        <v>58</v>
      </c>
      <c r="H154" s="101">
        <v>4.641831671801043</v>
      </c>
      <c r="I154" s="101">
        <v>98.0018322821526</v>
      </c>
      <c r="J154" s="101" t="s">
        <v>61</v>
      </c>
      <c r="K154" s="101">
        <v>0.3381522529026341</v>
      </c>
      <c r="L154" s="101">
        <v>0.06815563230531314</v>
      </c>
      <c r="M154" s="101">
        <v>0.08277054595345174</v>
      </c>
      <c r="N154" s="101">
        <v>-0.01666369678214772</v>
      </c>
      <c r="O154" s="101">
        <v>0.013141802086158854</v>
      </c>
      <c r="P154" s="101">
        <v>0.0019547339147047943</v>
      </c>
      <c r="Q154" s="101">
        <v>0.0018379125178767627</v>
      </c>
      <c r="R154" s="101">
        <v>-0.0002561432147453964</v>
      </c>
      <c r="S154" s="101">
        <v>0.00013591994783262778</v>
      </c>
      <c r="T154" s="101">
        <v>2.864463402185939E-05</v>
      </c>
      <c r="U154" s="101">
        <v>4.8528817573067244E-05</v>
      </c>
      <c r="V154" s="101">
        <v>-9.469925149189548E-06</v>
      </c>
      <c r="W154" s="101">
        <v>7.342194660981358E-06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23.402786668953897</v>
      </c>
      <c r="G155" s="102"/>
      <c r="H155" s="102"/>
      <c r="I155" s="115"/>
      <c r="J155" s="115" t="s">
        <v>158</v>
      </c>
      <c r="K155" s="102">
        <f>AVERAGE(K153,K148,K143,K138,K133,K128)</f>
        <v>0.9800494317107077</v>
      </c>
      <c r="L155" s="102">
        <f>AVERAGE(L153,L148,L143,L138,L133,L128)</f>
        <v>0.0014079293283310475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38.669262574126954</v>
      </c>
      <c r="G156" s="102"/>
      <c r="H156" s="102"/>
      <c r="I156" s="115"/>
      <c r="J156" s="115" t="s">
        <v>159</v>
      </c>
      <c r="K156" s="102">
        <f>AVERAGE(K154,K149,K144,K139,K134,K129)</f>
        <v>0.2721804592341539</v>
      </c>
      <c r="L156" s="102">
        <f>AVERAGE(L154,L149,L144,L139,L134,L129)</f>
        <v>0.25872414099683244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0.6125308948191923</v>
      </c>
      <c r="L157" s="102">
        <f>ABS(L155/$H$33)</f>
        <v>0.003910914800919577</v>
      </c>
      <c r="M157" s="115" t="s">
        <v>111</v>
      </c>
      <c r="N157" s="102">
        <f>K157+L157+L158+K158</f>
        <v>0.932792385944356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0.1546479882012238</v>
      </c>
      <c r="L158" s="102">
        <f>ABS(L156/$H$34)</f>
        <v>0.16170258812302027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1988</v>
      </c>
      <c r="B161" s="101">
        <v>122.82</v>
      </c>
      <c r="C161" s="101">
        <v>119.52</v>
      </c>
      <c r="D161" s="101">
        <v>9.357040099185033</v>
      </c>
      <c r="E161" s="101">
        <v>9.837919490047677</v>
      </c>
      <c r="F161" s="101">
        <v>29.26283212459624</v>
      </c>
      <c r="G161" s="101" t="s">
        <v>59</v>
      </c>
      <c r="H161" s="101">
        <v>19.11373040032113</v>
      </c>
      <c r="I161" s="101">
        <v>74.43373040032112</v>
      </c>
      <c r="J161" s="101" t="s">
        <v>73</v>
      </c>
      <c r="K161" s="101">
        <v>2.3300551258709765</v>
      </c>
      <c r="M161" s="101" t="s">
        <v>68</v>
      </c>
      <c r="N161" s="101">
        <v>1.2074224848003248</v>
      </c>
      <c r="X161" s="101">
        <v>67.5</v>
      </c>
    </row>
    <row r="162" spans="1:24" s="101" customFormat="1" ht="12.75" hidden="1">
      <c r="A162" s="101">
        <v>1985</v>
      </c>
      <c r="B162" s="101">
        <v>139.5800018310547</v>
      </c>
      <c r="C162" s="101">
        <v>125.9800033569336</v>
      </c>
      <c r="D162" s="101">
        <v>9.606366157531738</v>
      </c>
      <c r="E162" s="101">
        <v>10.317527770996094</v>
      </c>
      <c r="F162" s="101">
        <v>25.335256866532404</v>
      </c>
      <c r="G162" s="101" t="s">
        <v>56</v>
      </c>
      <c r="H162" s="101">
        <v>-9.264937592381202</v>
      </c>
      <c r="I162" s="101">
        <v>62.815064238673486</v>
      </c>
      <c r="J162" s="101" t="s">
        <v>62</v>
      </c>
      <c r="K162" s="101">
        <v>1.4824134077856455</v>
      </c>
      <c r="L162" s="101">
        <v>0.06917426734655993</v>
      </c>
      <c r="M162" s="101">
        <v>0.3509418384449207</v>
      </c>
      <c r="N162" s="101">
        <v>0.030959134556953403</v>
      </c>
      <c r="O162" s="101">
        <v>0.05953630049976141</v>
      </c>
      <c r="P162" s="101">
        <v>0.001984415394863161</v>
      </c>
      <c r="Q162" s="101">
        <v>0.007246942401607471</v>
      </c>
      <c r="R162" s="101">
        <v>0.00047653114844020797</v>
      </c>
      <c r="S162" s="101">
        <v>0.0007811159612676183</v>
      </c>
      <c r="T162" s="101">
        <v>2.924176901389898E-05</v>
      </c>
      <c r="U162" s="101">
        <v>0.00015849648090308417</v>
      </c>
      <c r="V162" s="101">
        <v>1.7700543331025797E-05</v>
      </c>
      <c r="W162" s="101">
        <v>4.8706692356104635E-05</v>
      </c>
      <c r="X162" s="101">
        <v>67.5</v>
      </c>
    </row>
    <row r="163" spans="1:24" s="101" customFormat="1" ht="12.75" hidden="1">
      <c r="A163" s="101">
        <v>1986</v>
      </c>
      <c r="B163" s="101">
        <v>159.9199981689453</v>
      </c>
      <c r="C163" s="101">
        <v>169.9199981689453</v>
      </c>
      <c r="D163" s="101">
        <v>9.39457893371582</v>
      </c>
      <c r="E163" s="101">
        <v>10.153290748596191</v>
      </c>
      <c r="F163" s="101">
        <v>31.148390134877907</v>
      </c>
      <c r="G163" s="101" t="s">
        <v>57</v>
      </c>
      <c r="H163" s="101">
        <v>-13.383690384867805</v>
      </c>
      <c r="I163" s="101">
        <v>79.03630778407751</v>
      </c>
      <c r="J163" s="101" t="s">
        <v>60</v>
      </c>
      <c r="K163" s="101">
        <v>1.253010374449407</v>
      </c>
      <c r="L163" s="101">
        <v>0.00037665218808908304</v>
      </c>
      <c r="M163" s="101">
        <v>-0.2944824738457123</v>
      </c>
      <c r="N163" s="101">
        <v>-0.0003198243323364927</v>
      </c>
      <c r="O163" s="101">
        <v>0.05066323195738334</v>
      </c>
      <c r="P163" s="101">
        <v>4.2841548135040665E-05</v>
      </c>
      <c r="Q163" s="101">
        <v>-0.005975491641279093</v>
      </c>
      <c r="R163" s="101">
        <v>-2.5692389847022486E-05</v>
      </c>
      <c r="S163" s="101">
        <v>0.0006908777269736365</v>
      </c>
      <c r="T163" s="101">
        <v>3.0379895215035657E-06</v>
      </c>
      <c r="U163" s="101">
        <v>-0.0001231677790000096</v>
      </c>
      <c r="V163" s="101">
        <v>-2.014888439282436E-06</v>
      </c>
      <c r="W163" s="101">
        <v>4.380988444781493E-05</v>
      </c>
      <c r="X163" s="101">
        <v>67.5</v>
      </c>
    </row>
    <row r="164" spans="1:24" s="101" customFormat="1" ht="12.75" hidden="1">
      <c r="A164" s="101">
        <v>1987</v>
      </c>
      <c r="B164" s="101">
        <v>156.9199981689453</v>
      </c>
      <c r="C164" s="101">
        <v>157.9199981689453</v>
      </c>
      <c r="D164" s="101">
        <v>9.15036392211914</v>
      </c>
      <c r="E164" s="101">
        <v>9.781840324401855</v>
      </c>
      <c r="F164" s="101">
        <v>38.72744453740047</v>
      </c>
      <c r="G164" s="101" t="s">
        <v>58</v>
      </c>
      <c r="H164" s="101">
        <v>11.45746967155688</v>
      </c>
      <c r="I164" s="101">
        <v>100.87746784050219</v>
      </c>
      <c r="J164" s="101" t="s">
        <v>61</v>
      </c>
      <c r="K164" s="101">
        <v>0.7921581364253018</v>
      </c>
      <c r="L164" s="101">
        <v>0.06917324190799905</v>
      </c>
      <c r="M164" s="101">
        <v>0.1908932858138552</v>
      </c>
      <c r="N164" s="101">
        <v>-0.030957482535115672</v>
      </c>
      <c r="O164" s="101">
        <v>0.03126992172728071</v>
      </c>
      <c r="P164" s="101">
        <v>0.0019839528878285665</v>
      </c>
      <c r="Q164" s="101">
        <v>0.004100204118970172</v>
      </c>
      <c r="R164" s="101">
        <v>-0.00047583803603504856</v>
      </c>
      <c r="S164" s="101">
        <v>0.000364458655156901</v>
      </c>
      <c r="T164" s="101">
        <v>2.9083529268805343E-05</v>
      </c>
      <c r="U164" s="101">
        <v>9.975386045094454E-05</v>
      </c>
      <c r="V164" s="101">
        <v>-1.758549000712712E-05</v>
      </c>
      <c r="W164" s="101">
        <v>2.128464011773103E-05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1988</v>
      </c>
      <c r="B166" s="101">
        <v>128.62</v>
      </c>
      <c r="C166" s="101">
        <v>119.72</v>
      </c>
      <c r="D166" s="101">
        <v>9.242663852500668</v>
      </c>
      <c r="E166" s="101">
        <v>9.90002331111241</v>
      </c>
      <c r="F166" s="101">
        <v>28.9879826938063</v>
      </c>
      <c r="G166" s="101" t="s">
        <v>59</v>
      </c>
      <c r="H166" s="101">
        <v>13.545258801044668</v>
      </c>
      <c r="I166" s="101">
        <v>74.66525880104467</v>
      </c>
      <c r="J166" s="101" t="s">
        <v>73</v>
      </c>
      <c r="K166" s="101">
        <v>1.7498942795268901</v>
      </c>
      <c r="M166" s="101" t="s">
        <v>68</v>
      </c>
      <c r="N166" s="101">
        <v>0.9067213478277454</v>
      </c>
      <c r="X166" s="101">
        <v>67.5</v>
      </c>
    </row>
    <row r="167" spans="1:24" s="101" customFormat="1" ht="12.75" hidden="1">
      <c r="A167" s="101">
        <v>1985</v>
      </c>
      <c r="B167" s="101">
        <v>136.0800018310547</v>
      </c>
      <c r="C167" s="101">
        <v>116.18000030517578</v>
      </c>
      <c r="D167" s="101">
        <v>9.737297058105469</v>
      </c>
      <c r="E167" s="101">
        <v>10.856673240661621</v>
      </c>
      <c r="F167" s="101">
        <v>24.909987548995073</v>
      </c>
      <c r="G167" s="101" t="s">
        <v>56</v>
      </c>
      <c r="H167" s="101">
        <v>-7.658738692369937</v>
      </c>
      <c r="I167" s="101">
        <v>60.92126313868475</v>
      </c>
      <c r="J167" s="101" t="s">
        <v>62</v>
      </c>
      <c r="K167" s="101">
        <v>1.2842464613504023</v>
      </c>
      <c r="L167" s="101">
        <v>0.07357937225840243</v>
      </c>
      <c r="M167" s="101">
        <v>0.30402849004111243</v>
      </c>
      <c r="N167" s="101">
        <v>0.00731094929773708</v>
      </c>
      <c r="O167" s="101">
        <v>0.051577574311880696</v>
      </c>
      <c r="P167" s="101">
        <v>0.0021107261938623093</v>
      </c>
      <c r="Q167" s="101">
        <v>0.006278196805886132</v>
      </c>
      <c r="R167" s="101">
        <v>0.00011253148975711866</v>
      </c>
      <c r="S167" s="101">
        <v>0.0006766895374742032</v>
      </c>
      <c r="T167" s="101">
        <v>3.102024805741667E-05</v>
      </c>
      <c r="U167" s="101">
        <v>0.00013730753655988412</v>
      </c>
      <c r="V167" s="101">
        <v>4.19123196744419E-06</v>
      </c>
      <c r="W167" s="101">
        <v>4.2193150429391295E-05</v>
      </c>
      <c r="X167" s="101">
        <v>67.5</v>
      </c>
    </row>
    <row r="168" spans="1:24" s="101" customFormat="1" ht="12.75" hidden="1">
      <c r="A168" s="101">
        <v>1986</v>
      </c>
      <c r="B168" s="101">
        <v>151.94000244140625</v>
      </c>
      <c r="C168" s="101">
        <v>160.24000549316406</v>
      </c>
      <c r="D168" s="101">
        <v>9.819429397583008</v>
      </c>
      <c r="E168" s="101">
        <v>10.3341703414917</v>
      </c>
      <c r="F168" s="101">
        <v>28.82334167388106</v>
      </c>
      <c r="G168" s="101" t="s">
        <v>57</v>
      </c>
      <c r="H168" s="101">
        <v>-14.491080263960711</v>
      </c>
      <c r="I168" s="101">
        <v>69.94892217744554</v>
      </c>
      <c r="J168" s="101" t="s">
        <v>60</v>
      </c>
      <c r="K168" s="101">
        <v>1.081041838494159</v>
      </c>
      <c r="L168" s="101">
        <v>-0.0004003107607428345</v>
      </c>
      <c r="M168" s="101">
        <v>-0.254040033830851</v>
      </c>
      <c r="N168" s="101">
        <v>-7.526716287815746E-05</v>
      </c>
      <c r="O168" s="101">
        <v>0.043714291074733375</v>
      </c>
      <c r="P168" s="101">
        <v>-4.600483633126008E-05</v>
      </c>
      <c r="Q168" s="101">
        <v>-0.005153586560606457</v>
      </c>
      <c r="R168" s="101">
        <v>-6.0390159169633965E-06</v>
      </c>
      <c r="S168" s="101">
        <v>0.0005964581811926428</v>
      </c>
      <c r="T168" s="101">
        <v>-3.286117041417412E-06</v>
      </c>
      <c r="U168" s="101">
        <v>-0.0001061360614793005</v>
      </c>
      <c r="V168" s="101">
        <v>-4.6607547441043764E-07</v>
      </c>
      <c r="W168" s="101">
        <v>3.783124616281732E-05</v>
      </c>
      <c r="X168" s="101">
        <v>67.5</v>
      </c>
    </row>
    <row r="169" spans="1:24" s="101" customFormat="1" ht="12.75" hidden="1">
      <c r="A169" s="101">
        <v>1987</v>
      </c>
      <c r="B169" s="101">
        <v>147.5800018310547</v>
      </c>
      <c r="C169" s="101">
        <v>151.27999877929688</v>
      </c>
      <c r="D169" s="101">
        <v>9.383018493652344</v>
      </c>
      <c r="E169" s="101">
        <v>9.835058212280273</v>
      </c>
      <c r="F169" s="101">
        <v>35.662675844286596</v>
      </c>
      <c r="G169" s="101" t="s">
        <v>58</v>
      </c>
      <c r="H169" s="101">
        <v>10.475498723722367</v>
      </c>
      <c r="I169" s="101">
        <v>90.55550055477705</v>
      </c>
      <c r="J169" s="101" t="s">
        <v>61</v>
      </c>
      <c r="K169" s="101">
        <v>0.6932802585651773</v>
      </c>
      <c r="L169" s="101">
        <v>-0.0735782832990509</v>
      </c>
      <c r="M169" s="101">
        <v>0.16702390238495476</v>
      </c>
      <c r="N169" s="101">
        <v>-0.007310561844911414</v>
      </c>
      <c r="O169" s="101">
        <v>0.02737347124007223</v>
      </c>
      <c r="P169" s="101">
        <v>-0.002110224779612495</v>
      </c>
      <c r="Q169" s="101">
        <v>0.0035855683922880804</v>
      </c>
      <c r="R169" s="101">
        <v>-0.00011236933066326934</v>
      </c>
      <c r="S169" s="101">
        <v>0.0003196034546362344</v>
      </c>
      <c r="T169" s="101">
        <v>-3.084570025682298E-05</v>
      </c>
      <c r="U169" s="101">
        <v>8.711197420450335E-05</v>
      </c>
      <c r="V169" s="101">
        <v>-4.1652369749006095E-06</v>
      </c>
      <c r="W169" s="101">
        <v>1.8683114219143523E-05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1988</v>
      </c>
      <c r="B171" s="101">
        <v>143.28</v>
      </c>
      <c r="C171" s="101">
        <v>114.28</v>
      </c>
      <c r="D171" s="101">
        <v>9.004274759521047</v>
      </c>
      <c r="E171" s="101">
        <v>9.57219468410466</v>
      </c>
      <c r="F171" s="101">
        <v>30.544670379208796</v>
      </c>
      <c r="G171" s="101" t="s">
        <v>59</v>
      </c>
      <c r="H171" s="101">
        <v>5.027523653303291</v>
      </c>
      <c r="I171" s="101">
        <v>80.80752365330329</v>
      </c>
      <c r="J171" s="101" t="s">
        <v>73</v>
      </c>
      <c r="K171" s="101">
        <v>1.3560041663340732</v>
      </c>
      <c r="M171" s="101" t="s">
        <v>68</v>
      </c>
      <c r="N171" s="101">
        <v>0.7118890906057268</v>
      </c>
      <c r="X171" s="101">
        <v>67.5</v>
      </c>
    </row>
    <row r="172" spans="1:24" s="101" customFormat="1" ht="12.75" hidden="1">
      <c r="A172" s="101">
        <v>1985</v>
      </c>
      <c r="B172" s="101">
        <v>136.24000549316406</v>
      </c>
      <c r="C172" s="101">
        <v>120.54000091552734</v>
      </c>
      <c r="D172" s="101">
        <v>9.717706680297852</v>
      </c>
      <c r="E172" s="101">
        <v>10.625594139099121</v>
      </c>
      <c r="F172" s="101">
        <v>23.402786668953897</v>
      </c>
      <c r="G172" s="101" t="s">
        <v>56</v>
      </c>
      <c r="H172" s="101">
        <v>-11.38906901534665</v>
      </c>
      <c r="I172" s="101">
        <v>57.35093647781741</v>
      </c>
      <c r="J172" s="101" t="s">
        <v>62</v>
      </c>
      <c r="K172" s="101">
        <v>1.121875386406494</v>
      </c>
      <c r="L172" s="101">
        <v>0.15535972711809573</v>
      </c>
      <c r="M172" s="101">
        <v>0.2655893828656551</v>
      </c>
      <c r="N172" s="101">
        <v>0.025394140667258435</v>
      </c>
      <c r="O172" s="101">
        <v>0.045056544122646286</v>
      </c>
      <c r="P172" s="101">
        <v>0.004456686607660129</v>
      </c>
      <c r="Q172" s="101">
        <v>0.005484478565607292</v>
      </c>
      <c r="R172" s="101">
        <v>0.0003908998309287101</v>
      </c>
      <c r="S172" s="101">
        <v>0.0005911364854938915</v>
      </c>
      <c r="T172" s="101">
        <v>6.554672864078142E-05</v>
      </c>
      <c r="U172" s="101">
        <v>0.00011995417929719135</v>
      </c>
      <c r="V172" s="101">
        <v>1.4494790537592514E-05</v>
      </c>
      <c r="W172" s="101">
        <v>3.685815947210355E-05</v>
      </c>
      <c r="X172" s="101">
        <v>67.5</v>
      </c>
    </row>
    <row r="173" spans="1:24" s="101" customFormat="1" ht="12.75" hidden="1">
      <c r="A173" s="101">
        <v>1986</v>
      </c>
      <c r="B173" s="101">
        <v>152.5800018310547</v>
      </c>
      <c r="C173" s="101">
        <v>151.8800048828125</v>
      </c>
      <c r="D173" s="101">
        <v>9.538097381591797</v>
      </c>
      <c r="E173" s="101">
        <v>10.19497013092041</v>
      </c>
      <c r="F173" s="101">
        <v>29.150310895358384</v>
      </c>
      <c r="G173" s="101" t="s">
        <v>57</v>
      </c>
      <c r="H173" s="101">
        <v>-12.249039000797524</v>
      </c>
      <c r="I173" s="101">
        <v>72.83096283025716</v>
      </c>
      <c r="J173" s="101" t="s">
        <v>60</v>
      </c>
      <c r="K173" s="101">
        <v>0.6680044002345771</v>
      </c>
      <c r="L173" s="101">
        <v>-0.0008457655695706755</v>
      </c>
      <c r="M173" s="101">
        <v>-0.1557057075484264</v>
      </c>
      <c r="N173" s="101">
        <v>0.0002627805347758125</v>
      </c>
      <c r="O173" s="101">
        <v>0.027217105831531984</v>
      </c>
      <c r="P173" s="101">
        <v>-9.687885605328611E-05</v>
      </c>
      <c r="Q173" s="101">
        <v>-0.0030976108997055746</v>
      </c>
      <c r="R173" s="101">
        <v>2.1127585462553596E-05</v>
      </c>
      <c r="S173" s="101">
        <v>0.00038806669866083763</v>
      </c>
      <c r="T173" s="101">
        <v>-6.90215071227779E-06</v>
      </c>
      <c r="U173" s="101">
        <v>-5.967701535764457E-05</v>
      </c>
      <c r="V173" s="101">
        <v>1.6738780548299127E-06</v>
      </c>
      <c r="W173" s="101">
        <v>2.51056089512882E-05</v>
      </c>
      <c r="X173" s="101">
        <v>67.5</v>
      </c>
    </row>
    <row r="174" spans="1:24" s="101" customFormat="1" ht="12.75" hidden="1">
      <c r="A174" s="101">
        <v>1987</v>
      </c>
      <c r="B174" s="101">
        <v>134.6199951171875</v>
      </c>
      <c r="C174" s="101">
        <v>146.6199951171875</v>
      </c>
      <c r="D174" s="101">
        <v>9.292107582092285</v>
      </c>
      <c r="E174" s="101">
        <v>9.821715354919434</v>
      </c>
      <c r="F174" s="101">
        <v>30.9178186527167</v>
      </c>
      <c r="G174" s="101" t="s">
        <v>58</v>
      </c>
      <c r="H174" s="101">
        <v>12.112219980489243</v>
      </c>
      <c r="I174" s="101">
        <v>79.23221509767674</v>
      </c>
      <c r="J174" s="101" t="s">
        <v>61</v>
      </c>
      <c r="K174" s="101">
        <v>0.9013182034619979</v>
      </c>
      <c r="L174" s="101">
        <v>-0.15535742496195828</v>
      </c>
      <c r="M174" s="101">
        <v>0.2151591339632214</v>
      </c>
      <c r="N174" s="101">
        <v>0.025392780994193048</v>
      </c>
      <c r="O174" s="101">
        <v>0.03590712072042479</v>
      </c>
      <c r="P174" s="101">
        <v>-0.004455633513446427</v>
      </c>
      <c r="Q174" s="101">
        <v>0.004525959771212183</v>
      </c>
      <c r="R174" s="101">
        <v>0.0003903284552176752</v>
      </c>
      <c r="S174" s="101">
        <v>0.00044592217019626693</v>
      </c>
      <c r="T174" s="101">
        <v>-6.518231317660672E-05</v>
      </c>
      <c r="U174" s="101">
        <v>0.00010405603763773721</v>
      </c>
      <c r="V174" s="101">
        <v>1.439781528518269E-05</v>
      </c>
      <c r="W174" s="101">
        <v>2.6985779937886075E-05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1988</v>
      </c>
      <c r="B176" s="101">
        <v>133.38</v>
      </c>
      <c r="C176" s="101">
        <v>140.58</v>
      </c>
      <c r="D176" s="101">
        <v>9.16384142108307</v>
      </c>
      <c r="E176" s="101">
        <v>9.575858236209417</v>
      </c>
      <c r="F176" s="101">
        <v>29.3721784654649</v>
      </c>
      <c r="G176" s="101" t="s">
        <v>59</v>
      </c>
      <c r="H176" s="101">
        <v>10.440843053866473</v>
      </c>
      <c r="I176" s="101">
        <v>76.32084305386647</v>
      </c>
      <c r="J176" s="101" t="s">
        <v>73</v>
      </c>
      <c r="K176" s="101">
        <v>1.1036449111212232</v>
      </c>
      <c r="M176" s="101" t="s">
        <v>68</v>
      </c>
      <c r="N176" s="101">
        <v>0.5990497509403495</v>
      </c>
      <c r="X176" s="101">
        <v>67.5</v>
      </c>
    </row>
    <row r="177" spans="1:24" s="101" customFormat="1" ht="12.75" hidden="1">
      <c r="A177" s="101">
        <v>1985</v>
      </c>
      <c r="B177" s="101">
        <v>140.0800018310547</v>
      </c>
      <c r="C177" s="101">
        <v>121.27999877929688</v>
      </c>
      <c r="D177" s="101">
        <v>9.5970458984375</v>
      </c>
      <c r="E177" s="101">
        <v>10.350372314453125</v>
      </c>
      <c r="F177" s="101">
        <v>29.312737378687054</v>
      </c>
      <c r="G177" s="101" t="s">
        <v>56</v>
      </c>
      <c r="H177" s="101">
        <v>0.16875141518139003</v>
      </c>
      <c r="I177" s="101">
        <v>72.74875324623608</v>
      </c>
      <c r="J177" s="101" t="s">
        <v>62</v>
      </c>
      <c r="K177" s="101">
        <v>0.9905722784108869</v>
      </c>
      <c r="L177" s="101">
        <v>0.25492354339545736</v>
      </c>
      <c r="M177" s="101">
        <v>0.2345048363378445</v>
      </c>
      <c r="N177" s="101">
        <v>0.02779992199652794</v>
      </c>
      <c r="O177" s="101">
        <v>0.03978311715025764</v>
      </c>
      <c r="P177" s="101">
        <v>0.007312965845571664</v>
      </c>
      <c r="Q177" s="101">
        <v>0.004842512911521736</v>
      </c>
      <c r="R177" s="101">
        <v>0.00042793084494435984</v>
      </c>
      <c r="S177" s="101">
        <v>0.0005219410350234619</v>
      </c>
      <c r="T177" s="101">
        <v>0.00010757885477675847</v>
      </c>
      <c r="U177" s="101">
        <v>0.0001059049605091246</v>
      </c>
      <c r="V177" s="101">
        <v>1.589474948242318E-05</v>
      </c>
      <c r="W177" s="101">
        <v>3.254268304450726E-05</v>
      </c>
      <c r="X177" s="101">
        <v>67.5</v>
      </c>
    </row>
    <row r="178" spans="1:24" s="101" customFormat="1" ht="12.75" hidden="1">
      <c r="A178" s="101">
        <v>1986</v>
      </c>
      <c r="B178" s="101">
        <v>152.4600067138672</v>
      </c>
      <c r="C178" s="101">
        <v>154.25999450683594</v>
      </c>
      <c r="D178" s="101">
        <v>9.730103492736816</v>
      </c>
      <c r="E178" s="101">
        <v>10.253621101379395</v>
      </c>
      <c r="F178" s="101">
        <v>29.217573342255417</v>
      </c>
      <c r="G178" s="101" t="s">
        <v>57</v>
      </c>
      <c r="H178" s="101">
        <v>-13.40185591458875</v>
      </c>
      <c r="I178" s="101">
        <v>71.55815079927844</v>
      </c>
      <c r="J178" s="101" t="s">
        <v>60</v>
      </c>
      <c r="K178" s="101">
        <v>0.9184905828062316</v>
      </c>
      <c r="L178" s="101">
        <v>-0.0013866966043091452</v>
      </c>
      <c r="M178" s="101">
        <v>-0.21642795635830178</v>
      </c>
      <c r="N178" s="101">
        <v>-0.00028710162539246026</v>
      </c>
      <c r="O178" s="101">
        <v>0.03704675454352815</v>
      </c>
      <c r="P178" s="101">
        <v>-0.00015884531596578008</v>
      </c>
      <c r="Q178" s="101">
        <v>-0.0044187520059467125</v>
      </c>
      <c r="R178" s="101">
        <v>-2.3075083989105067E-05</v>
      </c>
      <c r="S178" s="101">
        <v>0.0004977758268964336</v>
      </c>
      <c r="T178" s="101">
        <v>-1.1322273508081425E-05</v>
      </c>
      <c r="U178" s="101">
        <v>-9.289622294357358E-05</v>
      </c>
      <c r="V178" s="101">
        <v>-1.8124250895717274E-06</v>
      </c>
      <c r="W178" s="101">
        <v>3.134364412042785E-05</v>
      </c>
      <c r="X178" s="101">
        <v>67.5</v>
      </c>
    </row>
    <row r="179" spans="1:24" s="101" customFormat="1" ht="12.75" hidden="1">
      <c r="A179" s="101">
        <v>1987</v>
      </c>
      <c r="B179" s="101">
        <v>141.6199951171875</v>
      </c>
      <c r="C179" s="101">
        <v>147.4199981689453</v>
      </c>
      <c r="D179" s="101">
        <v>9.373379707336426</v>
      </c>
      <c r="E179" s="101">
        <v>10.072150230407715</v>
      </c>
      <c r="F179" s="101">
        <v>33.06562129616007</v>
      </c>
      <c r="G179" s="101" t="s">
        <v>58</v>
      </c>
      <c r="H179" s="101">
        <v>9.906317564942952</v>
      </c>
      <c r="I179" s="101">
        <v>84.02631268213045</v>
      </c>
      <c r="J179" s="101" t="s">
        <v>61</v>
      </c>
      <c r="K179" s="101">
        <v>0.37095618077126646</v>
      </c>
      <c r="L179" s="101">
        <v>-0.2549197717907013</v>
      </c>
      <c r="M179" s="101">
        <v>0.09028542502756606</v>
      </c>
      <c r="N179" s="101">
        <v>-0.027798439446662018</v>
      </c>
      <c r="O179" s="101">
        <v>0.01449946164458185</v>
      </c>
      <c r="P179" s="101">
        <v>-0.0073112404983076175</v>
      </c>
      <c r="Q179" s="101">
        <v>0.0019810507333727274</v>
      </c>
      <c r="R179" s="101">
        <v>-0.0004273082594026115</v>
      </c>
      <c r="S179" s="101">
        <v>0.00015697665494886348</v>
      </c>
      <c r="T179" s="101">
        <v>-0.0001069813821077625</v>
      </c>
      <c r="U179" s="101">
        <v>5.0854227191622054E-05</v>
      </c>
      <c r="V179" s="101">
        <v>-1.5791079013280973E-05</v>
      </c>
      <c r="W179" s="101">
        <v>8.752267876797936E-06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1988</v>
      </c>
      <c r="B181" s="101">
        <v>148.36</v>
      </c>
      <c r="C181" s="101">
        <v>131.26</v>
      </c>
      <c r="D181" s="101">
        <v>8.806268574737928</v>
      </c>
      <c r="E181" s="101">
        <v>9.49302786768792</v>
      </c>
      <c r="F181" s="101">
        <v>33.480279609549804</v>
      </c>
      <c r="G181" s="101" t="s">
        <v>59</v>
      </c>
      <c r="H181" s="101">
        <v>9.724699763319734</v>
      </c>
      <c r="I181" s="101">
        <v>90.58469976331975</v>
      </c>
      <c r="J181" s="101" t="s">
        <v>73</v>
      </c>
      <c r="K181" s="101">
        <v>1.8591745531051296</v>
      </c>
      <c r="M181" s="101" t="s">
        <v>68</v>
      </c>
      <c r="N181" s="101">
        <v>1.0156168649917598</v>
      </c>
      <c r="X181" s="101">
        <v>67.5</v>
      </c>
    </row>
    <row r="182" spans="1:24" s="101" customFormat="1" ht="12.75" hidden="1">
      <c r="A182" s="101">
        <v>1985</v>
      </c>
      <c r="B182" s="101">
        <v>140.9199981689453</v>
      </c>
      <c r="C182" s="101">
        <v>116.5199966430664</v>
      </c>
      <c r="D182" s="101">
        <v>9.422224044799805</v>
      </c>
      <c r="E182" s="101">
        <v>10.269038200378418</v>
      </c>
      <c r="F182" s="101">
        <v>27.239712871002087</v>
      </c>
      <c r="G182" s="101" t="s">
        <v>56</v>
      </c>
      <c r="H182" s="101">
        <v>-4.559340795214055</v>
      </c>
      <c r="I182" s="101">
        <v>68.86065737373126</v>
      </c>
      <c r="J182" s="101" t="s">
        <v>62</v>
      </c>
      <c r="K182" s="101">
        <v>1.2794749684580435</v>
      </c>
      <c r="L182" s="101">
        <v>0.3565350936294216</v>
      </c>
      <c r="M182" s="101">
        <v>0.3028989546974853</v>
      </c>
      <c r="N182" s="101">
        <v>0.021643635171134195</v>
      </c>
      <c r="O182" s="101">
        <v>0.05138599725432068</v>
      </c>
      <c r="P182" s="101">
        <v>0.010227831810860006</v>
      </c>
      <c r="Q182" s="101">
        <v>0.006254876304753101</v>
      </c>
      <c r="R182" s="101">
        <v>0.0003331571820872679</v>
      </c>
      <c r="S182" s="101">
        <v>0.0006741687982240108</v>
      </c>
      <c r="T182" s="101">
        <v>0.00015046235218255102</v>
      </c>
      <c r="U182" s="101">
        <v>0.00013679714623220313</v>
      </c>
      <c r="V182" s="101">
        <v>1.2380843818666826E-05</v>
      </c>
      <c r="W182" s="101">
        <v>4.203482519348261E-05</v>
      </c>
      <c r="X182" s="101">
        <v>67.5</v>
      </c>
    </row>
    <row r="183" spans="1:24" s="101" customFormat="1" ht="12.75" hidden="1">
      <c r="A183" s="101">
        <v>1986</v>
      </c>
      <c r="B183" s="101">
        <v>154.66000366210938</v>
      </c>
      <c r="C183" s="101">
        <v>165.66000366210938</v>
      </c>
      <c r="D183" s="101">
        <v>9.417814254760742</v>
      </c>
      <c r="E183" s="101">
        <v>10.129311561584473</v>
      </c>
      <c r="F183" s="101">
        <v>28.09163552962425</v>
      </c>
      <c r="G183" s="101" t="s">
        <v>57</v>
      </c>
      <c r="H183" s="101">
        <v>-16.07149199541398</v>
      </c>
      <c r="I183" s="101">
        <v>71.0885116666954</v>
      </c>
      <c r="J183" s="101" t="s">
        <v>60</v>
      </c>
      <c r="K183" s="101">
        <v>0.9953113093908047</v>
      </c>
      <c r="L183" s="101">
        <v>-0.0019397609706493014</v>
      </c>
      <c r="M183" s="101">
        <v>-0.23344791631167297</v>
      </c>
      <c r="N183" s="101">
        <v>-0.00022344569105924895</v>
      </c>
      <c r="O183" s="101">
        <v>0.040319432817608074</v>
      </c>
      <c r="P183" s="101">
        <v>-0.00022214056320328052</v>
      </c>
      <c r="Q183" s="101">
        <v>-0.004714430169381462</v>
      </c>
      <c r="R183" s="101">
        <v>-1.7960742910666478E-05</v>
      </c>
      <c r="S183" s="101">
        <v>0.0005559879366421612</v>
      </c>
      <c r="T183" s="101">
        <v>-1.5829006775974517E-05</v>
      </c>
      <c r="U183" s="101">
        <v>-9.56462193562231E-05</v>
      </c>
      <c r="V183" s="101">
        <v>-1.4078269710737785E-06</v>
      </c>
      <c r="W183" s="101">
        <v>3.543544613273611E-05</v>
      </c>
      <c r="X183" s="101">
        <v>67.5</v>
      </c>
    </row>
    <row r="184" spans="1:24" s="101" customFormat="1" ht="12.75" hidden="1">
      <c r="A184" s="101">
        <v>1987</v>
      </c>
      <c r="B184" s="101">
        <v>142.10000610351562</v>
      </c>
      <c r="C184" s="101">
        <v>159.8000030517578</v>
      </c>
      <c r="D184" s="101">
        <v>9.082353591918945</v>
      </c>
      <c r="E184" s="101">
        <v>9.665071487426758</v>
      </c>
      <c r="F184" s="101">
        <v>34.71442226728096</v>
      </c>
      <c r="G184" s="101" t="s">
        <v>58</v>
      </c>
      <c r="H184" s="101">
        <v>16.444787703728025</v>
      </c>
      <c r="I184" s="101">
        <v>91.04479380724365</v>
      </c>
      <c r="J184" s="101" t="s">
        <v>61</v>
      </c>
      <c r="K184" s="101">
        <v>0.8039972588942537</v>
      </c>
      <c r="L184" s="101">
        <v>-0.35652981686910445</v>
      </c>
      <c r="M184" s="101">
        <v>0.19300219461593535</v>
      </c>
      <c r="N184" s="101">
        <v>-0.02164248173025229</v>
      </c>
      <c r="O184" s="101">
        <v>0.03185693097408226</v>
      </c>
      <c r="P184" s="101">
        <v>-0.010225419166049849</v>
      </c>
      <c r="Q184" s="101">
        <v>0.004110672179314191</v>
      </c>
      <c r="R184" s="101">
        <v>-0.0003326726915309189</v>
      </c>
      <c r="S184" s="101">
        <v>0.00038128858205721186</v>
      </c>
      <c r="T184" s="101">
        <v>-0.00014962741048615448</v>
      </c>
      <c r="U184" s="101">
        <v>9.780214690964621E-05</v>
      </c>
      <c r="V184" s="101">
        <v>-1.2300541324744118E-05</v>
      </c>
      <c r="W184" s="101">
        <v>2.2610963854303017E-05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1988</v>
      </c>
      <c r="B186" s="101">
        <v>139.78</v>
      </c>
      <c r="C186" s="101">
        <v>131.08</v>
      </c>
      <c r="D186" s="101">
        <v>9.01684186997445</v>
      </c>
      <c r="E186" s="101">
        <v>9.640348951048443</v>
      </c>
      <c r="F186" s="101">
        <v>33.758331954265095</v>
      </c>
      <c r="G186" s="101" t="s">
        <v>59</v>
      </c>
      <c r="H186" s="101">
        <v>16.891855872408073</v>
      </c>
      <c r="I186" s="101">
        <v>89.17185587240807</v>
      </c>
      <c r="J186" s="101" t="s">
        <v>73</v>
      </c>
      <c r="K186" s="101">
        <v>1.5348068525472855</v>
      </c>
      <c r="M186" s="101" t="s">
        <v>68</v>
      </c>
      <c r="N186" s="101">
        <v>0.7950412896036299</v>
      </c>
      <c r="X186" s="101">
        <v>67.5</v>
      </c>
    </row>
    <row r="187" spans="1:24" s="101" customFormat="1" ht="12.75" hidden="1">
      <c r="A187" s="101">
        <v>1985</v>
      </c>
      <c r="B187" s="101">
        <v>141.0399932861328</v>
      </c>
      <c r="C187" s="101">
        <v>128.63999938964844</v>
      </c>
      <c r="D187" s="101">
        <v>9.441794395446777</v>
      </c>
      <c r="E187" s="101">
        <v>10.220480918884277</v>
      </c>
      <c r="F187" s="101">
        <v>27.465438313823224</v>
      </c>
      <c r="G187" s="101" t="s">
        <v>56</v>
      </c>
      <c r="H187" s="101">
        <v>-4.252276753608967</v>
      </c>
      <c r="I187" s="101">
        <v>69.28771653252385</v>
      </c>
      <c r="J187" s="101" t="s">
        <v>62</v>
      </c>
      <c r="K187" s="101">
        <v>1.2032312383529666</v>
      </c>
      <c r="L187" s="101">
        <v>0.05579332029237854</v>
      </c>
      <c r="M187" s="101">
        <v>0.28484893119115345</v>
      </c>
      <c r="N187" s="101">
        <v>0.020414717883187505</v>
      </c>
      <c r="O187" s="101">
        <v>0.048323806457576675</v>
      </c>
      <c r="P187" s="101">
        <v>0.001600521947806992</v>
      </c>
      <c r="Q187" s="101">
        <v>0.0058821127980836045</v>
      </c>
      <c r="R187" s="101">
        <v>0.000314242009727347</v>
      </c>
      <c r="S187" s="101">
        <v>0.0006340012665230789</v>
      </c>
      <c r="T187" s="101">
        <v>2.3586291009775746E-05</v>
      </c>
      <c r="U187" s="101">
        <v>0.00012864512010686612</v>
      </c>
      <c r="V187" s="101">
        <v>1.1675339312919382E-05</v>
      </c>
      <c r="W187" s="101">
        <v>3.953184427932329E-05</v>
      </c>
      <c r="X187" s="101">
        <v>67.5</v>
      </c>
    </row>
    <row r="188" spans="1:24" s="101" customFormat="1" ht="12.75" hidden="1">
      <c r="A188" s="101">
        <v>1986</v>
      </c>
      <c r="B188" s="101">
        <v>160.86000061035156</v>
      </c>
      <c r="C188" s="101">
        <v>160.16000366210938</v>
      </c>
      <c r="D188" s="101">
        <v>9.406264305114746</v>
      </c>
      <c r="E188" s="101">
        <v>10.159821510314941</v>
      </c>
      <c r="F188" s="101">
        <v>31.76615360675804</v>
      </c>
      <c r="G188" s="101" t="s">
        <v>57</v>
      </c>
      <c r="H188" s="101">
        <v>-12.853131568024494</v>
      </c>
      <c r="I188" s="101">
        <v>80.50686904232707</v>
      </c>
      <c r="J188" s="101" t="s">
        <v>60</v>
      </c>
      <c r="K188" s="101">
        <v>1.1454960075034324</v>
      </c>
      <c r="L188" s="101">
        <v>0.00030386223547116157</v>
      </c>
      <c r="M188" s="101">
        <v>-0.27017219175384033</v>
      </c>
      <c r="N188" s="101">
        <v>-0.00021074268005952633</v>
      </c>
      <c r="O188" s="101">
        <v>0.046161901275405155</v>
      </c>
      <c r="P188" s="101">
        <v>3.4547891393828305E-05</v>
      </c>
      <c r="Q188" s="101">
        <v>-0.005528198469964971</v>
      </c>
      <c r="R188" s="101">
        <v>-1.6924306392723685E-05</v>
      </c>
      <c r="S188" s="101">
        <v>0.0006169134643234669</v>
      </c>
      <c r="T188" s="101">
        <v>2.4479716020269926E-06</v>
      </c>
      <c r="U188" s="101">
        <v>-0.00011704054674494003</v>
      </c>
      <c r="V188" s="101">
        <v>-1.3245738309162037E-06</v>
      </c>
      <c r="W188" s="101">
        <v>3.8747668197839135E-05</v>
      </c>
      <c r="X188" s="101">
        <v>67.5</v>
      </c>
    </row>
    <row r="189" spans="1:24" s="101" customFormat="1" ht="12.75" hidden="1">
      <c r="A189" s="101">
        <v>1987</v>
      </c>
      <c r="B189" s="101">
        <v>163.10000610351562</v>
      </c>
      <c r="C189" s="101">
        <v>168.60000610351562</v>
      </c>
      <c r="D189" s="101">
        <v>8.771684646606445</v>
      </c>
      <c r="E189" s="101">
        <v>9.55989933013916</v>
      </c>
      <c r="F189" s="101">
        <v>37.17410519388762</v>
      </c>
      <c r="G189" s="101" t="s">
        <v>58</v>
      </c>
      <c r="H189" s="101">
        <v>5.437775721867723</v>
      </c>
      <c r="I189" s="101">
        <v>101.03778182538335</v>
      </c>
      <c r="J189" s="101" t="s">
        <v>61</v>
      </c>
      <c r="K189" s="101">
        <v>0.36824490457046344</v>
      </c>
      <c r="L189" s="101">
        <v>0.05579249283720699</v>
      </c>
      <c r="M189" s="101">
        <v>0.09025464200620707</v>
      </c>
      <c r="N189" s="101">
        <v>-0.020413630097876688</v>
      </c>
      <c r="O189" s="101">
        <v>0.014292275577705502</v>
      </c>
      <c r="P189" s="101">
        <v>0.0016001490394997985</v>
      </c>
      <c r="Q189" s="101">
        <v>0.002009545382930149</v>
      </c>
      <c r="R189" s="101">
        <v>-0.00031378592787218373</v>
      </c>
      <c r="S189" s="101">
        <v>0.0001462032266719403</v>
      </c>
      <c r="T189" s="101">
        <v>2.3458912136616602E-05</v>
      </c>
      <c r="U189" s="101">
        <v>5.339548056676255E-05</v>
      </c>
      <c r="V189" s="101">
        <v>-1.1599959148128617E-05</v>
      </c>
      <c r="W189" s="101">
        <v>7.83485298871851E-06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23.402786668953897</v>
      </c>
      <c r="G190" s="102"/>
      <c r="H190" s="102"/>
      <c r="I190" s="115"/>
      <c r="J190" s="115" t="s">
        <v>158</v>
      </c>
      <c r="K190" s="102">
        <f>AVERAGE(K188,K183,K178,K173,K168,K163)</f>
        <v>1.0102257521464353</v>
      </c>
      <c r="L190" s="102">
        <f>AVERAGE(L188,L183,L178,L173,L168,L163)</f>
        <v>-0.0006486699136186185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38.72744453740047</v>
      </c>
      <c r="G191" s="102"/>
      <c r="H191" s="102"/>
      <c r="I191" s="115"/>
      <c r="J191" s="115" t="s">
        <v>159</v>
      </c>
      <c r="K191" s="102">
        <f>AVERAGE(K189,K184,K179,K174,K169,K164)</f>
        <v>0.6549924904480767</v>
      </c>
      <c r="L191" s="102">
        <f>AVERAGE(L189,L184,L179,L174,L169,L164)</f>
        <v>-0.11923659369593483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0.631391095091522</v>
      </c>
      <c r="L192" s="102">
        <f>ABS(L190/$H$33)</f>
        <v>0.0018018608711628293</v>
      </c>
      <c r="M192" s="115" t="s">
        <v>111</v>
      </c>
      <c r="N192" s="102">
        <f>K192+L192+L193+K193</f>
        <v>1.0798706511408696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0.3721548241182254</v>
      </c>
      <c r="L193" s="102">
        <f>ABS(L191/$H$34)</f>
        <v>0.07452287105995926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1988</v>
      </c>
      <c r="B196" s="101">
        <v>122.82</v>
      </c>
      <c r="C196" s="101">
        <v>119.52</v>
      </c>
      <c r="D196" s="101">
        <v>9.357040099185033</v>
      </c>
      <c r="E196" s="101">
        <v>9.837919490047677</v>
      </c>
      <c r="F196" s="101">
        <v>23.460208511751453</v>
      </c>
      <c r="G196" s="101" t="s">
        <v>59</v>
      </c>
      <c r="H196" s="101">
        <v>4.354020206378792</v>
      </c>
      <c r="I196" s="101">
        <v>59.674020206378785</v>
      </c>
      <c r="J196" s="101" t="s">
        <v>73</v>
      </c>
      <c r="K196" s="101">
        <v>1.56520359944616</v>
      </c>
      <c r="M196" s="101" t="s">
        <v>68</v>
      </c>
      <c r="N196" s="101">
        <v>0.9070706361033218</v>
      </c>
      <c r="X196" s="101">
        <v>67.5</v>
      </c>
    </row>
    <row r="197" spans="1:24" s="101" customFormat="1" ht="12.75" hidden="1">
      <c r="A197" s="101">
        <v>1986</v>
      </c>
      <c r="B197" s="101">
        <v>159.9199981689453</v>
      </c>
      <c r="C197" s="101">
        <v>169.9199981689453</v>
      </c>
      <c r="D197" s="101">
        <v>9.39457893371582</v>
      </c>
      <c r="E197" s="101">
        <v>10.153290748596191</v>
      </c>
      <c r="F197" s="101">
        <v>29.142290073447146</v>
      </c>
      <c r="G197" s="101" t="s">
        <v>56</v>
      </c>
      <c r="H197" s="101">
        <v>-18.473993325543987</v>
      </c>
      <c r="I197" s="101">
        <v>73.94600484340133</v>
      </c>
      <c r="J197" s="101" t="s">
        <v>62</v>
      </c>
      <c r="K197" s="101">
        <v>1.1240390072926048</v>
      </c>
      <c r="L197" s="101">
        <v>0.4773675575738216</v>
      </c>
      <c r="M197" s="101">
        <v>0.2661008747554506</v>
      </c>
      <c r="N197" s="101">
        <v>0.028180794050978078</v>
      </c>
      <c r="O197" s="101">
        <v>0.0451438557101795</v>
      </c>
      <c r="P197" s="101">
        <v>0.013694286621697077</v>
      </c>
      <c r="Q197" s="101">
        <v>0.005494999363465454</v>
      </c>
      <c r="R197" s="101">
        <v>0.0004336972710319756</v>
      </c>
      <c r="S197" s="101">
        <v>0.0005923101800374791</v>
      </c>
      <c r="T197" s="101">
        <v>0.0002015063157653253</v>
      </c>
      <c r="U197" s="101">
        <v>0.00012017740835922381</v>
      </c>
      <c r="V197" s="101">
        <v>1.609123305273301E-05</v>
      </c>
      <c r="W197" s="101">
        <v>3.693767547816879E-05</v>
      </c>
      <c r="X197" s="101">
        <v>67.5</v>
      </c>
    </row>
    <row r="198" spans="1:24" s="101" customFormat="1" ht="12.75" hidden="1">
      <c r="A198" s="101">
        <v>1987</v>
      </c>
      <c r="B198" s="101">
        <v>156.9199981689453</v>
      </c>
      <c r="C198" s="101">
        <v>157.9199981689453</v>
      </c>
      <c r="D198" s="101">
        <v>9.15036392211914</v>
      </c>
      <c r="E198" s="101">
        <v>9.781840324401855</v>
      </c>
      <c r="F198" s="101">
        <v>38.72744453740047</v>
      </c>
      <c r="G198" s="101" t="s">
        <v>57</v>
      </c>
      <c r="H198" s="101">
        <v>11.45746967155688</v>
      </c>
      <c r="I198" s="101">
        <v>100.87746784050219</v>
      </c>
      <c r="J198" s="101" t="s">
        <v>60</v>
      </c>
      <c r="K198" s="101">
        <v>-0.26896993570597766</v>
      </c>
      <c r="L198" s="101">
        <v>0.0025972090801736165</v>
      </c>
      <c r="M198" s="101">
        <v>0.06660756863056948</v>
      </c>
      <c r="N198" s="101">
        <v>-0.00029189949400662535</v>
      </c>
      <c r="O198" s="101">
        <v>-0.010329034851933155</v>
      </c>
      <c r="P198" s="101">
        <v>0.0002971638351280901</v>
      </c>
      <c r="Q198" s="101">
        <v>0.0015145899423969823</v>
      </c>
      <c r="R198" s="101">
        <v>-2.3458107879242826E-05</v>
      </c>
      <c r="S198" s="101">
        <v>-9.625421669943027E-05</v>
      </c>
      <c r="T198" s="101">
        <v>2.1166229808799384E-05</v>
      </c>
      <c r="U198" s="101">
        <v>4.216711211614469E-05</v>
      </c>
      <c r="V198" s="101">
        <v>-1.8511791089787372E-06</v>
      </c>
      <c r="W198" s="101">
        <v>-4.781469500130637E-06</v>
      </c>
      <c r="X198" s="101">
        <v>67.5</v>
      </c>
    </row>
    <row r="199" spans="1:24" s="101" customFormat="1" ht="12.75" hidden="1">
      <c r="A199" s="101">
        <v>1985</v>
      </c>
      <c r="B199" s="101">
        <v>139.5800018310547</v>
      </c>
      <c r="C199" s="101">
        <v>125.9800033569336</v>
      </c>
      <c r="D199" s="101">
        <v>9.606366157531738</v>
      </c>
      <c r="E199" s="101">
        <v>10.317527770996094</v>
      </c>
      <c r="F199" s="101">
        <v>33.054617749811584</v>
      </c>
      <c r="G199" s="101" t="s">
        <v>58</v>
      </c>
      <c r="H199" s="101">
        <v>9.874088797567182</v>
      </c>
      <c r="I199" s="101">
        <v>81.95409062862187</v>
      </c>
      <c r="J199" s="101" t="s">
        <v>61</v>
      </c>
      <c r="K199" s="101">
        <v>1.0913839212677026</v>
      </c>
      <c r="L199" s="101">
        <v>0.4773604922163016</v>
      </c>
      <c r="M199" s="101">
        <v>0.2576297873824763</v>
      </c>
      <c r="N199" s="101">
        <v>-0.028179282248294402</v>
      </c>
      <c r="O199" s="101">
        <v>0.04394631665349277</v>
      </c>
      <c r="P199" s="101">
        <v>0.013691062038143116</v>
      </c>
      <c r="Q199" s="101">
        <v>0.005282143060432541</v>
      </c>
      <c r="R199" s="101">
        <v>-0.0004330623974386471</v>
      </c>
      <c r="S199" s="101">
        <v>0.0005844368872201771</v>
      </c>
      <c r="T199" s="101">
        <v>0.0002003915816819561</v>
      </c>
      <c r="U199" s="101">
        <v>0.00011253685678800577</v>
      </c>
      <c r="V199" s="101">
        <v>-1.5984396049392922E-05</v>
      </c>
      <c r="W199" s="101">
        <v>3.662689475166892E-05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1988</v>
      </c>
      <c r="B201" s="101">
        <v>128.62</v>
      </c>
      <c r="C201" s="101">
        <v>119.72</v>
      </c>
      <c r="D201" s="101">
        <v>9.242663852500668</v>
      </c>
      <c r="E201" s="101">
        <v>9.90002331111241</v>
      </c>
      <c r="F201" s="101">
        <v>23.031443723033796</v>
      </c>
      <c r="G201" s="101" t="s">
        <v>59</v>
      </c>
      <c r="H201" s="101">
        <v>-1.7971859806083899</v>
      </c>
      <c r="I201" s="101">
        <v>59.322814019391615</v>
      </c>
      <c r="J201" s="101" t="s">
        <v>73</v>
      </c>
      <c r="K201" s="101">
        <v>1.2218402932079424</v>
      </c>
      <c r="M201" s="101" t="s">
        <v>68</v>
      </c>
      <c r="N201" s="101">
        <v>0.6758903884029787</v>
      </c>
      <c r="X201" s="101">
        <v>67.5</v>
      </c>
    </row>
    <row r="202" spans="1:24" s="101" customFormat="1" ht="12.75" hidden="1">
      <c r="A202" s="101">
        <v>1986</v>
      </c>
      <c r="B202" s="101">
        <v>151.94000244140625</v>
      </c>
      <c r="C202" s="101">
        <v>160.24000549316406</v>
      </c>
      <c r="D202" s="101">
        <v>9.819429397583008</v>
      </c>
      <c r="E202" s="101">
        <v>10.3341703414917</v>
      </c>
      <c r="F202" s="101">
        <v>28.290367299603105</v>
      </c>
      <c r="G202" s="101" t="s">
        <v>56</v>
      </c>
      <c r="H202" s="101">
        <v>-15.784510548719282</v>
      </c>
      <c r="I202" s="101">
        <v>68.65549189268697</v>
      </c>
      <c r="J202" s="101" t="s">
        <v>62</v>
      </c>
      <c r="K202" s="101">
        <v>1.0279126312603324</v>
      </c>
      <c r="L202" s="101">
        <v>0.3227892965742852</v>
      </c>
      <c r="M202" s="101">
        <v>0.24334405803023876</v>
      </c>
      <c r="N202" s="101">
        <v>0.003321432833170563</v>
      </c>
      <c r="O202" s="101">
        <v>0.041283142089620715</v>
      </c>
      <c r="P202" s="101">
        <v>0.009259926966599035</v>
      </c>
      <c r="Q202" s="101">
        <v>0.005025075399059604</v>
      </c>
      <c r="R202" s="101">
        <v>5.105789520182862E-05</v>
      </c>
      <c r="S202" s="101">
        <v>0.0005416461909716624</v>
      </c>
      <c r="T202" s="101">
        <v>0.00013625137878916843</v>
      </c>
      <c r="U202" s="101">
        <v>0.00010990225281143903</v>
      </c>
      <c r="V202" s="101">
        <v>1.8897152592255008E-06</v>
      </c>
      <c r="W202" s="101">
        <v>3.377553416511072E-05</v>
      </c>
      <c r="X202" s="101">
        <v>67.5</v>
      </c>
    </row>
    <row r="203" spans="1:24" s="101" customFormat="1" ht="12.75" hidden="1">
      <c r="A203" s="101">
        <v>1987</v>
      </c>
      <c r="B203" s="101">
        <v>147.5800018310547</v>
      </c>
      <c r="C203" s="101">
        <v>151.27999877929688</v>
      </c>
      <c r="D203" s="101">
        <v>9.383018493652344</v>
      </c>
      <c r="E203" s="101">
        <v>9.835058212280273</v>
      </c>
      <c r="F203" s="101">
        <v>35.662675844286596</v>
      </c>
      <c r="G203" s="101" t="s">
        <v>57</v>
      </c>
      <c r="H203" s="101">
        <v>10.475498723722367</v>
      </c>
      <c r="I203" s="101">
        <v>90.55550055477705</v>
      </c>
      <c r="J203" s="101" t="s">
        <v>60</v>
      </c>
      <c r="K203" s="101">
        <v>-0.468477469344414</v>
      </c>
      <c r="L203" s="101">
        <v>0.001755917904243147</v>
      </c>
      <c r="M203" s="101">
        <v>0.1133603879670883</v>
      </c>
      <c r="N203" s="101">
        <v>-3.481023781866754E-05</v>
      </c>
      <c r="O203" s="101">
        <v>-0.018417516489378293</v>
      </c>
      <c r="P203" s="101">
        <v>0.0002009644140045657</v>
      </c>
      <c r="Q203" s="101">
        <v>0.002456769377461563</v>
      </c>
      <c r="R203" s="101">
        <v>-2.7978419645700408E-06</v>
      </c>
      <c r="S203" s="101">
        <v>-0.00020833929809577074</v>
      </c>
      <c r="T203" s="101">
        <v>1.4318638174501365E-05</v>
      </c>
      <c r="U203" s="101">
        <v>6.115551660323357E-05</v>
      </c>
      <c r="V203" s="101">
        <v>-2.2328198093281735E-07</v>
      </c>
      <c r="W203" s="101">
        <v>-1.1943221516105122E-05</v>
      </c>
      <c r="X203" s="101">
        <v>67.5</v>
      </c>
    </row>
    <row r="204" spans="1:24" s="101" customFormat="1" ht="12.75" hidden="1">
      <c r="A204" s="101">
        <v>1985</v>
      </c>
      <c r="B204" s="101">
        <v>136.0800018310547</v>
      </c>
      <c r="C204" s="101">
        <v>116.18000030517578</v>
      </c>
      <c r="D204" s="101">
        <v>9.737297058105469</v>
      </c>
      <c r="E204" s="101">
        <v>10.856673240661621</v>
      </c>
      <c r="F204" s="101">
        <v>31.29475350754018</v>
      </c>
      <c r="G204" s="101" t="s">
        <v>58</v>
      </c>
      <c r="H204" s="101">
        <v>7.956203156733281</v>
      </c>
      <c r="I204" s="101">
        <v>76.53620498778797</v>
      </c>
      <c r="J204" s="101" t="s">
        <v>61</v>
      </c>
      <c r="K204" s="101">
        <v>0.9149498555774485</v>
      </c>
      <c r="L204" s="101">
        <v>0.3227845205942122</v>
      </c>
      <c r="M204" s="101">
        <v>0.21532708380177218</v>
      </c>
      <c r="N204" s="101">
        <v>-0.003321250414016751</v>
      </c>
      <c r="O204" s="101">
        <v>0.036947163722744564</v>
      </c>
      <c r="P204" s="101">
        <v>0.009257745985446555</v>
      </c>
      <c r="Q204" s="101">
        <v>0.004383567838211378</v>
      </c>
      <c r="R204" s="101">
        <v>-5.098118028039568E-05</v>
      </c>
      <c r="S204" s="101">
        <v>0.0004999753324545843</v>
      </c>
      <c r="T204" s="101">
        <v>0.00013549691813018172</v>
      </c>
      <c r="U204" s="101">
        <v>9.131543112760888E-05</v>
      </c>
      <c r="V204" s="101">
        <v>-1.876477795749371E-06</v>
      </c>
      <c r="W204" s="101">
        <v>3.159345134605912E-05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1988</v>
      </c>
      <c r="B206" s="101">
        <v>143.28</v>
      </c>
      <c r="C206" s="101">
        <v>114.28</v>
      </c>
      <c r="D206" s="101">
        <v>9.004274759521047</v>
      </c>
      <c r="E206" s="101">
        <v>9.57219468410466</v>
      </c>
      <c r="F206" s="101">
        <v>26.368958588633323</v>
      </c>
      <c r="G206" s="101" t="s">
        <v>59</v>
      </c>
      <c r="H206" s="101">
        <v>-6.019540371194637</v>
      </c>
      <c r="I206" s="101">
        <v>69.76045962880536</v>
      </c>
      <c r="J206" s="101" t="s">
        <v>73</v>
      </c>
      <c r="K206" s="101">
        <v>1.603599824228391</v>
      </c>
      <c r="M206" s="101" t="s">
        <v>68</v>
      </c>
      <c r="N206" s="101">
        <v>0.891806625543819</v>
      </c>
      <c r="X206" s="101">
        <v>67.5</v>
      </c>
    </row>
    <row r="207" spans="1:24" s="101" customFormat="1" ht="12.75" hidden="1">
      <c r="A207" s="101">
        <v>1986</v>
      </c>
      <c r="B207" s="101">
        <v>152.5800018310547</v>
      </c>
      <c r="C207" s="101">
        <v>151.8800048828125</v>
      </c>
      <c r="D207" s="101">
        <v>9.538097381591797</v>
      </c>
      <c r="E207" s="101">
        <v>10.19497013092041</v>
      </c>
      <c r="F207" s="101">
        <v>26.456532731722127</v>
      </c>
      <c r="G207" s="101" t="s">
        <v>56</v>
      </c>
      <c r="H207" s="101">
        <v>-18.979343113608536</v>
      </c>
      <c r="I207" s="101">
        <v>66.10065871744615</v>
      </c>
      <c r="J207" s="101" t="s">
        <v>62</v>
      </c>
      <c r="K207" s="101">
        <v>1.1737613310689965</v>
      </c>
      <c r="L207" s="101">
        <v>0.3814157463687284</v>
      </c>
      <c r="M207" s="101">
        <v>0.2778715636508815</v>
      </c>
      <c r="N207" s="101">
        <v>0.02860199298788758</v>
      </c>
      <c r="O207" s="101">
        <v>0.04714066957270062</v>
      </c>
      <c r="P207" s="101">
        <v>0.010941769896130668</v>
      </c>
      <c r="Q207" s="101">
        <v>0.005738077579228393</v>
      </c>
      <c r="R207" s="101">
        <v>0.00044033697392347533</v>
      </c>
      <c r="S207" s="101">
        <v>0.0006184963968540128</v>
      </c>
      <c r="T207" s="101">
        <v>0.0001609956725719779</v>
      </c>
      <c r="U207" s="101">
        <v>0.0001254976668951227</v>
      </c>
      <c r="V207" s="101">
        <v>1.6349381469961748E-05</v>
      </c>
      <c r="W207" s="101">
        <v>3.8565595776541756E-05</v>
      </c>
      <c r="X207" s="101">
        <v>67.5</v>
      </c>
    </row>
    <row r="208" spans="1:24" s="101" customFormat="1" ht="12.75" hidden="1">
      <c r="A208" s="101">
        <v>1987</v>
      </c>
      <c r="B208" s="101">
        <v>134.6199951171875</v>
      </c>
      <c r="C208" s="101">
        <v>146.6199951171875</v>
      </c>
      <c r="D208" s="101">
        <v>9.292107582092285</v>
      </c>
      <c r="E208" s="101">
        <v>9.821715354919434</v>
      </c>
      <c r="F208" s="101">
        <v>30.9178186527167</v>
      </c>
      <c r="G208" s="101" t="s">
        <v>57</v>
      </c>
      <c r="H208" s="101">
        <v>12.112219980489243</v>
      </c>
      <c r="I208" s="101">
        <v>79.23221509767674</v>
      </c>
      <c r="J208" s="101" t="s">
        <v>60</v>
      </c>
      <c r="K208" s="101">
        <v>-0.693707616985703</v>
      </c>
      <c r="L208" s="101">
        <v>0.002074512275736337</v>
      </c>
      <c r="M208" s="101">
        <v>0.1667628103954526</v>
      </c>
      <c r="N208" s="101">
        <v>0.0002952117624126635</v>
      </c>
      <c r="O208" s="101">
        <v>-0.02744881894832234</v>
      </c>
      <c r="P208" s="101">
        <v>0.0002374799689392443</v>
      </c>
      <c r="Q208" s="101">
        <v>0.0035629018781653827</v>
      </c>
      <c r="R208" s="101">
        <v>2.3730795935468187E-05</v>
      </c>
      <c r="S208" s="101">
        <v>-0.0003253402600195629</v>
      </c>
      <c r="T208" s="101">
        <v>1.6923409977468217E-05</v>
      </c>
      <c r="U208" s="101">
        <v>8.547087054728562E-05</v>
      </c>
      <c r="V208" s="101">
        <v>1.8680253408337303E-06</v>
      </c>
      <c r="W208" s="101">
        <v>-1.9180657948460403E-05</v>
      </c>
      <c r="X208" s="101">
        <v>67.5</v>
      </c>
    </row>
    <row r="209" spans="1:24" s="101" customFormat="1" ht="12.75" hidden="1">
      <c r="A209" s="101">
        <v>1985</v>
      </c>
      <c r="B209" s="101">
        <v>136.24000549316406</v>
      </c>
      <c r="C209" s="101">
        <v>120.54000091552734</v>
      </c>
      <c r="D209" s="101">
        <v>9.717706680297852</v>
      </c>
      <c r="E209" s="101">
        <v>10.625594139099121</v>
      </c>
      <c r="F209" s="101">
        <v>30.32209884514473</v>
      </c>
      <c r="G209" s="101" t="s">
        <v>58</v>
      </c>
      <c r="H209" s="101">
        <v>5.56741735101167</v>
      </c>
      <c r="I209" s="101">
        <v>74.30742284417573</v>
      </c>
      <c r="J209" s="101" t="s">
        <v>61</v>
      </c>
      <c r="K209" s="101">
        <v>0.9468291316013041</v>
      </c>
      <c r="L209" s="101">
        <v>0.3814101047125416</v>
      </c>
      <c r="M209" s="101">
        <v>0.22226734117903196</v>
      </c>
      <c r="N209" s="101">
        <v>0.02860046945234472</v>
      </c>
      <c r="O209" s="101">
        <v>0.038324992708476315</v>
      </c>
      <c r="P209" s="101">
        <v>0.010939192462162094</v>
      </c>
      <c r="Q209" s="101">
        <v>0.004497917797360148</v>
      </c>
      <c r="R209" s="101">
        <v>0.0004396970547187604</v>
      </c>
      <c r="S209" s="101">
        <v>0.0005260147413635854</v>
      </c>
      <c r="T209" s="101">
        <v>0.0001601037313170372</v>
      </c>
      <c r="U209" s="101">
        <v>9.189338759675975E-05</v>
      </c>
      <c r="V209" s="101">
        <v>1.624231374454796E-05</v>
      </c>
      <c r="W209" s="101">
        <v>3.345754830025324E-05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1988</v>
      </c>
      <c r="B211" s="101">
        <v>133.38</v>
      </c>
      <c r="C211" s="101">
        <v>140.58</v>
      </c>
      <c r="D211" s="101">
        <v>9.16384142108307</v>
      </c>
      <c r="E211" s="101">
        <v>9.575858236209417</v>
      </c>
      <c r="F211" s="101">
        <v>24.431523902621066</v>
      </c>
      <c r="G211" s="101" t="s">
        <v>59</v>
      </c>
      <c r="H211" s="101">
        <v>-2.396983119548935</v>
      </c>
      <c r="I211" s="101">
        <v>63.48301688045107</v>
      </c>
      <c r="J211" s="101" t="s">
        <v>73</v>
      </c>
      <c r="K211" s="101">
        <v>0.49278945669575874</v>
      </c>
      <c r="M211" s="101" t="s">
        <v>68</v>
      </c>
      <c r="N211" s="101">
        <v>0.2674280543243039</v>
      </c>
      <c r="X211" s="101">
        <v>67.5</v>
      </c>
    </row>
    <row r="212" spans="1:24" s="101" customFormat="1" ht="12.75" hidden="1">
      <c r="A212" s="101">
        <v>1986</v>
      </c>
      <c r="B212" s="101">
        <v>152.4600067138672</v>
      </c>
      <c r="C212" s="101">
        <v>154.25999450683594</v>
      </c>
      <c r="D212" s="101">
        <v>9.730103492736816</v>
      </c>
      <c r="E212" s="101">
        <v>10.253621101379395</v>
      </c>
      <c r="F212" s="101">
        <v>32.01455515602655</v>
      </c>
      <c r="G212" s="101" t="s">
        <v>56</v>
      </c>
      <c r="H212" s="101">
        <v>-6.551634506118276</v>
      </c>
      <c r="I212" s="101">
        <v>78.40837220774891</v>
      </c>
      <c r="J212" s="101" t="s">
        <v>62</v>
      </c>
      <c r="K212" s="101">
        <v>0.6624146733627221</v>
      </c>
      <c r="L212" s="101">
        <v>0.16741002890382</v>
      </c>
      <c r="M212" s="101">
        <v>0.156817463306043</v>
      </c>
      <c r="N212" s="101">
        <v>0.025235276875977507</v>
      </c>
      <c r="O212" s="101">
        <v>0.026603937332208828</v>
      </c>
      <c r="P212" s="101">
        <v>0.004802518034808482</v>
      </c>
      <c r="Q212" s="101">
        <v>0.0032382718164763063</v>
      </c>
      <c r="R212" s="101">
        <v>0.0003883975421472107</v>
      </c>
      <c r="S212" s="101">
        <v>0.0003490391395627644</v>
      </c>
      <c r="T212" s="101">
        <v>7.06557570559707E-05</v>
      </c>
      <c r="U212" s="101">
        <v>7.081872205017528E-05</v>
      </c>
      <c r="V212" s="101">
        <v>1.4408589244397441E-05</v>
      </c>
      <c r="W212" s="101">
        <v>2.176407726142278E-05</v>
      </c>
      <c r="X212" s="101">
        <v>67.5</v>
      </c>
    </row>
    <row r="213" spans="1:24" s="101" customFormat="1" ht="12.75" hidden="1">
      <c r="A213" s="101">
        <v>1987</v>
      </c>
      <c r="B213" s="101">
        <v>141.6199951171875</v>
      </c>
      <c r="C213" s="101">
        <v>147.4199981689453</v>
      </c>
      <c r="D213" s="101">
        <v>9.373379707336426</v>
      </c>
      <c r="E213" s="101">
        <v>10.072150230407715</v>
      </c>
      <c r="F213" s="101">
        <v>33.06562129616007</v>
      </c>
      <c r="G213" s="101" t="s">
        <v>57</v>
      </c>
      <c r="H213" s="101">
        <v>9.906317564942952</v>
      </c>
      <c r="I213" s="101">
        <v>84.02631268213045</v>
      </c>
      <c r="J213" s="101" t="s">
        <v>60</v>
      </c>
      <c r="K213" s="101">
        <v>-0.4714039284344399</v>
      </c>
      <c r="L213" s="101">
        <v>0.000910893224638591</v>
      </c>
      <c r="M213" s="101">
        <v>0.11284352119457142</v>
      </c>
      <c r="N213" s="101">
        <v>-0.0002613024425382252</v>
      </c>
      <c r="O213" s="101">
        <v>-0.01872974929524922</v>
      </c>
      <c r="P213" s="101">
        <v>0.00010427180034282437</v>
      </c>
      <c r="Q213" s="101">
        <v>0.00238842443629316</v>
      </c>
      <c r="R213" s="101">
        <v>-2.1008884961399672E-05</v>
      </c>
      <c r="S213" s="101">
        <v>-0.00022842029082962092</v>
      </c>
      <c r="T213" s="101">
        <v>7.430308409796165E-06</v>
      </c>
      <c r="U213" s="101">
        <v>5.585700074758552E-05</v>
      </c>
      <c r="V213" s="101">
        <v>-1.661028050293254E-06</v>
      </c>
      <c r="W213" s="101">
        <v>-1.3684779016585897E-05</v>
      </c>
      <c r="X213" s="101">
        <v>67.5</v>
      </c>
    </row>
    <row r="214" spans="1:24" s="101" customFormat="1" ht="12.75" hidden="1">
      <c r="A214" s="101">
        <v>1985</v>
      </c>
      <c r="B214" s="101">
        <v>140.0800018310547</v>
      </c>
      <c r="C214" s="101">
        <v>121.27999877929688</v>
      </c>
      <c r="D214" s="101">
        <v>9.5970458984375</v>
      </c>
      <c r="E214" s="101">
        <v>10.350372314453125</v>
      </c>
      <c r="F214" s="101">
        <v>31.46088629155855</v>
      </c>
      <c r="G214" s="101" t="s">
        <v>58</v>
      </c>
      <c r="H214" s="101">
        <v>5.500056819373512</v>
      </c>
      <c r="I214" s="101">
        <v>78.0800586504282</v>
      </c>
      <c r="J214" s="101" t="s">
        <v>61</v>
      </c>
      <c r="K214" s="101">
        <v>0.4653724699021411</v>
      </c>
      <c r="L214" s="101">
        <v>0.1674075507589522</v>
      </c>
      <c r="M214" s="101">
        <v>0.10889470382967413</v>
      </c>
      <c r="N214" s="101">
        <v>-0.025233923992133457</v>
      </c>
      <c r="O214" s="101">
        <v>0.018893543154030315</v>
      </c>
      <c r="P214" s="101">
        <v>0.004801385931823643</v>
      </c>
      <c r="Q214" s="101">
        <v>0.0021867402839620565</v>
      </c>
      <c r="R214" s="101">
        <v>-0.0003878289281354255</v>
      </c>
      <c r="S214" s="101">
        <v>0.0002639175850223443</v>
      </c>
      <c r="T214" s="101">
        <v>7.026397741437405E-05</v>
      </c>
      <c r="U214" s="101">
        <v>4.35348924462231E-05</v>
      </c>
      <c r="V214" s="101">
        <v>-1.4312527024599976E-05</v>
      </c>
      <c r="W214" s="101">
        <v>1.692341225369135E-05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1988</v>
      </c>
      <c r="B216" s="101">
        <v>148.36</v>
      </c>
      <c r="C216" s="101">
        <v>131.26</v>
      </c>
      <c r="D216" s="101">
        <v>8.806268574737928</v>
      </c>
      <c r="E216" s="101">
        <v>9.49302786768792</v>
      </c>
      <c r="F216" s="101">
        <v>25.858465305866613</v>
      </c>
      <c r="G216" s="101" t="s">
        <v>59</v>
      </c>
      <c r="H216" s="101">
        <v>-10.896984655169533</v>
      </c>
      <c r="I216" s="101">
        <v>69.96301534483048</v>
      </c>
      <c r="J216" s="101" t="s">
        <v>73</v>
      </c>
      <c r="K216" s="101">
        <v>1.931197255261927</v>
      </c>
      <c r="M216" s="101" t="s">
        <v>68</v>
      </c>
      <c r="N216" s="101">
        <v>1.0052410539412096</v>
      </c>
      <c r="X216" s="101">
        <v>67.5</v>
      </c>
    </row>
    <row r="217" spans="1:24" s="101" customFormat="1" ht="12.75" hidden="1">
      <c r="A217" s="101">
        <v>1986</v>
      </c>
      <c r="B217" s="101">
        <v>154.66000366210938</v>
      </c>
      <c r="C217" s="101">
        <v>165.66000366210938</v>
      </c>
      <c r="D217" s="101">
        <v>9.417814254760742</v>
      </c>
      <c r="E217" s="101">
        <v>10.129311561584473</v>
      </c>
      <c r="F217" s="101">
        <v>29.952336513070176</v>
      </c>
      <c r="G217" s="101" t="s">
        <v>56</v>
      </c>
      <c r="H217" s="101">
        <v>-11.36281408912275</v>
      </c>
      <c r="I217" s="101">
        <v>75.79718957298662</v>
      </c>
      <c r="J217" s="101" t="s">
        <v>62</v>
      </c>
      <c r="K217" s="101">
        <v>1.3455543434756927</v>
      </c>
      <c r="L217" s="101">
        <v>0.1261162664605656</v>
      </c>
      <c r="M217" s="101">
        <v>0.31854117348076244</v>
      </c>
      <c r="N217" s="101">
        <v>0.018157010557226783</v>
      </c>
      <c r="O217" s="101">
        <v>0.054040082964196365</v>
      </c>
      <c r="P217" s="101">
        <v>0.0036179970625296173</v>
      </c>
      <c r="Q217" s="101">
        <v>0.006577864996630467</v>
      </c>
      <c r="R217" s="101">
        <v>0.0002794171701055929</v>
      </c>
      <c r="S217" s="101">
        <v>0.0007089950231020372</v>
      </c>
      <c r="T217" s="101">
        <v>5.3213989774198995E-05</v>
      </c>
      <c r="U217" s="101">
        <v>0.00014386131182395255</v>
      </c>
      <c r="V217" s="101">
        <v>1.0359439396247496E-05</v>
      </c>
      <c r="W217" s="101">
        <v>4.420790877542008E-05</v>
      </c>
      <c r="X217" s="101">
        <v>67.5</v>
      </c>
    </row>
    <row r="218" spans="1:24" s="101" customFormat="1" ht="12.75" hidden="1">
      <c r="A218" s="101">
        <v>1987</v>
      </c>
      <c r="B218" s="101">
        <v>142.10000610351562</v>
      </c>
      <c r="C218" s="101">
        <v>159.8000030517578</v>
      </c>
      <c r="D218" s="101">
        <v>9.082353591918945</v>
      </c>
      <c r="E218" s="101">
        <v>9.665071487426758</v>
      </c>
      <c r="F218" s="101">
        <v>34.71442226728096</v>
      </c>
      <c r="G218" s="101" t="s">
        <v>57</v>
      </c>
      <c r="H218" s="101">
        <v>16.444787703728025</v>
      </c>
      <c r="I218" s="101">
        <v>91.04479380724365</v>
      </c>
      <c r="J218" s="101" t="s">
        <v>60</v>
      </c>
      <c r="K218" s="101">
        <v>-1.04834849429789</v>
      </c>
      <c r="L218" s="101">
        <v>0.0006859078420414612</v>
      </c>
      <c r="M218" s="101">
        <v>0.25043584293606597</v>
      </c>
      <c r="N218" s="101">
        <v>-0.00018838660337292982</v>
      </c>
      <c r="O218" s="101">
        <v>-0.04173568232443721</v>
      </c>
      <c r="P218" s="101">
        <v>7.862714152173886E-05</v>
      </c>
      <c r="Q218" s="101">
        <v>0.0052763795049141195</v>
      </c>
      <c r="R218" s="101">
        <v>-1.5157610161201853E-05</v>
      </c>
      <c r="S218" s="101">
        <v>-0.0005158895683155802</v>
      </c>
      <c r="T218" s="101">
        <v>5.611613702413285E-06</v>
      </c>
      <c r="U218" s="101">
        <v>0.00012183955928245442</v>
      </c>
      <c r="V218" s="101">
        <v>-1.2041052994014243E-06</v>
      </c>
      <c r="W218" s="101">
        <v>-3.1137832604935E-05</v>
      </c>
      <c r="X218" s="101">
        <v>67.5</v>
      </c>
    </row>
    <row r="219" spans="1:24" s="101" customFormat="1" ht="12.75" hidden="1">
      <c r="A219" s="101">
        <v>1985</v>
      </c>
      <c r="B219" s="101">
        <v>140.9199981689453</v>
      </c>
      <c r="C219" s="101">
        <v>116.5199966430664</v>
      </c>
      <c r="D219" s="101">
        <v>9.422224044799805</v>
      </c>
      <c r="E219" s="101">
        <v>10.269038200378418</v>
      </c>
      <c r="F219" s="101">
        <v>33.18158013535212</v>
      </c>
      <c r="G219" s="101" t="s">
        <v>58</v>
      </c>
      <c r="H219" s="101">
        <v>10.461408057324988</v>
      </c>
      <c r="I219" s="101">
        <v>83.8814062262703</v>
      </c>
      <c r="J219" s="101" t="s">
        <v>61</v>
      </c>
      <c r="K219" s="101">
        <v>0.8434938800902168</v>
      </c>
      <c r="L219" s="101">
        <v>0.12611440122517573</v>
      </c>
      <c r="M219" s="101">
        <v>0.19685113099853724</v>
      </c>
      <c r="N219" s="101">
        <v>-0.018156033235894743</v>
      </c>
      <c r="O219" s="101">
        <v>0.03432875453160056</v>
      </c>
      <c r="P219" s="101">
        <v>0.003617142590096368</v>
      </c>
      <c r="Q219" s="101">
        <v>0.003927865480641943</v>
      </c>
      <c r="R219" s="101">
        <v>-0.0002790057379410303</v>
      </c>
      <c r="S219" s="101">
        <v>0.0004863454493326966</v>
      </c>
      <c r="T219" s="101">
        <v>5.291727978027067E-05</v>
      </c>
      <c r="U219" s="101">
        <v>7.64931293226116E-05</v>
      </c>
      <c r="V219" s="101">
        <v>-1.028922324728539E-05</v>
      </c>
      <c r="W219" s="101">
        <v>3.138111819172336E-05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1988</v>
      </c>
      <c r="B221" s="101">
        <v>139.78</v>
      </c>
      <c r="C221" s="101">
        <v>131.08</v>
      </c>
      <c r="D221" s="101">
        <v>9.01684186997445</v>
      </c>
      <c r="E221" s="101">
        <v>9.640348951048443</v>
      </c>
      <c r="F221" s="101">
        <v>26.840835309541397</v>
      </c>
      <c r="G221" s="101" t="s">
        <v>59</v>
      </c>
      <c r="H221" s="101">
        <v>-1.380552095996734</v>
      </c>
      <c r="I221" s="101">
        <v>70.89944790400327</v>
      </c>
      <c r="J221" s="101" t="s">
        <v>73</v>
      </c>
      <c r="K221" s="101">
        <v>1.3179510160246262</v>
      </c>
      <c r="M221" s="101" t="s">
        <v>68</v>
      </c>
      <c r="N221" s="101">
        <v>0.6836857410753883</v>
      </c>
      <c r="X221" s="101">
        <v>67.5</v>
      </c>
    </row>
    <row r="222" spans="1:24" s="101" customFormat="1" ht="12.75" hidden="1">
      <c r="A222" s="101">
        <v>1986</v>
      </c>
      <c r="B222" s="101">
        <v>160.86000061035156</v>
      </c>
      <c r="C222" s="101">
        <v>160.16000366210938</v>
      </c>
      <c r="D222" s="101">
        <v>9.406264305114746</v>
      </c>
      <c r="E222" s="101">
        <v>10.159821510314941</v>
      </c>
      <c r="F222" s="101">
        <v>31.362332082978917</v>
      </c>
      <c r="G222" s="101" t="s">
        <v>56</v>
      </c>
      <c r="H222" s="101">
        <v>-13.876560684870498</v>
      </c>
      <c r="I222" s="101">
        <v>79.48343992548106</v>
      </c>
      <c r="J222" s="101" t="s">
        <v>62</v>
      </c>
      <c r="K222" s="101">
        <v>1.1139740846435116</v>
      </c>
      <c r="L222" s="101">
        <v>0.0716016838634812</v>
      </c>
      <c r="M222" s="101">
        <v>0.2637180942136403</v>
      </c>
      <c r="N222" s="101">
        <v>0.017400817432714193</v>
      </c>
      <c r="O222" s="101">
        <v>0.0447394997501868</v>
      </c>
      <c r="P222" s="101">
        <v>0.0020541449867571304</v>
      </c>
      <c r="Q222" s="101">
        <v>0.0054458069846554085</v>
      </c>
      <c r="R222" s="101">
        <v>0.00026778685943101984</v>
      </c>
      <c r="S222" s="101">
        <v>0.0005869918571816502</v>
      </c>
      <c r="T222" s="101">
        <v>3.0228222788167085E-05</v>
      </c>
      <c r="U222" s="101">
        <v>0.0001191105116659181</v>
      </c>
      <c r="V222" s="101">
        <v>9.937933683686832E-06</v>
      </c>
      <c r="W222" s="101">
        <v>3.660447581625385E-05</v>
      </c>
      <c r="X222" s="101">
        <v>67.5</v>
      </c>
    </row>
    <row r="223" spans="1:24" s="101" customFormat="1" ht="12.75" hidden="1">
      <c r="A223" s="101">
        <v>1987</v>
      </c>
      <c r="B223" s="101">
        <v>163.10000610351562</v>
      </c>
      <c r="C223" s="101">
        <v>168.60000610351562</v>
      </c>
      <c r="D223" s="101">
        <v>8.771684646606445</v>
      </c>
      <c r="E223" s="101">
        <v>9.55989933013916</v>
      </c>
      <c r="F223" s="101">
        <v>37.17410519388762</v>
      </c>
      <c r="G223" s="101" t="s">
        <v>57</v>
      </c>
      <c r="H223" s="101">
        <v>5.437775721867723</v>
      </c>
      <c r="I223" s="101">
        <v>101.03778182538335</v>
      </c>
      <c r="J223" s="101" t="s">
        <v>60</v>
      </c>
      <c r="K223" s="101">
        <v>-0.25803329161901734</v>
      </c>
      <c r="L223" s="101">
        <v>0.0003893465324626031</v>
      </c>
      <c r="M223" s="101">
        <v>0.06399779311509611</v>
      </c>
      <c r="N223" s="101">
        <v>-0.00018027103284326006</v>
      </c>
      <c r="O223" s="101">
        <v>-0.009893062300659105</v>
      </c>
      <c r="P223" s="101">
        <v>4.455728623556355E-05</v>
      </c>
      <c r="Q223" s="101">
        <v>0.001459738174575097</v>
      </c>
      <c r="R223" s="101">
        <v>-1.4496063754962245E-05</v>
      </c>
      <c r="S223" s="101">
        <v>-9.083805578754867E-05</v>
      </c>
      <c r="T223" s="101">
        <v>3.1777378371197637E-06</v>
      </c>
      <c r="U223" s="101">
        <v>4.091971925140564E-05</v>
      </c>
      <c r="V223" s="101">
        <v>-1.144622909180028E-06</v>
      </c>
      <c r="W223" s="101">
        <v>-4.456797060193061E-06</v>
      </c>
      <c r="X223" s="101">
        <v>67.5</v>
      </c>
    </row>
    <row r="224" spans="1:24" s="101" customFormat="1" ht="12.75" hidden="1">
      <c r="A224" s="101">
        <v>1985</v>
      </c>
      <c r="B224" s="101">
        <v>141.0399932861328</v>
      </c>
      <c r="C224" s="101">
        <v>128.63999938964844</v>
      </c>
      <c r="D224" s="101">
        <v>9.441794395446777</v>
      </c>
      <c r="E224" s="101">
        <v>10.220480918884277</v>
      </c>
      <c r="F224" s="101">
        <v>34.80850677942353</v>
      </c>
      <c r="G224" s="101" t="s">
        <v>58</v>
      </c>
      <c r="H224" s="101">
        <v>14.272257262924825</v>
      </c>
      <c r="I224" s="101">
        <v>87.81225054905764</v>
      </c>
      <c r="J224" s="101" t="s">
        <v>61</v>
      </c>
      <c r="K224" s="101">
        <v>1.083677572746435</v>
      </c>
      <c r="L224" s="101">
        <v>0.07160062528612138</v>
      </c>
      <c r="M224" s="101">
        <v>0.25583493837252136</v>
      </c>
      <c r="N224" s="101">
        <v>-0.017399883611144293</v>
      </c>
      <c r="O224" s="101">
        <v>0.04363198547181004</v>
      </c>
      <c r="P224" s="101">
        <v>0.0020536616748780146</v>
      </c>
      <c r="Q224" s="101">
        <v>0.005246520578041203</v>
      </c>
      <c r="R224" s="101">
        <v>-0.00026739421500761914</v>
      </c>
      <c r="S224" s="101">
        <v>0.0005799205876827456</v>
      </c>
      <c r="T224" s="101">
        <v>3.0060729119061656E-05</v>
      </c>
      <c r="U224" s="101">
        <v>0.00011186103238260835</v>
      </c>
      <c r="V224" s="101">
        <v>-9.871796406791296E-06</v>
      </c>
      <c r="W224" s="101">
        <v>3.6332142928087345E-05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23.031443723033796</v>
      </c>
      <c r="G225" s="102"/>
      <c r="H225" s="102"/>
      <c r="I225" s="115"/>
      <c r="J225" s="115" t="s">
        <v>158</v>
      </c>
      <c r="K225" s="102">
        <f>AVERAGE(K223,K218,K213,K208,K203,K198)</f>
        <v>-0.5348234560645736</v>
      </c>
      <c r="L225" s="102">
        <f>AVERAGE(L223,L218,L213,L208,L203,L198)</f>
        <v>0.0014022978098826259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38.72744453740047</v>
      </c>
      <c r="G226" s="102"/>
      <c r="H226" s="102"/>
      <c r="I226" s="115"/>
      <c r="J226" s="115" t="s">
        <v>159</v>
      </c>
      <c r="K226" s="102">
        <f>AVERAGE(K224,K219,K214,K209,K204,K199)</f>
        <v>0.8909511385308747</v>
      </c>
      <c r="L226" s="102">
        <f>AVERAGE(L224,L219,L214,L209,L204,L199)</f>
        <v>0.2577796157988841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0.3342646600403585</v>
      </c>
      <c r="L227" s="102">
        <f>ABS(L225/$H$33)</f>
        <v>0.003895271694118405</v>
      </c>
      <c r="M227" s="115" t="s">
        <v>111</v>
      </c>
      <c r="N227" s="102">
        <f>K227+L227+L228+K228</f>
        <v>1.0054944294104127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0.5062222378016333</v>
      </c>
      <c r="L228" s="102">
        <f>ABS(L226/$H$34)</f>
        <v>0.16111225987430255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1988</v>
      </c>
      <c r="B231" s="101">
        <v>122.82</v>
      </c>
      <c r="C231" s="101">
        <v>119.52</v>
      </c>
      <c r="D231" s="101">
        <v>9.357040099185033</v>
      </c>
      <c r="E231" s="101">
        <v>9.837919490047677</v>
      </c>
      <c r="F231" s="101">
        <v>29.26283212459624</v>
      </c>
      <c r="G231" s="101" t="s">
        <v>59</v>
      </c>
      <c r="H231" s="101">
        <v>19.11373040032113</v>
      </c>
      <c r="I231" s="101">
        <v>74.43373040032112</v>
      </c>
      <c r="J231" s="101" t="s">
        <v>73</v>
      </c>
      <c r="K231" s="101">
        <v>1.764848133397495</v>
      </c>
      <c r="M231" s="101" t="s">
        <v>68</v>
      </c>
      <c r="N231" s="101">
        <v>1.62563746759427</v>
      </c>
      <c r="X231" s="101">
        <v>67.5</v>
      </c>
    </row>
    <row r="232" spans="1:24" s="101" customFormat="1" ht="12.75" hidden="1">
      <c r="A232" s="101">
        <v>1986</v>
      </c>
      <c r="B232" s="101">
        <v>159.9199981689453</v>
      </c>
      <c r="C232" s="101">
        <v>169.9199981689453</v>
      </c>
      <c r="D232" s="101">
        <v>9.39457893371582</v>
      </c>
      <c r="E232" s="101">
        <v>10.153290748596191</v>
      </c>
      <c r="F232" s="101">
        <v>29.142290073447146</v>
      </c>
      <c r="G232" s="101" t="s">
        <v>56</v>
      </c>
      <c r="H232" s="101">
        <v>-18.473993325543987</v>
      </c>
      <c r="I232" s="101">
        <v>73.94600484340133</v>
      </c>
      <c r="J232" s="101" t="s">
        <v>62</v>
      </c>
      <c r="K232" s="101">
        <v>0.29428067668840224</v>
      </c>
      <c r="L232" s="101">
        <v>1.2927059667792917</v>
      </c>
      <c r="M232" s="101">
        <v>0.0696670630694899</v>
      </c>
      <c r="N232" s="101">
        <v>0.028059393650705828</v>
      </c>
      <c r="O232" s="101">
        <v>0.011819145679297238</v>
      </c>
      <c r="P232" s="101">
        <v>0.03708368280081458</v>
      </c>
      <c r="Q232" s="101">
        <v>0.001438595573186498</v>
      </c>
      <c r="R232" s="101">
        <v>0.0004318289353357469</v>
      </c>
      <c r="S232" s="101">
        <v>0.00015512817859246724</v>
      </c>
      <c r="T232" s="101">
        <v>0.0005456715942252291</v>
      </c>
      <c r="U232" s="101">
        <v>3.145071659476959E-05</v>
      </c>
      <c r="V232" s="101">
        <v>1.6015456527507073E-05</v>
      </c>
      <c r="W232" s="101">
        <v>9.682924089857747E-06</v>
      </c>
      <c r="X232" s="101">
        <v>67.5</v>
      </c>
    </row>
    <row r="233" spans="1:24" s="101" customFormat="1" ht="12.75" hidden="1">
      <c r="A233" s="101">
        <v>1985</v>
      </c>
      <c r="B233" s="101">
        <v>139.5800018310547</v>
      </c>
      <c r="C233" s="101">
        <v>125.9800033569336</v>
      </c>
      <c r="D233" s="101">
        <v>9.606366157531738</v>
      </c>
      <c r="E233" s="101">
        <v>10.317527770996094</v>
      </c>
      <c r="F233" s="101">
        <v>36.14227490933117</v>
      </c>
      <c r="G233" s="101" t="s">
        <v>57</v>
      </c>
      <c r="H233" s="101">
        <v>17.529483169290756</v>
      </c>
      <c r="I233" s="101">
        <v>89.60948500034544</v>
      </c>
      <c r="J233" s="101" t="s">
        <v>60</v>
      </c>
      <c r="K233" s="101">
        <v>0.06205251942454194</v>
      </c>
      <c r="L233" s="101">
        <v>0.007033761283822259</v>
      </c>
      <c r="M233" s="101">
        <v>-0.013914817489300086</v>
      </c>
      <c r="N233" s="101">
        <v>-0.0002906522070729053</v>
      </c>
      <c r="O233" s="101">
        <v>0.0026162739593525598</v>
      </c>
      <c r="P233" s="101">
        <v>0.0008047321894772006</v>
      </c>
      <c r="Q233" s="101">
        <v>-0.00025022988503850367</v>
      </c>
      <c r="R233" s="101">
        <v>-2.3327334431260688E-05</v>
      </c>
      <c r="S233" s="101">
        <v>4.4494850040977146E-05</v>
      </c>
      <c r="T233" s="101">
        <v>5.7306261693478787E-05</v>
      </c>
      <c r="U233" s="101">
        <v>-3.030472786867954E-06</v>
      </c>
      <c r="V233" s="101">
        <v>-1.837566526809992E-06</v>
      </c>
      <c r="W233" s="101">
        <v>3.091842959435057E-06</v>
      </c>
      <c r="X233" s="101">
        <v>67.5</v>
      </c>
    </row>
    <row r="234" spans="1:24" s="101" customFormat="1" ht="12.75" hidden="1">
      <c r="A234" s="101">
        <v>1987</v>
      </c>
      <c r="B234" s="101">
        <v>156.9199981689453</v>
      </c>
      <c r="C234" s="101">
        <v>157.9199981689453</v>
      </c>
      <c r="D234" s="101">
        <v>9.15036392211914</v>
      </c>
      <c r="E234" s="101">
        <v>9.781840324401855</v>
      </c>
      <c r="F234" s="101">
        <v>30.110268693958936</v>
      </c>
      <c r="G234" s="101" t="s">
        <v>58</v>
      </c>
      <c r="H234" s="101">
        <v>-10.988598986116415</v>
      </c>
      <c r="I234" s="101">
        <v>78.4313991828289</v>
      </c>
      <c r="J234" s="101" t="s">
        <v>61</v>
      </c>
      <c r="K234" s="101">
        <v>0.28766404277429386</v>
      </c>
      <c r="L234" s="101">
        <v>1.29268683088712</v>
      </c>
      <c r="M234" s="101">
        <v>0.06826329563511971</v>
      </c>
      <c r="N234" s="101">
        <v>-0.028057888255173344</v>
      </c>
      <c r="O234" s="101">
        <v>0.011525940966275345</v>
      </c>
      <c r="P234" s="101">
        <v>0.03707495025181626</v>
      </c>
      <c r="Q234" s="101">
        <v>0.0014166658843303196</v>
      </c>
      <c r="R234" s="101">
        <v>-0.0004311984054487409</v>
      </c>
      <c r="S234" s="101">
        <v>0.00014861009425085287</v>
      </c>
      <c r="T234" s="101">
        <v>0.0005426541081711458</v>
      </c>
      <c r="U234" s="101">
        <v>3.130437364031691E-05</v>
      </c>
      <c r="V234" s="101">
        <v>-1.590968877898045E-05</v>
      </c>
      <c r="W234" s="101">
        <v>9.176029971841816E-06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1988</v>
      </c>
      <c r="B236" s="101">
        <v>128.62</v>
      </c>
      <c r="C236" s="101">
        <v>119.72</v>
      </c>
      <c r="D236" s="101">
        <v>9.242663852500668</v>
      </c>
      <c r="E236" s="101">
        <v>9.90002331111241</v>
      </c>
      <c r="F236" s="101">
        <v>28.9879826938063</v>
      </c>
      <c r="G236" s="101" t="s">
        <v>59</v>
      </c>
      <c r="H236" s="101">
        <v>13.545258801044668</v>
      </c>
      <c r="I236" s="101">
        <v>74.66525880104467</v>
      </c>
      <c r="J236" s="101" t="s">
        <v>73</v>
      </c>
      <c r="K236" s="101">
        <v>1.1842401441322115</v>
      </c>
      <c r="M236" s="101" t="s">
        <v>68</v>
      </c>
      <c r="N236" s="101">
        <v>1.1006103759903685</v>
      </c>
      <c r="X236" s="101">
        <v>67.5</v>
      </c>
    </row>
    <row r="237" spans="1:24" s="101" customFormat="1" ht="12.75" hidden="1">
      <c r="A237" s="101">
        <v>1986</v>
      </c>
      <c r="B237" s="101">
        <v>151.94000244140625</v>
      </c>
      <c r="C237" s="101">
        <v>160.24000549316406</v>
      </c>
      <c r="D237" s="101">
        <v>9.819429397583008</v>
      </c>
      <c r="E237" s="101">
        <v>10.3341703414917</v>
      </c>
      <c r="F237" s="101">
        <v>28.290367299603105</v>
      </c>
      <c r="G237" s="101" t="s">
        <v>56</v>
      </c>
      <c r="H237" s="101">
        <v>-15.784510548719282</v>
      </c>
      <c r="I237" s="101">
        <v>68.65549189268697</v>
      </c>
      <c r="J237" s="101" t="s">
        <v>62</v>
      </c>
      <c r="K237" s="101">
        <v>0.18832088413567466</v>
      </c>
      <c r="L237" s="101">
        <v>1.0704034707678747</v>
      </c>
      <c r="M237" s="101">
        <v>0.04458250397019897</v>
      </c>
      <c r="N237" s="101">
        <v>0.004799129155616965</v>
      </c>
      <c r="O237" s="101">
        <v>0.007563642879338765</v>
      </c>
      <c r="P237" s="101">
        <v>0.030706531150035556</v>
      </c>
      <c r="Q237" s="101">
        <v>0.0009206206234819495</v>
      </c>
      <c r="R237" s="101">
        <v>7.380637141563678E-05</v>
      </c>
      <c r="S237" s="101">
        <v>9.927531019022862E-05</v>
      </c>
      <c r="T237" s="101">
        <v>0.00045183302609500193</v>
      </c>
      <c r="U237" s="101">
        <v>2.011648831415163E-05</v>
      </c>
      <c r="V237" s="101">
        <v>2.729507153724059E-06</v>
      </c>
      <c r="W237" s="101">
        <v>6.194408076755838E-06</v>
      </c>
      <c r="X237" s="101">
        <v>67.5</v>
      </c>
    </row>
    <row r="238" spans="1:24" s="101" customFormat="1" ht="12.75" hidden="1">
      <c r="A238" s="101">
        <v>1985</v>
      </c>
      <c r="B238" s="101">
        <v>136.0800018310547</v>
      </c>
      <c r="C238" s="101">
        <v>116.18000030517578</v>
      </c>
      <c r="D238" s="101">
        <v>9.737297058105469</v>
      </c>
      <c r="E238" s="101">
        <v>10.856673240661621</v>
      </c>
      <c r="F238" s="101">
        <v>33.9449863119611</v>
      </c>
      <c r="G238" s="101" t="s">
        <v>57</v>
      </c>
      <c r="H238" s="101">
        <v>14.437761196027239</v>
      </c>
      <c r="I238" s="101">
        <v>83.01776302708193</v>
      </c>
      <c r="J238" s="101" t="s">
        <v>60</v>
      </c>
      <c r="K238" s="101">
        <v>-0.03360738959848408</v>
      </c>
      <c r="L238" s="101">
        <v>0.00582399566991382</v>
      </c>
      <c r="M238" s="101">
        <v>0.008454360741417047</v>
      </c>
      <c r="N238" s="101">
        <v>-5.004779611290932E-05</v>
      </c>
      <c r="O238" s="101">
        <v>-0.0012696514448388818</v>
      </c>
      <c r="P238" s="101">
        <v>0.0006663532487446801</v>
      </c>
      <c r="Q238" s="101">
        <v>0.0001982553638200277</v>
      </c>
      <c r="R238" s="101">
        <v>-3.992944334939747E-06</v>
      </c>
      <c r="S238" s="101">
        <v>-9.986007395117348E-06</v>
      </c>
      <c r="T238" s="101">
        <v>4.745392947996902E-05</v>
      </c>
      <c r="U238" s="101">
        <v>5.8567174834604295E-06</v>
      </c>
      <c r="V238" s="101">
        <v>-3.1337377477389614E-07</v>
      </c>
      <c r="W238" s="101">
        <v>-4.089318044162874E-07</v>
      </c>
      <c r="X238" s="101">
        <v>67.5</v>
      </c>
    </row>
    <row r="239" spans="1:24" s="101" customFormat="1" ht="12.75" hidden="1">
      <c r="A239" s="101">
        <v>1987</v>
      </c>
      <c r="B239" s="101">
        <v>147.5800018310547</v>
      </c>
      <c r="C239" s="101">
        <v>151.27999877929688</v>
      </c>
      <c r="D239" s="101">
        <v>9.383018493652344</v>
      </c>
      <c r="E239" s="101">
        <v>9.835058212280273</v>
      </c>
      <c r="F239" s="101">
        <v>27.216881601499665</v>
      </c>
      <c r="G239" s="101" t="s">
        <v>58</v>
      </c>
      <c r="H239" s="101">
        <v>-10.970259541238377</v>
      </c>
      <c r="I239" s="101">
        <v>69.10974228981631</v>
      </c>
      <c r="J239" s="101" t="s">
        <v>61</v>
      </c>
      <c r="K239" s="101">
        <v>0.1852978649796535</v>
      </c>
      <c r="L239" s="101">
        <v>1.0703876266597765</v>
      </c>
      <c r="M239" s="101">
        <v>0.04377354731692182</v>
      </c>
      <c r="N239" s="101">
        <v>-0.004798868186395313</v>
      </c>
      <c r="O239" s="101">
        <v>0.007456318046783582</v>
      </c>
      <c r="P239" s="101">
        <v>0.030699300132348152</v>
      </c>
      <c r="Q239" s="101">
        <v>0.0008990201016089028</v>
      </c>
      <c r="R239" s="101">
        <v>-7.369828259247972E-05</v>
      </c>
      <c r="S239" s="101">
        <v>9.877179187232947E-05</v>
      </c>
      <c r="T239" s="101">
        <v>0.00044933418303872325</v>
      </c>
      <c r="U239" s="101">
        <v>1.924505033540645E-05</v>
      </c>
      <c r="V239" s="101">
        <v>-2.7114583123320875E-06</v>
      </c>
      <c r="W239" s="101">
        <v>6.1808952588370896E-06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1988</v>
      </c>
      <c r="B241" s="101">
        <v>143.28</v>
      </c>
      <c r="C241" s="101">
        <v>114.28</v>
      </c>
      <c r="D241" s="101">
        <v>9.004274759521047</v>
      </c>
      <c r="E241" s="101">
        <v>9.57219468410466</v>
      </c>
      <c r="F241" s="101">
        <v>30.544670379208796</v>
      </c>
      <c r="G241" s="101" t="s">
        <v>59</v>
      </c>
      <c r="H241" s="101">
        <v>5.027523653303291</v>
      </c>
      <c r="I241" s="101">
        <v>80.80752365330329</v>
      </c>
      <c r="J241" s="101" t="s">
        <v>73</v>
      </c>
      <c r="K241" s="101">
        <v>0.9471857808673734</v>
      </c>
      <c r="M241" s="101" t="s">
        <v>68</v>
      </c>
      <c r="N241" s="101">
        <v>0.7094069073312064</v>
      </c>
      <c r="X241" s="101">
        <v>67.5</v>
      </c>
    </row>
    <row r="242" spans="1:24" s="101" customFormat="1" ht="12.75" hidden="1">
      <c r="A242" s="101">
        <v>1986</v>
      </c>
      <c r="B242" s="101">
        <v>152.5800018310547</v>
      </c>
      <c r="C242" s="101">
        <v>151.8800048828125</v>
      </c>
      <c r="D242" s="101">
        <v>9.538097381591797</v>
      </c>
      <c r="E242" s="101">
        <v>10.19497013092041</v>
      </c>
      <c r="F242" s="101">
        <v>26.456532731722127</v>
      </c>
      <c r="G242" s="101" t="s">
        <v>56</v>
      </c>
      <c r="H242" s="101">
        <v>-18.979343113608536</v>
      </c>
      <c r="I242" s="101">
        <v>66.10065871744615</v>
      </c>
      <c r="J242" s="101" t="s">
        <v>62</v>
      </c>
      <c r="K242" s="101">
        <v>0.6395857038649786</v>
      </c>
      <c r="L242" s="101">
        <v>0.7164348283765971</v>
      </c>
      <c r="M242" s="101">
        <v>0.1514131587394222</v>
      </c>
      <c r="N242" s="101">
        <v>0.028612695470474285</v>
      </c>
      <c r="O242" s="101">
        <v>0.025687227361553842</v>
      </c>
      <c r="P242" s="101">
        <v>0.02055235979545721</v>
      </c>
      <c r="Q242" s="101">
        <v>0.0031267178485813343</v>
      </c>
      <c r="R242" s="101">
        <v>0.0004404931270049455</v>
      </c>
      <c r="S242" s="101">
        <v>0.0003370470520784181</v>
      </c>
      <c r="T242" s="101">
        <v>0.0003024226404866834</v>
      </c>
      <c r="U242" s="101">
        <v>6.83784865029123E-05</v>
      </c>
      <c r="V242" s="101">
        <v>1.635355264986797E-05</v>
      </c>
      <c r="W242" s="101">
        <v>2.101816158010991E-05</v>
      </c>
      <c r="X242" s="101">
        <v>67.5</v>
      </c>
    </row>
    <row r="243" spans="1:24" s="101" customFormat="1" ht="12.75" hidden="1">
      <c r="A243" s="101">
        <v>1985</v>
      </c>
      <c r="B243" s="101">
        <v>136.24000549316406</v>
      </c>
      <c r="C243" s="101">
        <v>120.54000091552734</v>
      </c>
      <c r="D243" s="101">
        <v>9.717706680297852</v>
      </c>
      <c r="E243" s="101">
        <v>10.625594139099121</v>
      </c>
      <c r="F243" s="101">
        <v>31.97983004661592</v>
      </c>
      <c r="G243" s="101" t="s">
        <v>57</v>
      </c>
      <c r="H243" s="101">
        <v>9.629858212338377</v>
      </c>
      <c r="I243" s="101">
        <v>78.36986370550244</v>
      </c>
      <c r="J243" s="101" t="s">
        <v>60</v>
      </c>
      <c r="K243" s="101">
        <v>-0.17462351459646286</v>
      </c>
      <c r="L243" s="101">
        <v>0.0038975417549588372</v>
      </c>
      <c r="M243" s="101">
        <v>0.042992639614825044</v>
      </c>
      <c r="N243" s="101">
        <v>0.00029547373112838</v>
      </c>
      <c r="O243" s="101">
        <v>-0.006746421229333771</v>
      </c>
      <c r="P243" s="101">
        <v>0.00044598017997981307</v>
      </c>
      <c r="Q243" s="101">
        <v>0.0009661675570504896</v>
      </c>
      <c r="R243" s="101">
        <v>2.3769876399785364E-05</v>
      </c>
      <c r="S243" s="101">
        <v>-6.633813398470834E-05</v>
      </c>
      <c r="T243" s="101">
        <v>3.176505194834621E-05</v>
      </c>
      <c r="U243" s="101">
        <v>2.620756245729658E-05</v>
      </c>
      <c r="V243" s="101">
        <v>1.8758896449999624E-06</v>
      </c>
      <c r="W243" s="101">
        <v>-3.443737501388258E-06</v>
      </c>
      <c r="X243" s="101">
        <v>67.5</v>
      </c>
    </row>
    <row r="244" spans="1:24" s="101" customFormat="1" ht="12.75" hidden="1">
      <c r="A244" s="101">
        <v>1987</v>
      </c>
      <c r="B244" s="101">
        <v>134.6199951171875</v>
      </c>
      <c r="C244" s="101">
        <v>146.6199951171875</v>
      </c>
      <c r="D244" s="101">
        <v>9.292107582092285</v>
      </c>
      <c r="E244" s="101">
        <v>9.821715354919434</v>
      </c>
      <c r="F244" s="101">
        <v>25.02077561193324</v>
      </c>
      <c r="G244" s="101" t="s">
        <v>58</v>
      </c>
      <c r="H244" s="101">
        <v>-2.9999646110507427</v>
      </c>
      <c r="I244" s="101">
        <v>64.12003050613676</v>
      </c>
      <c r="J244" s="101" t="s">
        <v>61</v>
      </c>
      <c r="K244" s="101">
        <v>0.6152857065936433</v>
      </c>
      <c r="L244" s="101">
        <v>0.7164242266138635</v>
      </c>
      <c r="M244" s="101">
        <v>0.14518118878973008</v>
      </c>
      <c r="N244" s="101">
        <v>0.02861116980062704</v>
      </c>
      <c r="O244" s="101">
        <v>0.024785468527356004</v>
      </c>
      <c r="P244" s="101">
        <v>0.020547520406146116</v>
      </c>
      <c r="Q244" s="101">
        <v>0.002973698834169354</v>
      </c>
      <c r="R244" s="101">
        <v>0.00043985132478433436</v>
      </c>
      <c r="S244" s="101">
        <v>0.0003304541833510037</v>
      </c>
      <c r="T244" s="101">
        <v>0.0003007497879528041</v>
      </c>
      <c r="U244" s="101">
        <v>6.315679762682603E-05</v>
      </c>
      <c r="V244" s="101">
        <v>1.624560624636045E-05</v>
      </c>
      <c r="W244" s="101">
        <v>2.0734121351751088E-05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1988</v>
      </c>
      <c r="B246" s="101">
        <v>133.38</v>
      </c>
      <c r="C246" s="101">
        <v>140.58</v>
      </c>
      <c r="D246" s="101">
        <v>9.16384142108307</v>
      </c>
      <c r="E246" s="101">
        <v>9.575858236209417</v>
      </c>
      <c r="F246" s="101">
        <v>29.3721784654649</v>
      </c>
      <c r="G246" s="101" t="s">
        <v>59</v>
      </c>
      <c r="H246" s="101">
        <v>10.440843053866473</v>
      </c>
      <c r="I246" s="101">
        <v>76.32084305386647</v>
      </c>
      <c r="J246" s="101" t="s">
        <v>73</v>
      </c>
      <c r="K246" s="101">
        <v>0.4356527237668331</v>
      </c>
      <c r="M246" s="101" t="s">
        <v>68</v>
      </c>
      <c r="N246" s="101">
        <v>0.410834163057647</v>
      </c>
      <c r="X246" s="101">
        <v>67.5</v>
      </c>
    </row>
    <row r="247" spans="1:24" s="101" customFormat="1" ht="12.75" hidden="1">
      <c r="A247" s="101">
        <v>1986</v>
      </c>
      <c r="B247" s="101">
        <v>152.4600067138672</v>
      </c>
      <c r="C247" s="101">
        <v>154.25999450683594</v>
      </c>
      <c r="D247" s="101">
        <v>9.730103492736816</v>
      </c>
      <c r="E247" s="101">
        <v>10.253621101379395</v>
      </c>
      <c r="F247" s="101">
        <v>32.01455515602655</v>
      </c>
      <c r="G247" s="101" t="s">
        <v>56</v>
      </c>
      <c r="H247" s="101">
        <v>-6.551634506118276</v>
      </c>
      <c r="I247" s="101">
        <v>78.40837220774891</v>
      </c>
      <c r="J247" s="101" t="s">
        <v>62</v>
      </c>
      <c r="K247" s="101">
        <v>0.03277170378382779</v>
      </c>
      <c r="L247" s="101">
        <v>0.658400719802157</v>
      </c>
      <c r="M247" s="101">
        <v>0.007758045561336766</v>
      </c>
      <c r="N247" s="101">
        <v>0.025851803853373635</v>
      </c>
      <c r="O247" s="101">
        <v>0.001315934308710223</v>
      </c>
      <c r="P247" s="101">
        <v>0.018887426799957373</v>
      </c>
      <c r="Q247" s="101">
        <v>0.0001602074487963798</v>
      </c>
      <c r="R247" s="101">
        <v>0.0003978941944588259</v>
      </c>
      <c r="S247" s="101">
        <v>1.7268244094839483E-05</v>
      </c>
      <c r="T247" s="101">
        <v>0.0002779180493783119</v>
      </c>
      <c r="U247" s="101">
        <v>3.523907161664632E-06</v>
      </c>
      <c r="V247" s="101">
        <v>1.4760497454954808E-05</v>
      </c>
      <c r="W247" s="101">
        <v>1.0792603553000075E-06</v>
      </c>
      <c r="X247" s="101">
        <v>67.5</v>
      </c>
    </row>
    <row r="248" spans="1:24" s="101" customFormat="1" ht="12.75" hidden="1">
      <c r="A248" s="101">
        <v>1985</v>
      </c>
      <c r="B248" s="101">
        <v>140.0800018310547</v>
      </c>
      <c r="C248" s="101">
        <v>121.27999877929688</v>
      </c>
      <c r="D248" s="101">
        <v>9.5970458984375</v>
      </c>
      <c r="E248" s="101">
        <v>10.350372314453125</v>
      </c>
      <c r="F248" s="101">
        <v>33.1537609950763</v>
      </c>
      <c r="G248" s="101" t="s">
        <v>57</v>
      </c>
      <c r="H248" s="101">
        <v>9.701456452986449</v>
      </c>
      <c r="I248" s="101">
        <v>82.28145828404114</v>
      </c>
      <c r="J248" s="101" t="s">
        <v>60</v>
      </c>
      <c r="K248" s="101">
        <v>0.028374540121666972</v>
      </c>
      <c r="L248" s="101">
        <v>0.003582611804574507</v>
      </c>
      <c r="M248" s="101">
        <v>-0.006760775399189063</v>
      </c>
      <c r="N248" s="101">
        <v>-0.0002675625124222265</v>
      </c>
      <c r="O248" s="101">
        <v>0.0011322343679946425</v>
      </c>
      <c r="P248" s="101">
        <v>0.000409880679098074</v>
      </c>
      <c r="Q248" s="101">
        <v>-0.00014161235361137816</v>
      </c>
      <c r="R248" s="101">
        <v>-2.1489462152100677E-05</v>
      </c>
      <c r="S248" s="101">
        <v>1.4247723748162827E-05</v>
      </c>
      <c r="T248" s="101">
        <v>2.918715394054695E-05</v>
      </c>
      <c r="U248" s="101">
        <v>-3.2346915251504184E-06</v>
      </c>
      <c r="V248" s="101">
        <v>-1.6942713107346422E-06</v>
      </c>
      <c r="W248" s="101">
        <v>8.734915228793473E-07</v>
      </c>
      <c r="X248" s="101">
        <v>67.5</v>
      </c>
    </row>
    <row r="249" spans="1:24" s="101" customFormat="1" ht="12.75" hidden="1">
      <c r="A249" s="101">
        <v>1987</v>
      </c>
      <c r="B249" s="101">
        <v>141.6199951171875</v>
      </c>
      <c r="C249" s="101">
        <v>147.4199981689453</v>
      </c>
      <c r="D249" s="101">
        <v>9.373379707336426</v>
      </c>
      <c r="E249" s="101">
        <v>10.072150230407715</v>
      </c>
      <c r="F249" s="101">
        <v>26.422543438383805</v>
      </c>
      <c r="G249" s="101" t="s">
        <v>58</v>
      </c>
      <c r="H249" s="101">
        <v>-6.9750630161038885</v>
      </c>
      <c r="I249" s="101">
        <v>67.14493210108361</v>
      </c>
      <c r="J249" s="101" t="s">
        <v>61</v>
      </c>
      <c r="K249" s="101">
        <v>-0.016397257141938824</v>
      </c>
      <c r="L249" s="101">
        <v>0.658390972544928</v>
      </c>
      <c r="M249" s="101">
        <v>-0.0038051526820217165</v>
      </c>
      <c r="N249" s="101">
        <v>-0.025850419199217066</v>
      </c>
      <c r="O249" s="101">
        <v>-0.0006706179544065492</v>
      </c>
      <c r="P249" s="101">
        <v>0.018882978815659625</v>
      </c>
      <c r="Q249" s="101">
        <v>-7.49157390305311E-05</v>
      </c>
      <c r="R249" s="101">
        <v>-0.0003973134694425189</v>
      </c>
      <c r="S249" s="101">
        <v>-9.756773140490439E-06</v>
      </c>
      <c r="T249" s="101">
        <v>0.00027638117196201453</v>
      </c>
      <c r="U249" s="101">
        <v>-1.3981031511127288E-06</v>
      </c>
      <c r="V249" s="101">
        <v>-1.4662937285665137E-05</v>
      </c>
      <c r="W249" s="101">
        <v>-6.338891653753179E-07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1988</v>
      </c>
      <c r="B251" s="101">
        <v>148.36</v>
      </c>
      <c r="C251" s="101">
        <v>131.26</v>
      </c>
      <c r="D251" s="101">
        <v>8.806268574737928</v>
      </c>
      <c r="E251" s="101">
        <v>9.49302786768792</v>
      </c>
      <c r="F251" s="101">
        <v>33.480279609549804</v>
      </c>
      <c r="G251" s="101" t="s">
        <v>59</v>
      </c>
      <c r="H251" s="101">
        <v>9.724699763319734</v>
      </c>
      <c r="I251" s="101">
        <v>90.58469976331975</v>
      </c>
      <c r="J251" s="101" t="s">
        <v>73</v>
      </c>
      <c r="K251" s="101">
        <v>0.8519385701744622</v>
      </c>
      <c r="M251" s="101" t="s">
        <v>68</v>
      </c>
      <c r="N251" s="101">
        <v>0.7780425560568763</v>
      </c>
      <c r="X251" s="101">
        <v>67.5</v>
      </c>
    </row>
    <row r="252" spans="1:24" s="101" customFormat="1" ht="12.75" hidden="1">
      <c r="A252" s="101">
        <v>1986</v>
      </c>
      <c r="B252" s="101">
        <v>154.66000366210938</v>
      </c>
      <c r="C252" s="101">
        <v>165.66000366210938</v>
      </c>
      <c r="D252" s="101">
        <v>9.417814254760742</v>
      </c>
      <c r="E252" s="101">
        <v>10.129311561584473</v>
      </c>
      <c r="F252" s="101">
        <v>29.952336513070176</v>
      </c>
      <c r="G252" s="101" t="s">
        <v>56</v>
      </c>
      <c r="H252" s="101">
        <v>-11.36281408912275</v>
      </c>
      <c r="I252" s="101">
        <v>75.79718957298662</v>
      </c>
      <c r="J252" s="101" t="s">
        <v>62</v>
      </c>
      <c r="K252" s="101">
        <v>0.23794185259661074</v>
      </c>
      <c r="L252" s="101">
        <v>0.8894099410022857</v>
      </c>
      <c r="M252" s="101">
        <v>0.056329645251645764</v>
      </c>
      <c r="N252" s="101">
        <v>0.018848564209077528</v>
      </c>
      <c r="O252" s="101">
        <v>0.009556472326191383</v>
      </c>
      <c r="P252" s="101">
        <v>0.025514381425098463</v>
      </c>
      <c r="Q252" s="101">
        <v>0.0011632052919302873</v>
      </c>
      <c r="R252" s="101">
        <v>0.0002900735945281303</v>
      </c>
      <c r="S252" s="101">
        <v>0.00012537104612027163</v>
      </c>
      <c r="T252" s="101">
        <v>0.0003754252591507806</v>
      </c>
      <c r="U252" s="101">
        <v>2.5415603900394477E-05</v>
      </c>
      <c r="V252" s="101">
        <v>1.0754670093723667E-05</v>
      </c>
      <c r="W252" s="101">
        <v>7.812632983127743E-06</v>
      </c>
      <c r="X252" s="101">
        <v>67.5</v>
      </c>
    </row>
    <row r="253" spans="1:24" s="101" customFormat="1" ht="12.75" hidden="1">
      <c r="A253" s="101">
        <v>1985</v>
      </c>
      <c r="B253" s="101">
        <v>140.9199981689453</v>
      </c>
      <c r="C253" s="101">
        <v>116.5199966430664</v>
      </c>
      <c r="D253" s="101">
        <v>9.422224044799805</v>
      </c>
      <c r="E253" s="101">
        <v>10.269038200378418</v>
      </c>
      <c r="F253" s="101">
        <v>35.146311386704156</v>
      </c>
      <c r="G253" s="101" t="s">
        <v>57</v>
      </c>
      <c r="H253" s="101">
        <v>15.428152243341714</v>
      </c>
      <c r="I253" s="101">
        <v>88.84815041228703</v>
      </c>
      <c r="J253" s="101" t="s">
        <v>60</v>
      </c>
      <c r="K253" s="101">
        <v>-0.21900692512339387</v>
      </c>
      <c r="L253" s="101">
        <v>0.004839366099595166</v>
      </c>
      <c r="M253" s="101">
        <v>0.05209405816588641</v>
      </c>
      <c r="N253" s="101">
        <v>-0.00019533696390336856</v>
      </c>
      <c r="O253" s="101">
        <v>-0.008755111958725397</v>
      </c>
      <c r="P253" s="101">
        <v>0.0005537185293753075</v>
      </c>
      <c r="Q253" s="101">
        <v>0.001086993182616384</v>
      </c>
      <c r="R253" s="101">
        <v>-1.568035565752723E-05</v>
      </c>
      <c r="S253" s="101">
        <v>-0.0001111826045903568</v>
      </c>
      <c r="T253" s="101">
        <v>3.943368217866526E-05</v>
      </c>
      <c r="U253" s="101">
        <v>2.439417503278744E-05</v>
      </c>
      <c r="V253" s="101">
        <v>-1.2376156152461872E-06</v>
      </c>
      <c r="W253" s="101">
        <v>-6.80079126397444E-06</v>
      </c>
      <c r="X253" s="101">
        <v>67.5</v>
      </c>
    </row>
    <row r="254" spans="1:24" s="101" customFormat="1" ht="12.75" hidden="1">
      <c r="A254" s="101">
        <v>1987</v>
      </c>
      <c r="B254" s="101">
        <v>142.10000610351562</v>
      </c>
      <c r="C254" s="101">
        <v>159.8000030517578</v>
      </c>
      <c r="D254" s="101">
        <v>9.082353591918945</v>
      </c>
      <c r="E254" s="101">
        <v>9.665071487426758</v>
      </c>
      <c r="F254" s="101">
        <v>25.02534559859011</v>
      </c>
      <c r="G254" s="101" t="s">
        <v>58</v>
      </c>
      <c r="H254" s="101">
        <v>-8.966552306241496</v>
      </c>
      <c r="I254" s="101">
        <v>65.63345379727413</v>
      </c>
      <c r="J254" s="101" t="s">
        <v>61</v>
      </c>
      <c r="K254" s="101">
        <v>0.09301769705332086</v>
      </c>
      <c r="L254" s="101">
        <v>0.8893967751737373</v>
      </c>
      <c r="M254" s="101">
        <v>0.021429839896403836</v>
      </c>
      <c r="N254" s="101">
        <v>-0.018847551995265895</v>
      </c>
      <c r="O254" s="101">
        <v>0.00383068896041499</v>
      </c>
      <c r="P254" s="101">
        <v>0.025508372258841526</v>
      </c>
      <c r="Q254" s="101">
        <v>0.00041411637509295563</v>
      </c>
      <c r="R254" s="101">
        <v>-0.0002896494721019246</v>
      </c>
      <c r="S254" s="101">
        <v>5.793382122556428E-05</v>
      </c>
      <c r="T254" s="101">
        <v>0.0003733485099987179</v>
      </c>
      <c r="U254" s="101">
        <v>7.132821748191735E-06</v>
      </c>
      <c r="V254" s="101">
        <v>-1.0683222192472318E-05</v>
      </c>
      <c r="W254" s="101">
        <v>3.84531823298208E-06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1988</v>
      </c>
      <c r="B256" s="101">
        <v>139.78</v>
      </c>
      <c r="C256" s="101">
        <v>131.08</v>
      </c>
      <c r="D256" s="101">
        <v>9.01684186997445</v>
      </c>
      <c r="E256" s="101">
        <v>9.640348951048443</v>
      </c>
      <c r="F256" s="101">
        <v>33.758331954265095</v>
      </c>
      <c r="G256" s="101" t="s">
        <v>59</v>
      </c>
      <c r="H256" s="101">
        <v>16.891855872408073</v>
      </c>
      <c r="I256" s="101">
        <v>89.17185587240807</v>
      </c>
      <c r="J256" s="101" t="s">
        <v>73</v>
      </c>
      <c r="K256" s="101">
        <v>1.1789603744982102</v>
      </c>
      <c r="M256" s="101" t="s">
        <v>68</v>
      </c>
      <c r="N256" s="101">
        <v>1.0946006505703612</v>
      </c>
      <c r="X256" s="101">
        <v>67.5</v>
      </c>
    </row>
    <row r="257" spans="1:24" s="101" customFormat="1" ht="12.75" hidden="1">
      <c r="A257" s="101">
        <v>1986</v>
      </c>
      <c r="B257" s="101">
        <v>160.86000061035156</v>
      </c>
      <c r="C257" s="101">
        <v>160.16000366210938</v>
      </c>
      <c r="D257" s="101">
        <v>9.406264305114746</v>
      </c>
      <c r="E257" s="101">
        <v>10.159821510314941</v>
      </c>
      <c r="F257" s="101">
        <v>31.362332082978917</v>
      </c>
      <c r="G257" s="101" t="s">
        <v>56</v>
      </c>
      <c r="H257" s="101">
        <v>-13.876560684870498</v>
      </c>
      <c r="I257" s="101">
        <v>79.48343992548106</v>
      </c>
      <c r="J257" s="101" t="s">
        <v>62</v>
      </c>
      <c r="K257" s="101">
        <v>0.19559385594606488</v>
      </c>
      <c r="L257" s="101">
        <v>1.066426824031088</v>
      </c>
      <c r="M257" s="101">
        <v>0.04630411014935049</v>
      </c>
      <c r="N257" s="101">
        <v>0.017157394774111396</v>
      </c>
      <c r="O257" s="101">
        <v>0.007855297991417935</v>
      </c>
      <c r="P257" s="101">
        <v>0.03059242858737723</v>
      </c>
      <c r="Q257" s="101">
        <v>0.0009561538627366764</v>
      </c>
      <c r="R257" s="101">
        <v>0.0002640408324018295</v>
      </c>
      <c r="S257" s="101">
        <v>0.00010310574718438624</v>
      </c>
      <c r="T257" s="101">
        <v>0.00045015785306885304</v>
      </c>
      <c r="U257" s="101">
        <v>2.0923040001289715E-05</v>
      </c>
      <c r="V257" s="101">
        <v>9.791285967983605E-06</v>
      </c>
      <c r="W257" s="101">
        <v>6.4389753111767525E-06</v>
      </c>
      <c r="X257" s="101">
        <v>67.5</v>
      </c>
    </row>
    <row r="258" spans="1:24" s="101" customFormat="1" ht="12.75" hidden="1">
      <c r="A258" s="101">
        <v>1985</v>
      </c>
      <c r="B258" s="101">
        <v>141.0399932861328</v>
      </c>
      <c r="C258" s="101">
        <v>128.63999938964844</v>
      </c>
      <c r="D258" s="101">
        <v>9.441794395446777</v>
      </c>
      <c r="E258" s="101">
        <v>10.220480918884277</v>
      </c>
      <c r="F258" s="101">
        <v>34.13403342080624</v>
      </c>
      <c r="G258" s="101" t="s">
        <v>57</v>
      </c>
      <c r="H258" s="101">
        <v>12.570747228872534</v>
      </c>
      <c r="I258" s="101">
        <v>86.11074051500535</v>
      </c>
      <c r="J258" s="101" t="s">
        <v>60</v>
      </c>
      <c r="K258" s="101">
        <v>0.16659839921469577</v>
      </c>
      <c r="L258" s="101">
        <v>0.005802554053976413</v>
      </c>
      <c r="M258" s="101">
        <v>-0.03916137655376266</v>
      </c>
      <c r="N258" s="101">
        <v>-0.00017775518789723684</v>
      </c>
      <c r="O258" s="101">
        <v>0.00673461274534211</v>
      </c>
      <c r="P258" s="101">
        <v>0.0006638574529189389</v>
      </c>
      <c r="Q258" s="101">
        <v>-0.0007949974094381933</v>
      </c>
      <c r="R258" s="101">
        <v>-1.4256298378829508E-05</v>
      </c>
      <c r="S258" s="101">
        <v>9.176635975862177E-05</v>
      </c>
      <c r="T258" s="101">
        <v>4.727311637571343E-05</v>
      </c>
      <c r="U258" s="101">
        <v>-1.6436522063132856E-05</v>
      </c>
      <c r="V258" s="101">
        <v>-1.1215004273994704E-06</v>
      </c>
      <c r="W258" s="101">
        <v>5.8247978683233294E-06</v>
      </c>
      <c r="X258" s="101">
        <v>67.5</v>
      </c>
    </row>
    <row r="259" spans="1:24" s="101" customFormat="1" ht="12.75" hidden="1">
      <c r="A259" s="101">
        <v>1987</v>
      </c>
      <c r="B259" s="101">
        <v>163.10000610351562</v>
      </c>
      <c r="C259" s="101">
        <v>168.60000610351562</v>
      </c>
      <c r="D259" s="101">
        <v>8.771684646606445</v>
      </c>
      <c r="E259" s="101">
        <v>9.55989933013916</v>
      </c>
      <c r="F259" s="101">
        <v>31.054421363828332</v>
      </c>
      <c r="G259" s="101" t="s">
        <v>58</v>
      </c>
      <c r="H259" s="101">
        <v>-11.195288515641465</v>
      </c>
      <c r="I259" s="101">
        <v>84.40471758787416</v>
      </c>
      <c r="J259" s="101" t="s">
        <v>61</v>
      </c>
      <c r="K259" s="101">
        <v>0.1024789239939161</v>
      </c>
      <c r="L259" s="101">
        <v>1.0664110377239555</v>
      </c>
      <c r="M259" s="101">
        <v>0.024707432143741527</v>
      </c>
      <c r="N259" s="101">
        <v>-0.017156473953813492</v>
      </c>
      <c r="O259" s="101">
        <v>0.004043599597419388</v>
      </c>
      <c r="P259" s="101">
        <v>0.03058522486685327</v>
      </c>
      <c r="Q259" s="101">
        <v>0.0005312337792467914</v>
      </c>
      <c r="R259" s="101">
        <v>-0.00026365568291236355</v>
      </c>
      <c r="S259" s="101">
        <v>4.7007768710094886E-05</v>
      </c>
      <c r="T259" s="101">
        <v>0.0004476687895617555</v>
      </c>
      <c r="U259" s="101">
        <v>1.2946595898679941E-05</v>
      </c>
      <c r="V259" s="101">
        <v>-9.726845207886032E-06</v>
      </c>
      <c r="W259" s="101">
        <v>2.7444731463652088E-06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25.02077561193324</v>
      </c>
      <c r="G260" s="102"/>
      <c r="H260" s="102"/>
      <c r="I260" s="115"/>
      <c r="J260" s="115" t="s">
        <v>158</v>
      </c>
      <c r="K260" s="102">
        <f>AVERAGE(K258,K253,K248,K243,K238,K233)</f>
        <v>-0.02836872842623936</v>
      </c>
      <c r="L260" s="102">
        <f>AVERAGE(L258,L253,L248,L243,L238,L233)</f>
        <v>0.0051633051111401665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36.14227490933117</v>
      </c>
      <c r="G261" s="102"/>
      <c r="H261" s="102"/>
      <c r="I261" s="115"/>
      <c r="J261" s="115" t="s">
        <v>159</v>
      </c>
      <c r="K261" s="102">
        <f>AVERAGE(K259,K254,K249,K244,K239,K234)</f>
        <v>0.21122449637548146</v>
      </c>
      <c r="L261" s="102">
        <f>AVERAGE(L259,L254,L249,L244,L239,L234)</f>
        <v>0.94894957826723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0.0177304552663996</v>
      </c>
      <c r="L262" s="102">
        <f>ABS(L260/$H$33)</f>
        <v>0.014342514197611574</v>
      </c>
      <c r="M262" s="115" t="s">
        <v>111</v>
      </c>
      <c r="N262" s="102">
        <f>K262+L262+L263+K263</f>
        <v>0.7451803742761899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0.12001391839515992</v>
      </c>
      <c r="L263" s="102">
        <f>ABS(L261/$H$34)</f>
        <v>0.5930934864170188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2005-02-03T10:16:59Z</dcterms:modified>
  <cp:category/>
  <cp:version/>
  <cp:contentType/>
  <cp:contentStatus/>
</cp:coreProperties>
</file>