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<sst xmlns="http://schemas.openxmlformats.org/spreadsheetml/2006/main" count="711" uniqueCount="166">
  <si>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</si>
  <si>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</si>
  <si>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</si>
  <si>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</si>
  <si>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</si>
  <si>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</si>
  <si>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</si>
  <si>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</si>
  <si>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</si>
  <si>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</si>
  <si>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</si>
  <si>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</si>
  <si>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</si>
  <si>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</si>
  <si>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</si>
  <si>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</si>
  <si>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</si>
  <si>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</si>
  <si>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</si>
  <si>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</si>
  <si>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</si>
  <si>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</si>
  <si>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</si>
  <si>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</si>
  <si>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</si>
  <si>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</si>
  <si>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</si>
  <si>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</si>
  <si>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</si>
  <si>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</si>
  <si>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</si>
  <si>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</si>
  <si>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</si>
  <si>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</si>
  <si>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</si>
  <si>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</si>
  <si>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</si>
  <si>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</si>
  <si>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</si>
  <si>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</si>
  <si>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</si>
  <si>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</si>
  <si>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</si>
  <si>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</si>
  <si>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</si>
  <si>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</si>
  <si>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</si>
  <si>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</si>
  <si>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</si>
  <si>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</si>
  <si>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</si>
  <si>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</si>
  <si>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</si>
  <si>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</si>
  <si>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</si>
  <si>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</si>
  <si>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</si>
  <si>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</si>
  <si>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</si>
  <si>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</si>
  <si>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</si>
  <si>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</si>
  <si>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</si>
  <si>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</si>
  <si>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</si>
  <si>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</si>
  <si>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</si>
  <si>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</si>
  <si>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</si>
  <si>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</si>
  <si>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</si>
  <si>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</si>
  <si>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</si>
  <si>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</si>
  <si>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</si>
  <si>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</si>
  <si>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</si>
  <si>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</si>
  <si>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</si>
  <si>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</si>
  <si>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</si>
  <si>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</si>
  <si>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</si>
  <si>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</si>
  <si>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</si>
  <si>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</si>
  <si>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</si>
  <si>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</si>
  <si>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</si>
  <si>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</si>
  <si>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</si>
  <si>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</si>
  <si>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</si>
  <si>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</si>
  <si>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</si>
  <si>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</si>
  <si>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</si>
  <si>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</si>
  <si>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</si>
  <si>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</si>
  <si>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</si>
  <si>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</si>
  <si>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</si>
  <si>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</si>
  <si>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</si>
  <si>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</si>
  <si>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</si>
  <si>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</si>
  <si>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</si>
  <si>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</si>
  <si>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</si>
  <si>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</si>
  <si>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</si>
  <si>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</si>
  <si>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</si>
  <si>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</si>
  <si>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</si>
  <si>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</si>
  <si>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</si>
  <si>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</si>
  <si>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</si>
  <si>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</si>
  <si>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</si>
  <si>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</si>
  <si>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</si>
  <si>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</si>
  <si>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</si>
  <si>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</si>
  <si>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</si>
  <si>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</si>
  <si>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</si>
  <si>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</si>
  <si>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</si>
  <si>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</si>
  <si>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</si>
  <si>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</si>
  <si>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</si>
  <si>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</si>
  <si>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</si>
  <si>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</si>
  <si>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</si>
  <si>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</si>
  <si>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</si>
  <si>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</si>
  <si>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</si>
  <si>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</si>
  <si>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</si>
  <si>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</si>
  <si>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</si>
  <si>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</si>
  <si>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</si>
  <si>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</si>
  <si>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</si>
  <si>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</si>
  <si>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</si>
  <si>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</si>
  <si>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</si>
  <si>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</si>
  <si>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</si>
  <si>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</si>
  <si>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</si>
  <si>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</si>
  <si>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</si>
  <si>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</si>
  <si>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499</t>
  </si>
  <si>
    <t>4E14469-A2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</si>
</sst>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15.094699451468905</v>
      </c>
      <c r="C41" s="2">
        <f aca="true" t="shared" si="0" ref="C41:C55">($B$41*H41+$B$42*J41+$B$43*L41+$B$44*N41+$B$45*P41+$B$46*R41+$B$47*T41+$B$48*V41)/100</f>
        <v>4.5229143936900657E-10</v>
      </c>
      <c r="D41" s="2">
        <f aca="true" t="shared" si="1" ref="D41:D55">($B$41*I41+$B$42*K41+$B$43*M41+$B$44*O41+$B$45*Q41+$B$46*S41+$B$47*U41+$B$48*W41)/100</f>
        <v>-4.289535297194862E-08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5.774739251049965</v>
      </c>
      <c r="C42" s="2">
        <f t="shared" si="0"/>
        <v>-1.63836805974355E-10</v>
      </c>
      <c r="D42" s="2">
        <f t="shared" si="1"/>
        <v>-6.106636514712159E-08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1.659293515394026</v>
      </c>
      <c r="C43" s="2">
        <f t="shared" si="0"/>
        <v>-0.008170380475190359</v>
      </c>
      <c r="D43" s="2">
        <f t="shared" si="1"/>
        <v>-0.5167276624626606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5.614571588370509</v>
      </c>
      <c r="C44" s="2">
        <f t="shared" si="0"/>
        <v>-0.0005694551520988429</v>
      </c>
      <c r="D44" s="2">
        <f t="shared" si="1"/>
        <v>-0.10490602095569834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15.094699451468905</v>
      </c>
      <c r="C45" s="2">
        <f t="shared" si="0"/>
        <v>0.0005440707573721626</v>
      </c>
      <c r="D45" s="2">
        <f t="shared" si="1"/>
        <v>-0.12234235755328678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5.774739251049965</v>
      </c>
      <c r="C46" s="2">
        <f t="shared" si="0"/>
        <v>-0.0011372148096382765</v>
      </c>
      <c r="D46" s="2">
        <f t="shared" si="1"/>
        <v>-0.10997135694990691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1.659293515394026</v>
      </c>
      <c r="C47" s="2">
        <f t="shared" si="0"/>
        <v>-0.0005519401766160863</v>
      </c>
      <c r="D47" s="2">
        <f t="shared" si="1"/>
        <v>-0.020747956412765774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5.614571588370509</v>
      </c>
      <c r="C48" s="2">
        <f t="shared" si="0"/>
        <v>-6.523173556574972E-05</v>
      </c>
      <c r="D48" s="2">
        <f t="shared" si="1"/>
        <v>-0.0030088978932582403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-5.505152301888053E-05</v>
      </c>
      <c r="D49" s="2">
        <f t="shared" si="1"/>
        <v>-0.002525905046411645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-9.142179930800534E-05</v>
      </c>
      <c r="D50" s="2">
        <f t="shared" si="1"/>
        <v>-0.0016903966263825897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-2.5588338966289116E-05</v>
      </c>
      <c r="D51" s="2">
        <f t="shared" si="1"/>
        <v>-0.0002711169108409744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-4.653274721622257E-06</v>
      </c>
      <c r="D52" s="2">
        <f t="shared" si="1"/>
        <v>-4.405581258495502E-05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-5.5892592859585275E-06</v>
      </c>
      <c r="D53" s="2">
        <f t="shared" si="1"/>
        <v>-5.49868327445147E-05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-7.21433849968372E-06</v>
      </c>
      <c r="D54" s="2">
        <f t="shared" si="1"/>
        <v>-6.240747798752727E-05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-2.1545908752338134E-06</v>
      </c>
      <c r="D55" s="2">
        <f t="shared" si="1"/>
        <v>-1.6839514425385464E-05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161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1989</v>
      </c>
      <c r="B3" s="31">
        <v>126.86666666666667</v>
      </c>
      <c r="C3" s="31">
        <v>143.21666666666667</v>
      </c>
      <c r="D3" s="31">
        <v>8.893916163684267</v>
      </c>
      <c r="E3" s="31">
        <v>9.10012165634504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1990</v>
      </c>
      <c r="B4" s="36">
        <v>111.21</v>
      </c>
      <c r="C4" s="36">
        <v>111.81</v>
      </c>
      <c r="D4" s="36">
        <v>9.368741794044572</v>
      </c>
      <c r="E4" s="36">
        <v>9.856520716010762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1991</v>
      </c>
      <c r="B5" s="41">
        <v>103.44333333333333</v>
      </c>
      <c r="C5" s="41">
        <v>122.91</v>
      </c>
      <c r="D5" s="41">
        <v>9.101331670758212</v>
      </c>
      <c r="E5" s="41">
        <v>9.188063824633694</v>
      </c>
      <c r="F5" s="37" t="s">
        <v>71</v>
      </c>
      <c r="I5" s="118">
        <v>3519</v>
      </c>
    </row>
    <row r="6" spans="1:6" s="33" customFormat="1" ht="13.5" thickBot="1">
      <c r="A6" s="42">
        <v>1992</v>
      </c>
      <c r="B6" s="43">
        <v>120.22</v>
      </c>
      <c r="C6" s="43">
        <v>135.63666666666666</v>
      </c>
      <c r="D6" s="43">
        <v>9.080829720738523</v>
      </c>
      <c r="E6" s="43">
        <v>9.247140610733894</v>
      </c>
      <c r="F6" s="44" t="s">
        <v>72</v>
      </c>
    </row>
    <row r="7" spans="1:6" s="33" customFormat="1" ht="12.75">
      <c r="A7" s="45" t="s">
        <v>163</v>
      </c>
      <c r="B7" s="45"/>
      <c r="C7" s="45"/>
      <c r="D7" s="45"/>
      <c r="E7" s="45"/>
      <c r="F7" s="45"/>
    </row>
    <row r="8" ht="12.75"/>
    <row r="9" spans="1:3" ht="24" customHeight="1">
      <c r="A9" s="120" t="s">
        <v>115</v>
      </c>
      <c r="B9" s="121"/>
      <c r="C9" s="46" t="s">
        <v>160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119" t="s">
        <v>165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2" t="s">
        <v>164</v>
      </c>
      <c r="B13" s="122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18">
        <v>3522</v>
      </c>
      <c r="K15" s="118">
        <v>3370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15.094699451468905</v>
      </c>
      <c r="C19" s="61">
        <v>58.8046994514689</v>
      </c>
      <c r="D19" s="62">
        <v>23.158652407423645</v>
      </c>
      <c r="K19" s="63" t="s">
        <v>93</v>
      </c>
    </row>
    <row r="20" spans="1:11" ht="12.75">
      <c r="A20" s="60" t="s">
        <v>57</v>
      </c>
      <c r="B20" s="61">
        <v>5.774739251049965</v>
      </c>
      <c r="C20" s="61">
        <v>41.71807258438329</v>
      </c>
      <c r="D20" s="62">
        <v>15.96581039818739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1.659293515394026</v>
      </c>
      <c r="C21" s="61">
        <v>54.379293515394025</v>
      </c>
      <c r="D21" s="62">
        <v>20.749833590384224</v>
      </c>
      <c r="F21" s="39" t="s">
        <v>96</v>
      </c>
    </row>
    <row r="22" spans="1:11" ht="16.5" thickBot="1">
      <c r="A22" s="66" t="s">
        <v>59</v>
      </c>
      <c r="B22" s="67">
        <v>5.614571588370509</v>
      </c>
      <c r="C22" s="67">
        <v>64.98123825503718</v>
      </c>
      <c r="D22" s="68">
        <v>24.2781315831508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14.02410176806123</v>
      </c>
      <c r="I23" s="118">
        <v>3530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-0.008170380475190359</v>
      </c>
      <c r="C27" s="77">
        <v>-0.0005694551520988429</v>
      </c>
      <c r="D27" s="77">
        <v>0.0005440707573721626</v>
      </c>
      <c r="E27" s="77">
        <v>-0.0011372148096382765</v>
      </c>
      <c r="F27" s="77">
        <v>-0.0005519401766160863</v>
      </c>
      <c r="G27" s="77">
        <v>-6.523173556574972E-05</v>
      </c>
      <c r="H27" s="77">
        <v>-5.505152301888053E-05</v>
      </c>
      <c r="I27" s="78">
        <v>-9.142179930800534E-05</v>
      </c>
    </row>
    <row r="28" spans="1:9" ht="13.5" thickBot="1">
      <c r="A28" s="79" t="s">
        <v>61</v>
      </c>
      <c r="B28" s="80">
        <v>-0.5167276624626606</v>
      </c>
      <c r="C28" s="80">
        <v>-0.10490602095569834</v>
      </c>
      <c r="D28" s="80">
        <v>-0.12234235755328678</v>
      </c>
      <c r="E28" s="80">
        <v>-0.10997135694990691</v>
      </c>
      <c r="F28" s="80">
        <v>-0.020747956412765774</v>
      </c>
      <c r="G28" s="80">
        <v>-0.0030088978932582403</v>
      </c>
      <c r="H28" s="80">
        <v>-0.002525905046411645</v>
      </c>
      <c r="I28" s="81">
        <v>-0.0016903966263825897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158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159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1989</v>
      </c>
      <c r="B39" s="88">
        <v>126.86666666666667</v>
      </c>
      <c r="C39" s="88">
        <v>143.21666666666667</v>
      </c>
      <c r="D39" s="88">
        <v>8.893916163684267</v>
      </c>
      <c r="E39" s="88">
        <v>9.10012165634504</v>
      </c>
      <c r="F39" s="89">
        <f>I39*D39/(23678+B39)*1000</f>
        <v>24.2781315831508</v>
      </c>
      <c r="G39" s="90" t="s">
        <v>59</v>
      </c>
      <c r="H39" s="91">
        <f>I39-B39+X39</f>
        <v>5.614571588370509</v>
      </c>
      <c r="I39" s="91">
        <f>(B39+C42-2*X39)*(23678+B39)*E42/((23678+C42)*D39+E42*(23678+B39))</f>
        <v>64.98123825503718</v>
      </c>
      <c r="J39" s="39" t="s">
        <v>73</v>
      </c>
      <c r="K39" s="39">
        <f>(K40*K40+L40*L40+M40*M40+N40*N40+O40*O40+P40*P40+Q40*Q40+R40*R40+S40*S40+T40*T40+U40*U40+V40*V40+W40*W40)</f>
        <v>0.3055919433468773</v>
      </c>
      <c r="M39" s="39" t="s">
        <v>68</v>
      </c>
      <c r="N39" s="39">
        <f>(K44*K44+L44*L44+M44*M44+N44*N44+O44*O44+P44*P44+Q44*Q44+R44*R44+S44*S44+T44*T44+U44*U44+V44*V44+W44*W44)</f>
        <v>0.17788774379759528</v>
      </c>
      <c r="X39" s="28">
        <f>(1-$H$2)*1000</f>
        <v>67.5</v>
      </c>
    </row>
    <row r="40" spans="1:24" ht="12.75">
      <c r="A40" s="85">
        <v>1990</v>
      </c>
      <c r="B40" s="88">
        <v>111.21</v>
      </c>
      <c r="C40" s="88">
        <v>111.81</v>
      </c>
      <c r="D40" s="88">
        <v>9.368741794044572</v>
      </c>
      <c r="E40" s="88">
        <v>9.856520716010762</v>
      </c>
      <c r="F40" s="89">
        <f>I40*D40/(23678+B40)*1000</f>
        <v>23.158652407423645</v>
      </c>
      <c r="G40" s="90" t="s">
        <v>56</v>
      </c>
      <c r="H40" s="91">
        <f>I40-B40+X40</f>
        <v>15.094699451468905</v>
      </c>
      <c r="I40" s="91">
        <f>(B40+C39-2*X40)*(23678+B40)*E39/((23678+C39)*D40+E39*(23678+B40))</f>
        <v>58.8046994514689</v>
      </c>
      <c r="J40" s="39" t="s">
        <v>62</v>
      </c>
      <c r="K40" s="72">
        <f aca="true" t="shared" si="0" ref="K40:W40">SQRT(K41*K41+K42*K42)</f>
        <v>0.5167922525263267</v>
      </c>
      <c r="L40" s="72">
        <f t="shared" si="0"/>
        <v>0.10490756651418273</v>
      </c>
      <c r="M40" s="72">
        <f t="shared" si="0"/>
        <v>0.12234356732041653</v>
      </c>
      <c r="N40" s="72">
        <f t="shared" si="0"/>
        <v>0.10997723676710149</v>
      </c>
      <c r="O40" s="72">
        <f t="shared" si="0"/>
        <v>0.02075529651112196</v>
      </c>
      <c r="P40" s="72">
        <f t="shared" si="0"/>
        <v>0.003009604909515333</v>
      </c>
      <c r="Q40" s="72">
        <f t="shared" si="0"/>
        <v>0.0025265048928657377</v>
      </c>
      <c r="R40" s="72">
        <f t="shared" si="0"/>
        <v>0.001692867005961884</v>
      </c>
      <c r="S40" s="72">
        <f t="shared" si="0"/>
        <v>0.00027232176269076727</v>
      </c>
      <c r="T40" s="72">
        <f t="shared" si="0"/>
        <v>4.4300875704161535E-05</v>
      </c>
      <c r="U40" s="72">
        <f t="shared" si="0"/>
        <v>5.527016912077353E-05</v>
      </c>
      <c r="V40" s="72">
        <f t="shared" si="0"/>
        <v>6.282308483950561E-05</v>
      </c>
      <c r="W40" s="72">
        <f t="shared" si="0"/>
        <v>1.6976793216694546E-05</v>
      </c>
      <c r="X40" s="28">
        <f>(1-$H$2)*1000</f>
        <v>67.5</v>
      </c>
    </row>
    <row r="41" spans="1:24" ht="12.75">
      <c r="A41" s="85">
        <v>1991</v>
      </c>
      <c r="B41" s="88">
        <v>103.44333333333333</v>
      </c>
      <c r="C41" s="88">
        <v>122.91</v>
      </c>
      <c r="D41" s="88">
        <v>9.101331670758212</v>
      </c>
      <c r="E41" s="88">
        <v>9.188063824633694</v>
      </c>
      <c r="F41" s="89">
        <f>I41*D41/(23678+B41)*1000</f>
        <v>15.96581039818739</v>
      </c>
      <c r="G41" s="90" t="s">
        <v>57</v>
      </c>
      <c r="H41" s="91">
        <f>I41-B41+X41</f>
        <v>5.774739251049965</v>
      </c>
      <c r="I41" s="91">
        <f>(B41+C40-2*X41)*(23678+B41)*E40/((23678+C40)*D41+E40*(23678+B41))</f>
        <v>41.71807258438329</v>
      </c>
      <c r="J41" s="39" t="s">
        <v>60</v>
      </c>
      <c r="K41" s="72">
        <f>'calcul config'!C43</f>
        <v>-0.008170380475190359</v>
      </c>
      <c r="L41" s="72">
        <f>'calcul config'!C44</f>
        <v>-0.0005694551520988429</v>
      </c>
      <c r="M41" s="72">
        <f>'calcul config'!C45</f>
        <v>0.0005440707573721626</v>
      </c>
      <c r="N41" s="72">
        <f>'calcul config'!C46</f>
        <v>-0.0011372148096382765</v>
      </c>
      <c r="O41" s="72">
        <f>'calcul config'!C47</f>
        <v>-0.0005519401766160863</v>
      </c>
      <c r="P41" s="72">
        <f>'calcul config'!C48</f>
        <v>-6.523173556574972E-05</v>
      </c>
      <c r="Q41" s="72">
        <f>'calcul config'!C49</f>
        <v>-5.505152301888053E-05</v>
      </c>
      <c r="R41" s="72">
        <f>'calcul config'!C50</f>
        <v>-9.142179930800534E-05</v>
      </c>
      <c r="S41" s="72">
        <f>'calcul config'!C51</f>
        <v>-2.5588338966289116E-05</v>
      </c>
      <c r="T41" s="72">
        <f>'calcul config'!C52</f>
        <v>-4.653274721622257E-06</v>
      </c>
      <c r="U41" s="72">
        <f>'calcul config'!C53</f>
        <v>-5.5892592859585275E-06</v>
      </c>
      <c r="V41" s="72">
        <f>'calcul config'!C54</f>
        <v>-7.21433849968372E-06</v>
      </c>
      <c r="W41" s="72">
        <f>'calcul config'!C55</f>
        <v>-2.1545908752338134E-06</v>
      </c>
      <c r="X41" s="28">
        <f>(1-$H$2)*1000</f>
        <v>67.5</v>
      </c>
    </row>
    <row r="42" spans="1:24" ht="12.75">
      <c r="A42" s="85">
        <v>1992</v>
      </c>
      <c r="B42" s="88">
        <v>120.22</v>
      </c>
      <c r="C42" s="88">
        <v>135.63666666666666</v>
      </c>
      <c r="D42" s="88">
        <v>9.080829720738523</v>
      </c>
      <c r="E42" s="88">
        <v>9.247140610733894</v>
      </c>
      <c r="F42" s="89">
        <f>I42*D42/(23678+B42)*1000</f>
        <v>20.749833590384224</v>
      </c>
      <c r="G42" s="90" t="s">
        <v>58</v>
      </c>
      <c r="H42" s="91">
        <f>I42-B42+X42</f>
        <v>1.659293515394026</v>
      </c>
      <c r="I42" s="91">
        <f>(B42+C41-2*X42)*(23678+B42)*E41/((23678+C41)*D42+E41*(23678+B42))</f>
        <v>54.379293515394025</v>
      </c>
      <c r="J42" s="39" t="s">
        <v>61</v>
      </c>
      <c r="K42" s="72">
        <f>'calcul config'!D43</f>
        <v>-0.5167276624626606</v>
      </c>
      <c r="L42" s="72">
        <f>'calcul config'!D44</f>
        <v>-0.10490602095569834</v>
      </c>
      <c r="M42" s="72">
        <f>'calcul config'!D45</f>
        <v>-0.12234235755328678</v>
      </c>
      <c r="N42" s="72">
        <f>'calcul config'!D46</f>
        <v>-0.10997135694990691</v>
      </c>
      <c r="O42" s="72">
        <f>'calcul config'!D47</f>
        <v>-0.020747956412765774</v>
      </c>
      <c r="P42" s="72">
        <f>'calcul config'!D48</f>
        <v>-0.0030088978932582403</v>
      </c>
      <c r="Q42" s="72">
        <f>'calcul config'!D49</f>
        <v>-0.002525905046411645</v>
      </c>
      <c r="R42" s="72">
        <f>'calcul config'!D50</f>
        <v>-0.0016903966263825897</v>
      </c>
      <c r="S42" s="72">
        <f>'calcul config'!D51</f>
        <v>-0.0002711169108409744</v>
      </c>
      <c r="T42" s="72">
        <f>'calcul config'!D52</f>
        <v>-4.405581258495502E-05</v>
      </c>
      <c r="U42" s="72">
        <f>'calcul config'!D53</f>
        <v>-5.49868327445147E-05</v>
      </c>
      <c r="V42" s="72">
        <f>'calcul config'!D54</f>
        <v>-6.240747798752727E-05</v>
      </c>
      <c r="W42" s="72">
        <f>'calcul config'!D55</f>
        <v>-1.6839514425385464E-05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180</v>
      </c>
      <c r="J44" s="39" t="s">
        <v>67</v>
      </c>
      <c r="K44" s="72">
        <f>K40/(K43*1.5)</f>
        <v>0.34452816835088446</v>
      </c>
      <c r="L44" s="72">
        <f>L40/(L43*1.5)</f>
        <v>0.09991196810874547</v>
      </c>
      <c r="M44" s="72">
        <f aca="true" t="shared" si="1" ref="M44:W44">M40/(M43*1.5)</f>
        <v>0.13593729702268503</v>
      </c>
      <c r="N44" s="72">
        <f t="shared" si="1"/>
        <v>0.14663631568946864</v>
      </c>
      <c r="O44" s="72">
        <f t="shared" si="1"/>
        <v>0.09224576227165317</v>
      </c>
      <c r="P44" s="72">
        <f t="shared" si="1"/>
        <v>0.020064032730102217</v>
      </c>
      <c r="Q44" s="72">
        <f t="shared" si="1"/>
        <v>0.01684336595243825</v>
      </c>
      <c r="R44" s="72">
        <f t="shared" si="1"/>
        <v>0.003761926679915298</v>
      </c>
      <c r="S44" s="72">
        <f t="shared" si="1"/>
        <v>0.003630956835876896</v>
      </c>
      <c r="T44" s="72">
        <f t="shared" si="1"/>
        <v>0.0005906783427221537</v>
      </c>
      <c r="U44" s="72">
        <f t="shared" si="1"/>
        <v>0.0007369355882769803</v>
      </c>
      <c r="V44" s="72">
        <f t="shared" si="1"/>
        <v>0.000837641131193408</v>
      </c>
      <c r="W44" s="72">
        <f t="shared" si="1"/>
        <v>0.00022635724288926057</v>
      </c>
      <c r="X44" s="72"/>
      <c r="Y44" s="72"/>
    </row>
    <row r="45" s="100" customFormat="1" ht="12.75"/>
    <row r="46" spans="1:24" s="100" customFormat="1" ht="12.75">
      <c r="A46" s="100">
        <v>1991</v>
      </c>
      <c r="B46" s="100">
        <v>105.88</v>
      </c>
      <c r="C46" s="100">
        <v>130.88</v>
      </c>
      <c r="D46" s="100">
        <v>9.199567058499518</v>
      </c>
      <c r="E46" s="100">
        <v>9.122827710191972</v>
      </c>
      <c r="F46" s="100">
        <v>20.40975647061</v>
      </c>
      <c r="G46" s="100" t="s">
        <v>59</v>
      </c>
      <c r="H46" s="100">
        <v>14.385874267716467</v>
      </c>
      <c r="I46" s="100">
        <v>52.76587426771646</v>
      </c>
      <c r="J46" s="100" t="s">
        <v>73</v>
      </c>
      <c r="K46" s="100">
        <v>0.29588248436021175</v>
      </c>
      <c r="M46" s="100" t="s">
        <v>68</v>
      </c>
      <c r="N46" s="100">
        <v>0.2382475352134191</v>
      </c>
      <c r="X46" s="100">
        <v>67.5</v>
      </c>
    </row>
    <row r="47" spans="1:24" s="100" customFormat="1" ht="12.75">
      <c r="A47" s="100">
        <v>1989</v>
      </c>
      <c r="B47" s="100">
        <v>128.67999267578125</v>
      </c>
      <c r="C47" s="100">
        <v>137.8800048828125</v>
      </c>
      <c r="D47" s="100">
        <v>8.957435607910156</v>
      </c>
      <c r="E47" s="100">
        <v>9.141385078430176</v>
      </c>
      <c r="F47" s="100">
        <v>23.646576512646533</v>
      </c>
      <c r="G47" s="100" t="s">
        <v>56</v>
      </c>
      <c r="H47" s="100">
        <v>1.6668425793637454</v>
      </c>
      <c r="I47" s="100">
        <v>62.846835255144995</v>
      </c>
      <c r="J47" s="100" t="s">
        <v>62</v>
      </c>
      <c r="K47" s="100">
        <v>0.32058810059680515</v>
      </c>
      <c r="L47" s="100">
        <v>0.4246693412870057</v>
      </c>
      <c r="M47" s="100">
        <v>0.07589444482842525</v>
      </c>
      <c r="N47" s="100">
        <v>0.08175239198199034</v>
      </c>
      <c r="O47" s="100">
        <v>0.012875207275092905</v>
      </c>
      <c r="P47" s="100">
        <v>0.012182344483411496</v>
      </c>
      <c r="Q47" s="100">
        <v>0.0015672300174857038</v>
      </c>
      <c r="R47" s="100">
        <v>0.0012583747337464317</v>
      </c>
      <c r="S47" s="100">
        <v>0.00016893427210251544</v>
      </c>
      <c r="T47" s="100">
        <v>0.00017925679836434537</v>
      </c>
      <c r="U47" s="100">
        <v>3.429742586971849E-05</v>
      </c>
      <c r="V47" s="100">
        <v>4.6698349003604614E-05</v>
      </c>
      <c r="W47" s="100">
        <v>1.0535116398701067E-05</v>
      </c>
      <c r="X47" s="100">
        <v>67.5</v>
      </c>
    </row>
    <row r="48" spans="1:24" s="100" customFormat="1" ht="12.75">
      <c r="A48" s="100">
        <v>1990</v>
      </c>
      <c r="B48" s="100">
        <v>124.05999755859375</v>
      </c>
      <c r="C48" s="100">
        <v>119.26000213623047</v>
      </c>
      <c r="D48" s="100">
        <v>9.12954044342041</v>
      </c>
      <c r="E48" s="100">
        <v>9.72377872467041</v>
      </c>
      <c r="F48" s="100">
        <v>24.353329773203082</v>
      </c>
      <c r="G48" s="100" t="s">
        <v>57</v>
      </c>
      <c r="H48" s="100">
        <v>6.9327291558013755</v>
      </c>
      <c r="I48" s="100">
        <v>63.492726714395125</v>
      </c>
      <c r="J48" s="100" t="s">
        <v>60</v>
      </c>
      <c r="K48" s="100">
        <v>0.28610307118478356</v>
      </c>
      <c r="L48" s="100">
        <v>0.0023115728660560793</v>
      </c>
      <c r="M48" s="100">
        <v>-0.06811550284257559</v>
      </c>
      <c r="N48" s="100">
        <v>-0.0008454555688556659</v>
      </c>
      <c r="O48" s="100">
        <v>0.01142694764345271</v>
      </c>
      <c r="P48" s="100">
        <v>0.00026436779705539846</v>
      </c>
      <c r="Q48" s="100">
        <v>-0.00142421561137568</v>
      </c>
      <c r="R48" s="100">
        <v>-6.794869258208049E-05</v>
      </c>
      <c r="S48" s="100">
        <v>0.00014434531748533575</v>
      </c>
      <c r="T48" s="100">
        <v>1.881826165354171E-05</v>
      </c>
      <c r="U48" s="100">
        <v>-3.2201871442084664E-05</v>
      </c>
      <c r="V48" s="100">
        <v>-5.358276835533989E-06</v>
      </c>
      <c r="W48" s="100">
        <v>8.818569626645216E-06</v>
      </c>
      <c r="X48" s="100">
        <v>67.5</v>
      </c>
    </row>
    <row r="49" spans="1:24" s="100" customFormat="1" ht="12.75">
      <c r="A49" s="100">
        <v>1992</v>
      </c>
      <c r="B49" s="100">
        <v>128.5</v>
      </c>
      <c r="C49" s="100">
        <v>135</v>
      </c>
      <c r="D49" s="100">
        <v>8.884065628051758</v>
      </c>
      <c r="E49" s="100">
        <v>9.15043830871582</v>
      </c>
      <c r="F49" s="100">
        <v>21.993318868377784</v>
      </c>
      <c r="G49" s="100" t="s">
        <v>58</v>
      </c>
      <c r="H49" s="100">
        <v>-2.06482689785625</v>
      </c>
      <c r="I49" s="100">
        <v>58.93517310214374</v>
      </c>
      <c r="J49" s="100" t="s">
        <v>61</v>
      </c>
      <c r="K49" s="100">
        <v>-0.14464357193771843</v>
      </c>
      <c r="L49" s="100">
        <v>0.4246630500291074</v>
      </c>
      <c r="M49" s="100">
        <v>-0.033470061671857745</v>
      </c>
      <c r="N49" s="100">
        <v>-0.08174802015742089</v>
      </c>
      <c r="O49" s="100">
        <v>-0.005932607346723347</v>
      </c>
      <c r="P49" s="100">
        <v>0.012179475636511884</v>
      </c>
      <c r="Q49" s="100">
        <v>-0.0006540793682895352</v>
      </c>
      <c r="R49" s="100">
        <v>-0.0012565388755258584</v>
      </c>
      <c r="S49" s="100">
        <v>-8.776797599844916E-05</v>
      </c>
      <c r="T49" s="100">
        <v>0.00017826629739851112</v>
      </c>
      <c r="U49" s="100">
        <v>-1.1804782798352856E-05</v>
      </c>
      <c r="V49" s="100">
        <v>-4.63899199074135E-05</v>
      </c>
      <c r="W49" s="100">
        <v>-5.763810135161514E-06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00" customFormat="1" ht="12.75" hidden="1">
      <c r="A55" s="100" t="s">
        <v>116</v>
      </c>
    </row>
    <row r="56" spans="1:24" s="100" customFormat="1" ht="12.75" hidden="1">
      <c r="A56" s="100">
        <v>1991</v>
      </c>
      <c r="B56" s="100">
        <v>98.88</v>
      </c>
      <c r="C56" s="100">
        <v>121.08</v>
      </c>
      <c r="D56" s="100">
        <v>9.176271972222619</v>
      </c>
      <c r="E56" s="100">
        <v>9.302636440986886</v>
      </c>
      <c r="F56" s="100">
        <v>19.452716678913767</v>
      </c>
      <c r="G56" s="100" t="s">
        <v>59</v>
      </c>
      <c r="H56" s="100">
        <v>19.02444654960476</v>
      </c>
      <c r="I56" s="100">
        <v>50.40444654960476</v>
      </c>
      <c r="J56" s="100" t="s">
        <v>73</v>
      </c>
      <c r="K56" s="100">
        <v>0.41712755477631913</v>
      </c>
      <c r="M56" s="100" t="s">
        <v>68</v>
      </c>
      <c r="N56" s="100">
        <v>0.3309058328769226</v>
      </c>
      <c r="X56" s="100">
        <v>67.5</v>
      </c>
    </row>
    <row r="57" spans="1:24" s="100" customFormat="1" ht="12.75" hidden="1">
      <c r="A57" s="100">
        <v>1992</v>
      </c>
      <c r="B57" s="100">
        <v>115.26000213623047</v>
      </c>
      <c r="C57" s="100">
        <v>130.86000061035156</v>
      </c>
      <c r="D57" s="100">
        <v>9.260699272155762</v>
      </c>
      <c r="E57" s="100">
        <v>9.37570858001709</v>
      </c>
      <c r="F57" s="100">
        <v>19.76367834936684</v>
      </c>
      <c r="G57" s="100" t="s">
        <v>56</v>
      </c>
      <c r="H57" s="100">
        <v>3.018273212690346</v>
      </c>
      <c r="I57" s="100">
        <v>50.778275348920815</v>
      </c>
      <c r="J57" s="100" t="s">
        <v>62</v>
      </c>
      <c r="K57" s="100">
        <v>0.4074930215072556</v>
      </c>
      <c r="L57" s="100">
        <v>0.47584193355134974</v>
      </c>
      <c r="M57" s="100">
        <v>0.09646788984736095</v>
      </c>
      <c r="N57" s="100">
        <v>0.12199855108317151</v>
      </c>
      <c r="O57" s="100">
        <v>0.01636543805965165</v>
      </c>
      <c r="P57" s="100">
        <v>0.013650297596485861</v>
      </c>
      <c r="Q57" s="100">
        <v>0.0019920524281433543</v>
      </c>
      <c r="R57" s="100">
        <v>0.0018778667043764454</v>
      </c>
      <c r="S57" s="100">
        <v>0.00021473708387412778</v>
      </c>
      <c r="T57" s="100">
        <v>0.00020085694414933046</v>
      </c>
      <c r="U57" s="100">
        <v>4.3591811876446405E-05</v>
      </c>
      <c r="V57" s="100">
        <v>6.968919163977447E-05</v>
      </c>
      <c r="W57" s="100">
        <v>1.3393059346989478E-05</v>
      </c>
      <c r="X57" s="100">
        <v>67.5</v>
      </c>
    </row>
    <row r="58" spans="1:24" s="100" customFormat="1" ht="12.75" hidden="1">
      <c r="A58" s="100">
        <v>1990</v>
      </c>
      <c r="B58" s="100">
        <v>112.95999908447266</v>
      </c>
      <c r="C58" s="100">
        <v>118.05999755859375</v>
      </c>
      <c r="D58" s="100">
        <v>9.437053680419922</v>
      </c>
      <c r="E58" s="100">
        <v>9.728514671325684</v>
      </c>
      <c r="F58" s="100">
        <v>21.504078221843642</v>
      </c>
      <c r="G58" s="100" t="s">
        <v>57</v>
      </c>
      <c r="H58" s="100">
        <v>8.75211860799562</v>
      </c>
      <c r="I58" s="100">
        <v>54.212117692468276</v>
      </c>
      <c r="J58" s="100" t="s">
        <v>60</v>
      </c>
      <c r="K58" s="100">
        <v>0.39470433185690007</v>
      </c>
      <c r="L58" s="100">
        <v>0.002590431400075159</v>
      </c>
      <c r="M58" s="100">
        <v>-0.09370692777168527</v>
      </c>
      <c r="N58" s="100">
        <v>-0.0012616460880200764</v>
      </c>
      <c r="O58" s="100">
        <v>0.015807067908863146</v>
      </c>
      <c r="P58" s="100">
        <v>0.00029622188683348083</v>
      </c>
      <c r="Q58" s="100">
        <v>-0.0019467672221300512</v>
      </c>
      <c r="R58" s="100">
        <v>-0.00010140299524037094</v>
      </c>
      <c r="S58" s="100">
        <v>0.00020318941983477325</v>
      </c>
      <c r="T58" s="100">
        <v>2.1083273267293455E-05</v>
      </c>
      <c r="U58" s="100">
        <v>-4.319745799599409E-05</v>
      </c>
      <c r="V58" s="100">
        <v>-7.996809980145138E-06</v>
      </c>
      <c r="W58" s="100">
        <v>1.2524968892694756E-05</v>
      </c>
      <c r="X58" s="100">
        <v>67.5</v>
      </c>
    </row>
    <row r="59" spans="1:24" s="100" customFormat="1" ht="12.75" hidden="1">
      <c r="A59" s="100">
        <v>1989</v>
      </c>
      <c r="B59" s="100">
        <v>120.80000305175781</v>
      </c>
      <c r="C59" s="100">
        <v>136.1999969482422</v>
      </c>
      <c r="D59" s="100">
        <v>9.079537391662598</v>
      </c>
      <c r="E59" s="100">
        <v>9.325531005859375</v>
      </c>
      <c r="F59" s="100">
        <v>20.49669513215977</v>
      </c>
      <c r="G59" s="100" t="s">
        <v>58</v>
      </c>
      <c r="H59" s="100">
        <v>0.4248429543526413</v>
      </c>
      <c r="I59" s="100">
        <v>53.724846006110454</v>
      </c>
      <c r="J59" s="100" t="s">
        <v>61</v>
      </c>
      <c r="K59" s="100">
        <v>-0.10128698332219577</v>
      </c>
      <c r="L59" s="100">
        <v>0.4758348824866129</v>
      </c>
      <c r="M59" s="100">
        <v>-0.022914306866993056</v>
      </c>
      <c r="N59" s="100">
        <v>-0.12199202726220182</v>
      </c>
      <c r="O59" s="100">
        <v>-0.0042384156248395175</v>
      </c>
      <c r="P59" s="100">
        <v>0.013647083097365112</v>
      </c>
      <c r="Q59" s="100">
        <v>-0.0004223390336114799</v>
      </c>
      <c r="R59" s="100">
        <v>-0.0018751268735640086</v>
      </c>
      <c r="S59" s="100">
        <v>-6.946995651339103E-05</v>
      </c>
      <c r="T59" s="100">
        <v>0.0001997473594352223</v>
      </c>
      <c r="U59" s="100">
        <v>-5.850272246299335E-06</v>
      </c>
      <c r="V59" s="100">
        <v>-6.922885570011008E-05</v>
      </c>
      <c r="W59" s="100">
        <v>-4.743331414629484E-06</v>
      </c>
      <c r="X59" s="100">
        <v>67.5</v>
      </c>
    </row>
    <row r="60" s="100" customFormat="1" ht="12.75" hidden="1">
      <c r="A60" s="100" t="s">
        <v>122</v>
      </c>
    </row>
    <row r="61" spans="1:24" s="100" customFormat="1" ht="12.75" hidden="1">
      <c r="A61" s="100">
        <v>1991</v>
      </c>
      <c r="B61" s="100">
        <v>95.26</v>
      </c>
      <c r="C61" s="100">
        <v>119.76</v>
      </c>
      <c r="D61" s="100">
        <v>9.267102578261712</v>
      </c>
      <c r="E61" s="100">
        <v>9.287469548366618</v>
      </c>
      <c r="F61" s="100">
        <v>20.989866987960436</v>
      </c>
      <c r="G61" s="100" t="s">
        <v>59</v>
      </c>
      <c r="H61" s="100">
        <v>26.08612515682332</v>
      </c>
      <c r="I61" s="100">
        <v>53.84612515682333</v>
      </c>
      <c r="J61" s="100" t="s">
        <v>73</v>
      </c>
      <c r="K61" s="100">
        <v>1.3452933580394764</v>
      </c>
      <c r="M61" s="100" t="s">
        <v>68</v>
      </c>
      <c r="N61" s="100">
        <v>1.1926449521743812</v>
      </c>
      <c r="X61" s="100">
        <v>67.5</v>
      </c>
    </row>
    <row r="62" spans="1:24" s="100" customFormat="1" ht="12.75" hidden="1">
      <c r="A62" s="100">
        <v>1992</v>
      </c>
      <c r="B62" s="100">
        <v>124.08000183105469</v>
      </c>
      <c r="C62" s="100">
        <v>140.8800048828125</v>
      </c>
      <c r="D62" s="100">
        <v>9.055639266967773</v>
      </c>
      <c r="E62" s="100">
        <v>9.210783958435059</v>
      </c>
      <c r="F62" s="100">
        <v>20.967957101331912</v>
      </c>
      <c r="G62" s="100" t="s">
        <v>56</v>
      </c>
      <c r="H62" s="100">
        <v>-1.4672728797856252</v>
      </c>
      <c r="I62" s="100">
        <v>55.11272895126906</v>
      </c>
      <c r="J62" s="100" t="s">
        <v>62</v>
      </c>
      <c r="K62" s="100">
        <v>0.4458438704170742</v>
      </c>
      <c r="L62" s="100">
        <v>1.057175761629219</v>
      </c>
      <c r="M62" s="100">
        <v>0.10554677177480538</v>
      </c>
      <c r="N62" s="100">
        <v>0.1284781628987054</v>
      </c>
      <c r="O62" s="100">
        <v>0.01790546042909268</v>
      </c>
      <c r="P62" s="100">
        <v>0.030326914473735755</v>
      </c>
      <c r="Q62" s="100">
        <v>0.002179591276676837</v>
      </c>
      <c r="R62" s="100">
        <v>0.001977581904315741</v>
      </c>
      <c r="S62" s="100">
        <v>0.00023492592138347899</v>
      </c>
      <c r="T62" s="100">
        <v>0.00044624123849817905</v>
      </c>
      <c r="U62" s="100">
        <v>4.771446382252918E-05</v>
      </c>
      <c r="V62" s="100">
        <v>7.338308279594092E-05</v>
      </c>
      <c r="W62" s="100">
        <v>1.4649099873951514E-05</v>
      </c>
      <c r="X62" s="100">
        <v>67.5</v>
      </c>
    </row>
    <row r="63" spans="1:24" s="100" customFormat="1" ht="12.75" hidden="1">
      <c r="A63" s="100">
        <v>1990</v>
      </c>
      <c r="B63" s="100">
        <v>103.22000122070312</v>
      </c>
      <c r="C63" s="100">
        <v>108.72000122070312</v>
      </c>
      <c r="D63" s="100">
        <v>9.697206497192383</v>
      </c>
      <c r="E63" s="100">
        <v>10.107659339904785</v>
      </c>
      <c r="F63" s="100">
        <v>21.65389025292666</v>
      </c>
      <c r="G63" s="100" t="s">
        <v>57</v>
      </c>
      <c r="H63" s="100">
        <v>17.383532063468138</v>
      </c>
      <c r="I63" s="100">
        <v>53.10353328417126</v>
      </c>
      <c r="J63" s="100" t="s">
        <v>60</v>
      </c>
      <c r="K63" s="100">
        <v>0.33357153143597856</v>
      </c>
      <c r="L63" s="100">
        <v>0.00575356603581135</v>
      </c>
      <c r="M63" s="100">
        <v>-0.07975878736994256</v>
      </c>
      <c r="N63" s="100">
        <v>-0.001328847587208698</v>
      </c>
      <c r="O63" s="100">
        <v>0.013267604713065609</v>
      </c>
      <c r="P63" s="100">
        <v>0.0006581420232166726</v>
      </c>
      <c r="Q63" s="100">
        <v>-0.0016838749964662014</v>
      </c>
      <c r="R63" s="100">
        <v>-0.00010678868869531721</v>
      </c>
      <c r="S63" s="100">
        <v>0.00016306690064372728</v>
      </c>
      <c r="T63" s="100">
        <v>4.685660166378793E-05</v>
      </c>
      <c r="U63" s="100">
        <v>-3.9147401097598436E-05</v>
      </c>
      <c r="V63" s="100">
        <v>-8.421595937684458E-06</v>
      </c>
      <c r="W63" s="100">
        <v>9.822759222070593E-06</v>
      </c>
      <c r="X63" s="100">
        <v>67.5</v>
      </c>
    </row>
    <row r="64" spans="1:24" s="100" customFormat="1" ht="12.75" hidden="1">
      <c r="A64" s="100">
        <v>1989</v>
      </c>
      <c r="B64" s="100">
        <v>133.1999969482422</v>
      </c>
      <c r="C64" s="100">
        <v>148.89999389648438</v>
      </c>
      <c r="D64" s="100">
        <v>9.00369644165039</v>
      </c>
      <c r="E64" s="100">
        <v>9.041556358337402</v>
      </c>
      <c r="F64" s="100">
        <v>21.392818407340915</v>
      </c>
      <c r="G64" s="100" t="s">
        <v>58</v>
      </c>
      <c r="H64" s="100">
        <v>-9.124491443725361</v>
      </c>
      <c r="I64" s="100">
        <v>56.57550550451683</v>
      </c>
      <c r="J64" s="100" t="s">
        <v>61</v>
      </c>
      <c r="K64" s="100">
        <v>-0.29581546647180706</v>
      </c>
      <c r="L64" s="100">
        <v>1.0571601049293293</v>
      </c>
      <c r="M64" s="100">
        <v>-0.06912782991935408</v>
      </c>
      <c r="N64" s="100">
        <v>-0.12847129059021806</v>
      </c>
      <c r="O64" s="100">
        <v>-0.012023983464544643</v>
      </c>
      <c r="P64" s="100">
        <v>0.03031977227115269</v>
      </c>
      <c r="Q64" s="100">
        <v>-0.001383901416157132</v>
      </c>
      <c r="R64" s="100">
        <v>-0.001974696524594047</v>
      </c>
      <c r="S64" s="100">
        <v>-0.00016911349577229288</v>
      </c>
      <c r="T64" s="100">
        <v>0.0004437743816590924</v>
      </c>
      <c r="U64" s="100">
        <v>-2.7279132045855032E-05</v>
      </c>
      <c r="V64" s="100">
        <v>-7.289824114818064E-05</v>
      </c>
      <c r="W64" s="100">
        <v>-1.086782077429663E-05</v>
      </c>
      <c r="X64" s="100">
        <v>67.5</v>
      </c>
    </row>
    <row r="65" s="100" customFormat="1" ht="12.75" hidden="1">
      <c r="A65" s="100" t="s">
        <v>128</v>
      </c>
    </row>
    <row r="66" spans="1:24" s="100" customFormat="1" ht="12.75" hidden="1">
      <c r="A66" s="100">
        <v>1991</v>
      </c>
      <c r="B66" s="100">
        <v>103.28</v>
      </c>
      <c r="C66" s="100">
        <v>116.48</v>
      </c>
      <c r="D66" s="100">
        <v>9.106094708566767</v>
      </c>
      <c r="E66" s="100">
        <v>9.207685766037677</v>
      </c>
      <c r="F66" s="100">
        <v>22.4559711098444</v>
      </c>
      <c r="G66" s="100" t="s">
        <v>59</v>
      </c>
      <c r="H66" s="100">
        <v>22.86552848684056</v>
      </c>
      <c r="I66" s="100">
        <v>58.64552848684056</v>
      </c>
      <c r="J66" s="100" t="s">
        <v>73</v>
      </c>
      <c r="K66" s="100">
        <v>0.9550826738110106</v>
      </c>
      <c r="M66" s="100" t="s">
        <v>68</v>
      </c>
      <c r="N66" s="100">
        <v>0.875235647854643</v>
      </c>
      <c r="X66" s="100">
        <v>67.5</v>
      </c>
    </row>
    <row r="67" spans="1:24" s="100" customFormat="1" ht="12.75" hidden="1">
      <c r="A67" s="100">
        <v>1992</v>
      </c>
      <c r="B67" s="100">
        <v>120.12000274658203</v>
      </c>
      <c r="C67" s="100">
        <v>139.82000732421875</v>
      </c>
      <c r="D67" s="100">
        <v>9.071817398071289</v>
      </c>
      <c r="E67" s="100">
        <v>9.344316482543945</v>
      </c>
      <c r="F67" s="100">
        <v>19.51032210295148</v>
      </c>
      <c r="G67" s="100" t="s">
        <v>56</v>
      </c>
      <c r="H67" s="100">
        <v>-1.4385287018120607</v>
      </c>
      <c r="I67" s="100">
        <v>51.18147404476998</v>
      </c>
      <c r="J67" s="100" t="s">
        <v>62</v>
      </c>
      <c r="K67" s="100">
        <v>0.29235923571620814</v>
      </c>
      <c r="L67" s="100">
        <v>0.9209411422976151</v>
      </c>
      <c r="M67" s="100">
        <v>0.06921145292368884</v>
      </c>
      <c r="N67" s="100">
        <v>0.12587355002114903</v>
      </c>
      <c r="O67" s="100">
        <v>0.011741274438960706</v>
      </c>
      <c r="P67" s="100">
        <v>0.026418789943927934</v>
      </c>
      <c r="Q67" s="100">
        <v>0.0014292561067055314</v>
      </c>
      <c r="R67" s="100">
        <v>0.001937489683058819</v>
      </c>
      <c r="S67" s="100">
        <v>0.00015405741199841732</v>
      </c>
      <c r="T67" s="100">
        <v>0.0003887335752522307</v>
      </c>
      <c r="U67" s="100">
        <v>3.1299410092199E-05</v>
      </c>
      <c r="V67" s="100">
        <v>7.189574342654678E-05</v>
      </c>
      <c r="W67" s="100">
        <v>9.607383502482198E-06</v>
      </c>
      <c r="X67" s="100">
        <v>67.5</v>
      </c>
    </row>
    <row r="68" spans="1:24" s="100" customFormat="1" ht="12.75" hidden="1">
      <c r="A68" s="100">
        <v>1990</v>
      </c>
      <c r="B68" s="100">
        <v>106.05999755859375</v>
      </c>
      <c r="C68" s="100">
        <v>111.66000366210938</v>
      </c>
      <c r="D68" s="100">
        <v>9.362261772155762</v>
      </c>
      <c r="E68" s="100">
        <v>9.730631828308105</v>
      </c>
      <c r="F68" s="100">
        <v>21.786767329722696</v>
      </c>
      <c r="G68" s="100" t="s">
        <v>57</v>
      </c>
      <c r="H68" s="100">
        <v>16.787502215882007</v>
      </c>
      <c r="I68" s="100">
        <v>55.34749977447576</v>
      </c>
      <c r="J68" s="100" t="s">
        <v>60</v>
      </c>
      <c r="K68" s="100">
        <v>0.2330887463317757</v>
      </c>
      <c r="L68" s="100">
        <v>0.0050122333200840275</v>
      </c>
      <c r="M68" s="100">
        <v>-0.055651320876984885</v>
      </c>
      <c r="N68" s="100">
        <v>-0.0013019259878085465</v>
      </c>
      <c r="O68" s="100">
        <v>0.009284006983954648</v>
      </c>
      <c r="P68" s="100">
        <v>0.0005733391746092204</v>
      </c>
      <c r="Q68" s="100">
        <v>-0.001171068390727849</v>
      </c>
      <c r="R68" s="100">
        <v>-0.00010463018889765938</v>
      </c>
      <c r="S68" s="100">
        <v>0.00011520327304762256</v>
      </c>
      <c r="T68" s="100">
        <v>4.081903693495419E-05</v>
      </c>
      <c r="U68" s="100">
        <v>-2.69851472792027E-05</v>
      </c>
      <c r="V68" s="100">
        <v>-8.252257352416716E-06</v>
      </c>
      <c r="W68" s="100">
        <v>6.97757448615734E-06</v>
      </c>
      <c r="X68" s="100">
        <v>67.5</v>
      </c>
    </row>
    <row r="69" spans="1:24" s="100" customFormat="1" ht="12.75" hidden="1">
      <c r="A69" s="100">
        <v>1989</v>
      </c>
      <c r="B69" s="100">
        <v>129.22000122070312</v>
      </c>
      <c r="C69" s="100">
        <v>149.72000122070312</v>
      </c>
      <c r="D69" s="100">
        <v>8.76717758178711</v>
      </c>
      <c r="E69" s="100">
        <v>9.014899253845215</v>
      </c>
      <c r="F69" s="100">
        <v>20.518124531358247</v>
      </c>
      <c r="G69" s="100" t="s">
        <v>58</v>
      </c>
      <c r="H69" s="100">
        <v>-6.003152762511263</v>
      </c>
      <c r="I69" s="100">
        <v>55.716848458191855</v>
      </c>
      <c r="J69" s="100" t="s">
        <v>61</v>
      </c>
      <c r="K69" s="100">
        <v>-0.17647537800511007</v>
      </c>
      <c r="L69" s="100">
        <v>0.9209275026263366</v>
      </c>
      <c r="M69" s="100">
        <v>-0.04114797322414389</v>
      </c>
      <c r="N69" s="100">
        <v>-0.12586681684879847</v>
      </c>
      <c r="O69" s="100">
        <v>-0.007187818846692879</v>
      </c>
      <c r="P69" s="100">
        <v>0.026412567923097634</v>
      </c>
      <c r="Q69" s="100">
        <v>-0.000819372835034906</v>
      </c>
      <c r="R69" s="100">
        <v>-0.0019346624500234152</v>
      </c>
      <c r="S69" s="100">
        <v>-0.000102283390981943</v>
      </c>
      <c r="T69" s="100">
        <v>0.00038658452989234396</v>
      </c>
      <c r="U69" s="100">
        <v>-1.585732948637279E-05</v>
      </c>
      <c r="V69" s="100">
        <v>-7.142057246651926E-05</v>
      </c>
      <c r="W69" s="100">
        <v>-6.6041859493728105E-06</v>
      </c>
      <c r="X69" s="100">
        <v>67.5</v>
      </c>
    </row>
    <row r="70" s="100" customFormat="1" ht="12.75" hidden="1">
      <c r="A70" s="100" t="s">
        <v>134</v>
      </c>
    </row>
    <row r="71" spans="1:24" s="100" customFormat="1" ht="12.75" hidden="1">
      <c r="A71" s="100">
        <v>1991</v>
      </c>
      <c r="B71" s="100">
        <v>105.58</v>
      </c>
      <c r="C71" s="100">
        <v>111.78</v>
      </c>
      <c r="D71" s="100">
        <v>8.958233198394868</v>
      </c>
      <c r="E71" s="100">
        <v>9.22183398490562</v>
      </c>
      <c r="F71" s="100">
        <v>21.709672291645212</v>
      </c>
      <c r="G71" s="100" t="s">
        <v>59</v>
      </c>
      <c r="H71" s="100">
        <v>19.55789759510209</v>
      </c>
      <c r="I71" s="100">
        <v>57.63789759510209</v>
      </c>
      <c r="J71" s="100" t="s">
        <v>73</v>
      </c>
      <c r="K71" s="100">
        <v>0.7352616023924674</v>
      </c>
      <c r="M71" s="100" t="s">
        <v>68</v>
      </c>
      <c r="N71" s="100">
        <v>0.6483564828813023</v>
      </c>
      <c r="X71" s="100">
        <v>67.5</v>
      </c>
    </row>
    <row r="72" spans="1:24" s="100" customFormat="1" ht="12.75" hidden="1">
      <c r="A72" s="100">
        <v>1992</v>
      </c>
      <c r="B72" s="100">
        <v>117.16000366210938</v>
      </c>
      <c r="C72" s="100">
        <v>131.55999755859375</v>
      </c>
      <c r="D72" s="100">
        <v>9.169846534729004</v>
      </c>
      <c r="E72" s="100">
        <v>9.272994995117188</v>
      </c>
      <c r="F72" s="100">
        <v>18.153854753277166</v>
      </c>
      <c r="G72" s="100" t="s">
        <v>56</v>
      </c>
      <c r="H72" s="100">
        <v>-2.551922092646322</v>
      </c>
      <c r="I72" s="100">
        <v>47.10808156946306</v>
      </c>
      <c r="J72" s="100" t="s">
        <v>62</v>
      </c>
      <c r="K72" s="100">
        <v>0.33740531581000344</v>
      </c>
      <c r="L72" s="100">
        <v>0.7788992161830872</v>
      </c>
      <c r="M72" s="100">
        <v>0.07987560448532431</v>
      </c>
      <c r="N72" s="100">
        <v>0.08756482801164475</v>
      </c>
      <c r="O72" s="100">
        <v>0.013550500406079479</v>
      </c>
      <c r="P72" s="100">
        <v>0.02234408234651864</v>
      </c>
      <c r="Q72" s="100">
        <v>0.0016494366028275008</v>
      </c>
      <c r="R72" s="100">
        <v>0.0013478251594761063</v>
      </c>
      <c r="S72" s="100">
        <v>0.00017779677766748003</v>
      </c>
      <c r="T72" s="100">
        <v>0.0003287822138956601</v>
      </c>
      <c r="U72" s="100">
        <v>3.610459340627516E-05</v>
      </c>
      <c r="V72" s="100">
        <v>5.001495893670653E-05</v>
      </c>
      <c r="W72" s="100">
        <v>1.10896431395337E-05</v>
      </c>
      <c r="X72" s="100">
        <v>67.5</v>
      </c>
    </row>
    <row r="73" spans="1:24" s="100" customFormat="1" ht="12.75" hidden="1">
      <c r="A73" s="100">
        <v>1990</v>
      </c>
      <c r="B73" s="100">
        <v>107.08000183105469</v>
      </c>
      <c r="C73" s="100">
        <v>111.4800033569336</v>
      </c>
      <c r="D73" s="100">
        <v>9.509201049804688</v>
      </c>
      <c r="E73" s="100">
        <v>10.06106948852539</v>
      </c>
      <c r="F73" s="100">
        <v>20.44627641301725</v>
      </c>
      <c r="G73" s="100" t="s">
        <v>57</v>
      </c>
      <c r="H73" s="100">
        <v>11.56165746041178</v>
      </c>
      <c r="I73" s="100">
        <v>51.14165929146647</v>
      </c>
      <c r="J73" s="100" t="s">
        <v>60</v>
      </c>
      <c r="K73" s="100">
        <v>0.30700989549234686</v>
      </c>
      <c r="L73" s="100">
        <v>0.004238984551646717</v>
      </c>
      <c r="M73" s="100">
        <v>-0.07305189099235578</v>
      </c>
      <c r="N73" s="100">
        <v>-0.00090568056743481</v>
      </c>
      <c r="O73" s="100">
        <v>0.012268495506055103</v>
      </c>
      <c r="P73" s="100">
        <v>0.00048488505676320953</v>
      </c>
      <c r="Q73" s="100">
        <v>-0.0015254798069161564</v>
      </c>
      <c r="R73" s="100">
        <v>-7.277949359704773E-05</v>
      </c>
      <c r="S73" s="100">
        <v>0.0001555297586328294</v>
      </c>
      <c r="T73" s="100">
        <v>3.4521514684089995E-05</v>
      </c>
      <c r="U73" s="100">
        <v>-3.437176682782325E-05</v>
      </c>
      <c r="V73" s="100">
        <v>-5.738668826367453E-06</v>
      </c>
      <c r="W73" s="100">
        <v>9.521817879179427E-06</v>
      </c>
      <c r="X73" s="100">
        <v>67.5</v>
      </c>
    </row>
    <row r="74" spans="1:24" s="100" customFormat="1" ht="12.75" hidden="1">
      <c r="A74" s="100">
        <v>1989</v>
      </c>
      <c r="B74" s="100">
        <v>132.4199981689453</v>
      </c>
      <c r="C74" s="100">
        <v>145.22000122070312</v>
      </c>
      <c r="D74" s="100">
        <v>8.59254264831543</v>
      </c>
      <c r="E74" s="100">
        <v>8.892290115356445</v>
      </c>
      <c r="F74" s="100">
        <v>21.2050696454783</v>
      </c>
      <c r="G74" s="100" t="s">
        <v>58</v>
      </c>
      <c r="H74" s="100">
        <v>-6.159554955055896</v>
      </c>
      <c r="I74" s="100">
        <v>58.76044321388942</v>
      </c>
      <c r="J74" s="100" t="s">
        <v>61</v>
      </c>
      <c r="K74" s="100">
        <v>-0.13995453264052016</v>
      </c>
      <c r="L74" s="100">
        <v>0.7788876812356186</v>
      </c>
      <c r="M74" s="100">
        <v>-0.032303767804033795</v>
      </c>
      <c r="N74" s="100">
        <v>-0.08756014417198442</v>
      </c>
      <c r="O74" s="100">
        <v>-0.005753266834857032</v>
      </c>
      <c r="P74" s="100">
        <v>0.022338820523692245</v>
      </c>
      <c r="Q74" s="100">
        <v>-0.0006273376008483571</v>
      </c>
      <c r="R74" s="100">
        <v>-0.0013458587614711096</v>
      </c>
      <c r="S74" s="100">
        <v>-8.61521231807618E-05</v>
      </c>
      <c r="T74" s="100">
        <v>0.0003269648439787491</v>
      </c>
      <c r="U74" s="100">
        <v>-1.1050941596361678E-05</v>
      </c>
      <c r="V74" s="100">
        <v>-4.968464347805787E-05</v>
      </c>
      <c r="W74" s="100">
        <v>-5.684643281503759E-06</v>
      </c>
      <c r="X74" s="100">
        <v>67.5</v>
      </c>
    </row>
    <row r="75" s="100" customFormat="1" ht="12.75" hidden="1">
      <c r="A75" s="100" t="s">
        <v>140</v>
      </c>
    </row>
    <row r="76" spans="1:24" s="100" customFormat="1" ht="12.75" hidden="1">
      <c r="A76" s="100">
        <v>1991</v>
      </c>
      <c r="B76" s="100">
        <v>111.78</v>
      </c>
      <c r="C76" s="100">
        <v>137.48</v>
      </c>
      <c r="D76" s="100">
        <v>8.900720508603799</v>
      </c>
      <c r="E76" s="100">
        <v>8.98592949731339</v>
      </c>
      <c r="F76" s="100">
        <v>22.438008953852048</v>
      </c>
      <c r="G76" s="100" t="s">
        <v>59</v>
      </c>
      <c r="H76" s="100">
        <v>15.69214451730982</v>
      </c>
      <c r="I76" s="100">
        <v>59.97214451730982</v>
      </c>
      <c r="J76" s="100" t="s">
        <v>73</v>
      </c>
      <c r="K76" s="100">
        <v>0.6445342450777647</v>
      </c>
      <c r="M76" s="100" t="s">
        <v>68</v>
      </c>
      <c r="N76" s="100">
        <v>0.43147696896966276</v>
      </c>
      <c r="X76" s="100">
        <v>67.5</v>
      </c>
    </row>
    <row r="77" spans="1:24" s="100" customFormat="1" ht="12.75" hidden="1">
      <c r="A77" s="100">
        <v>1992</v>
      </c>
      <c r="B77" s="100">
        <v>116.19999694824219</v>
      </c>
      <c r="C77" s="100">
        <v>135.6999969482422</v>
      </c>
      <c r="D77" s="100">
        <v>9.0429105758667</v>
      </c>
      <c r="E77" s="100">
        <v>9.128602027893066</v>
      </c>
      <c r="F77" s="100">
        <v>22.47062245676402</v>
      </c>
      <c r="G77" s="100" t="s">
        <v>56</v>
      </c>
      <c r="H77" s="100">
        <v>10.425931623811081</v>
      </c>
      <c r="I77" s="100">
        <v>59.12592857205327</v>
      </c>
      <c r="J77" s="100" t="s">
        <v>62</v>
      </c>
      <c r="K77" s="100">
        <v>0.6473169465065581</v>
      </c>
      <c r="L77" s="100">
        <v>0.43141565254555175</v>
      </c>
      <c r="M77" s="100">
        <v>0.15324318451689806</v>
      </c>
      <c r="N77" s="100">
        <v>0.12275713205312622</v>
      </c>
      <c r="O77" s="100">
        <v>0.025997278067956778</v>
      </c>
      <c r="P77" s="100">
        <v>0.012375795865422782</v>
      </c>
      <c r="Q77" s="100">
        <v>0.0031645869313022554</v>
      </c>
      <c r="R77" s="100">
        <v>0.0018895639361931468</v>
      </c>
      <c r="S77" s="100">
        <v>0.0003410838537783204</v>
      </c>
      <c r="T77" s="100">
        <v>0.00018209126545654745</v>
      </c>
      <c r="U77" s="100">
        <v>6.924046560887412E-05</v>
      </c>
      <c r="V77" s="100">
        <v>7.011950887054761E-05</v>
      </c>
      <c r="W77" s="100">
        <v>2.1263243009968352E-05</v>
      </c>
      <c r="X77" s="100">
        <v>67.5</v>
      </c>
    </row>
    <row r="78" spans="1:24" s="100" customFormat="1" ht="12.75" hidden="1">
      <c r="A78" s="100">
        <v>1990</v>
      </c>
      <c r="B78" s="100">
        <v>113.87999725341797</v>
      </c>
      <c r="C78" s="100">
        <v>101.68000030517578</v>
      </c>
      <c r="D78" s="100">
        <v>9.077187538146973</v>
      </c>
      <c r="E78" s="100">
        <v>9.787468910217285</v>
      </c>
      <c r="F78" s="100">
        <v>21.909252302980036</v>
      </c>
      <c r="G78" s="100" t="s">
        <v>57</v>
      </c>
      <c r="H78" s="100">
        <v>11.045532342774578</v>
      </c>
      <c r="I78" s="100">
        <v>57.42552959619255</v>
      </c>
      <c r="J78" s="100" t="s">
        <v>60</v>
      </c>
      <c r="K78" s="100">
        <v>0.17629680783316704</v>
      </c>
      <c r="L78" s="100">
        <v>0.002348858924193061</v>
      </c>
      <c r="M78" s="100">
        <v>-0.04340860161306314</v>
      </c>
      <c r="N78" s="100">
        <v>-0.0012694721101857529</v>
      </c>
      <c r="O78" s="100">
        <v>0.006810045235026461</v>
      </c>
      <c r="P78" s="100">
        <v>0.00026862856631163884</v>
      </c>
      <c r="Q78" s="100">
        <v>-0.0009756945490085599</v>
      </c>
      <c r="R78" s="100">
        <v>-0.0001020352933472761</v>
      </c>
      <c r="S78" s="100">
        <v>6.694754173580484E-05</v>
      </c>
      <c r="T78" s="100">
        <v>1.9119087291961458E-05</v>
      </c>
      <c r="U78" s="100">
        <v>-2.6514185118623146E-05</v>
      </c>
      <c r="V78" s="100">
        <v>-8.049378337749862E-06</v>
      </c>
      <c r="W78" s="100">
        <v>3.4850445862466795E-06</v>
      </c>
      <c r="X78" s="100">
        <v>67.5</v>
      </c>
    </row>
    <row r="79" spans="1:24" s="100" customFormat="1" ht="12.75" hidden="1">
      <c r="A79" s="100">
        <v>1989</v>
      </c>
      <c r="B79" s="100">
        <v>116.87999725341797</v>
      </c>
      <c r="C79" s="100">
        <v>141.3800048828125</v>
      </c>
      <c r="D79" s="100">
        <v>8.963107109069824</v>
      </c>
      <c r="E79" s="100">
        <v>9.185068130493164</v>
      </c>
      <c r="F79" s="100">
        <v>16.43470456966005</v>
      </c>
      <c r="G79" s="100" t="s">
        <v>58</v>
      </c>
      <c r="H79" s="100">
        <v>-5.749834379468226</v>
      </c>
      <c r="I79" s="100">
        <v>43.63016287394974</v>
      </c>
      <c r="J79" s="100" t="s">
        <v>61</v>
      </c>
      <c r="K79" s="100">
        <v>-0.622847224271257</v>
      </c>
      <c r="L79" s="100">
        <v>0.4314092582723028</v>
      </c>
      <c r="M79" s="100">
        <v>-0.14696655029930597</v>
      </c>
      <c r="N79" s="100">
        <v>-0.1227505678621086</v>
      </c>
      <c r="O79" s="100">
        <v>-0.02508947490163076</v>
      </c>
      <c r="P79" s="100">
        <v>0.012372880101091135</v>
      </c>
      <c r="Q79" s="100">
        <v>-0.0030104203349040825</v>
      </c>
      <c r="R79" s="100">
        <v>-0.0018868070033454067</v>
      </c>
      <c r="S79" s="100">
        <v>-0.0003344491321020333</v>
      </c>
      <c r="T79" s="100">
        <v>0.0001810847576597467</v>
      </c>
      <c r="U79" s="100">
        <v>-6.396280219963054E-05</v>
      </c>
      <c r="V79" s="100">
        <v>-6.965596193164351E-05</v>
      </c>
      <c r="W79" s="100">
        <v>-2.0975699452767737E-05</v>
      </c>
      <c r="X79" s="100">
        <v>67.5</v>
      </c>
    </row>
    <row r="80" s="100" customFormat="1" ht="12.75" hidden="1">
      <c r="A80" s="100" t="s">
        <v>146</v>
      </c>
    </row>
    <row r="81" spans="1:24" s="100" customFormat="1" ht="12.75" hidden="1">
      <c r="A81" s="100">
        <v>1991</v>
      </c>
      <c r="B81" s="100">
        <v>105.88</v>
      </c>
      <c r="C81" s="100">
        <v>130.88</v>
      </c>
      <c r="D81" s="100">
        <v>9.199567058499518</v>
      </c>
      <c r="E81" s="100">
        <v>9.122827710191972</v>
      </c>
      <c r="F81" s="100">
        <v>20.953232917604897</v>
      </c>
      <c r="G81" s="100" t="s">
        <v>59</v>
      </c>
      <c r="H81" s="100">
        <v>15.790938062127381</v>
      </c>
      <c r="I81" s="100">
        <v>54.17093806212738</v>
      </c>
      <c r="J81" s="100" t="s">
        <v>73</v>
      </c>
      <c r="K81" s="100">
        <v>0.3817792637140569</v>
      </c>
      <c r="M81" s="100" t="s">
        <v>68</v>
      </c>
      <c r="N81" s="100">
        <v>0.2824606289888265</v>
      </c>
      <c r="X81" s="100">
        <v>67.5</v>
      </c>
    </row>
    <row r="82" spans="1:24" s="100" customFormat="1" ht="12.75" hidden="1">
      <c r="A82" s="100">
        <v>1992</v>
      </c>
      <c r="B82" s="100">
        <v>128.5</v>
      </c>
      <c r="C82" s="100">
        <v>135</v>
      </c>
      <c r="D82" s="100">
        <v>8.884065628051758</v>
      </c>
      <c r="E82" s="100">
        <v>9.15043830871582</v>
      </c>
      <c r="F82" s="100">
        <v>23.514514718445053</v>
      </c>
      <c r="G82" s="100" t="s">
        <v>56</v>
      </c>
      <c r="H82" s="100">
        <v>2.011499248393534</v>
      </c>
      <c r="I82" s="100">
        <v>63.011499248393534</v>
      </c>
      <c r="J82" s="100" t="s">
        <v>62</v>
      </c>
      <c r="K82" s="100">
        <v>0.42943658762551445</v>
      </c>
      <c r="L82" s="100">
        <v>0.4241184024643996</v>
      </c>
      <c r="M82" s="100">
        <v>0.10166281295183832</v>
      </c>
      <c r="N82" s="100">
        <v>0.08185460458251097</v>
      </c>
      <c r="O82" s="100">
        <v>0.017246761967407747</v>
      </c>
      <c r="P82" s="100">
        <v>0.01216653307072496</v>
      </c>
      <c r="Q82" s="100">
        <v>0.002099340107076267</v>
      </c>
      <c r="R82" s="100">
        <v>0.0012599515970320757</v>
      </c>
      <c r="S82" s="100">
        <v>0.00022628895663219395</v>
      </c>
      <c r="T82" s="100">
        <v>0.00017902699594134346</v>
      </c>
      <c r="U82" s="100">
        <v>4.593449743804576E-05</v>
      </c>
      <c r="V82" s="100">
        <v>4.675799104343093E-05</v>
      </c>
      <c r="W82" s="100">
        <v>1.411163107188657E-05</v>
      </c>
      <c r="X82" s="100">
        <v>67.5</v>
      </c>
    </row>
    <row r="83" spans="1:24" s="100" customFormat="1" ht="12.75" hidden="1">
      <c r="A83" s="100">
        <v>1990</v>
      </c>
      <c r="B83" s="100">
        <v>124.05999755859375</v>
      </c>
      <c r="C83" s="100">
        <v>119.26000213623047</v>
      </c>
      <c r="D83" s="100">
        <v>9.12954044342041</v>
      </c>
      <c r="E83" s="100">
        <v>9.72377872467041</v>
      </c>
      <c r="F83" s="100">
        <v>23.814017574197397</v>
      </c>
      <c r="G83" s="100" t="s">
        <v>57</v>
      </c>
      <c r="H83" s="100">
        <v>5.526662618531155</v>
      </c>
      <c r="I83" s="100">
        <v>62.086660177124905</v>
      </c>
      <c r="J83" s="100" t="s">
        <v>60</v>
      </c>
      <c r="K83" s="100">
        <v>0.39412515432386536</v>
      </c>
      <c r="L83" s="100">
        <v>0.002308604466648061</v>
      </c>
      <c r="M83" s="100">
        <v>-0.09375626635535063</v>
      </c>
      <c r="N83" s="100">
        <v>-0.0008464643276445856</v>
      </c>
      <c r="O83" s="100">
        <v>0.01575383334877062</v>
      </c>
      <c r="P83" s="100">
        <v>0.00026401013176574265</v>
      </c>
      <c r="Q83" s="100">
        <v>-0.0019566764089422456</v>
      </c>
      <c r="R83" s="100">
        <v>-6.802819346131101E-05</v>
      </c>
      <c r="S83" s="100">
        <v>0.000200020530576988</v>
      </c>
      <c r="T83" s="100">
        <v>1.8791573296850968E-05</v>
      </c>
      <c r="U83" s="100">
        <v>-4.399513112328642E-05</v>
      </c>
      <c r="V83" s="100">
        <v>-5.363615989293916E-06</v>
      </c>
      <c r="W83" s="100">
        <v>1.2250563491853123E-05</v>
      </c>
      <c r="X83" s="100">
        <v>67.5</v>
      </c>
    </row>
    <row r="84" spans="1:24" s="100" customFormat="1" ht="12.75" hidden="1">
      <c r="A84" s="100">
        <v>1989</v>
      </c>
      <c r="B84" s="100">
        <v>128.67999267578125</v>
      </c>
      <c r="C84" s="100">
        <v>137.8800048828125</v>
      </c>
      <c r="D84" s="100">
        <v>8.957435607910156</v>
      </c>
      <c r="E84" s="100">
        <v>9.141385078430176</v>
      </c>
      <c r="F84" s="100">
        <v>22.123049634520683</v>
      </c>
      <c r="G84" s="100" t="s">
        <v>58</v>
      </c>
      <c r="H84" s="100">
        <v>-2.3823204216800917</v>
      </c>
      <c r="I84" s="100">
        <v>58.79767225410116</v>
      </c>
      <c r="J84" s="100" t="s">
        <v>61</v>
      </c>
      <c r="K84" s="100">
        <v>-0.1705319486801094</v>
      </c>
      <c r="L84" s="100">
        <v>0.42411211920242387</v>
      </c>
      <c r="M84" s="100">
        <v>-0.039307633563787726</v>
      </c>
      <c r="N84" s="100">
        <v>-0.08185022779138278</v>
      </c>
      <c r="O84" s="100">
        <v>-0.007019083499972423</v>
      </c>
      <c r="P84" s="100">
        <v>0.012163668262961187</v>
      </c>
      <c r="Q84" s="100">
        <v>-0.0007606880542429141</v>
      </c>
      <c r="R84" s="100">
        <v>-0.0012581137435693438</v>
      </c>
      <c r="S84" s="100">
        <v>-0.00010582286728957579</v>
      </c>
      <c r="T84" s="100">
        <v>0.00017803803539921152</v>
      </c>
      <c r="U84" s="100">
        <v>-1.3206305021869946E-05</v>
      </c>
      <c r="V84" s="100">
        <v>-4.644934175999653E-05</v>
      </c>
      <c r="W84" s="100">
        <v>-7.004414725093735E-06</v>
      </c>
      <c r="X84" s="100">
        <v>67.5</v>
      </c>
    </row>
    <row r="85" spans="1:14" s="100" customFormat="1" ht="12.75">
      <c r="A85" s="100" t="s">
        <v>152</v>
      </c>
      <c r="E85" s="98" t="s">
        <v>106</v>
      </c>
      <c r="F85" s="101">
        <f>MIN(F56:F84)</f>
        <v>16.43470456966005</v>
      </c>
      <c r="G85" s="101"/>
      <c r="H85" s="101"/>
      <c r="I85" s="114"/>
      <c r="J85" s="114" t="s">
        <v>158</v>
      </c>
      <c r="K85" s="101">
        <f>AVERAGE(K83,K78,K73,K68,K63,K58)</f>
        <v>0.3064660778790056</v>
      </c>
      <c r="L85" s="101">
        <f>AVERAGE(L83,L78,L73,L68,L63,L58)</f>
        <v>0.0037087797830763955</v>
      </c>
      <c r="M85" s="114" t="s">
        <v>108</v>
      </c>
      <c r="N85" s="101" t="e">
        <f>Mittelwert(K81,K76,K71,K66,K61,K56)</f>
        <v>#NAME?</v>
      </c>
    </row>
    <row r="86" spans="5:14" s="100" customFormat="1" ht="12.75">
      <c r="E86" s="98" t="s">
        <v>107</v>
      </c>
      <c r="F86" s="101">
        <f>MAX(F56:F84)</f>
        <v>23.814017574197397</v>
      </c>
      <c r="G86" s="101"/>
      <c r="H86" s="101"/>
      <c r="I86" s="114"/>
      <c r="J86" s="114" t="s">
        <v>159</v>
      </c>
      <c r="K86" s="101">
        <f>AVERAGE(K84,K79,K74,K69,K64,K59)</f>
        <v>-0.25115192223183325</v>
      </c>
      <c r="L86" s="101">
        <f>AVERAGE(L84,L79,L74,L69,L64,L59)</f>
        <v>0.6813885914587706</v>
      </c>
      <c r="M86" s="101"/>
      <c r="N86" s="101"/>
    </row>
    <row r="87" spans="5:14" s="100" customFormat="1" ht="12.75">
      <c r="E87" s="98"/>
      <c r="F87" s="101"/>
      <c r="G87" s="101"/>
      <c r="H87" s="101"/>
      <c r="I87" s="101"/>
      <c r="J87" s="114" t="s">
        <v>112</v>
      </c>
      <c r="K87" s="101">
        <f>ABS(K85/$G$33)</f>
        <v>0.1915412986743785</v>
      </c>
      <c r="L87" s="101">
        <f>ABS(L85/$H$33)</f>
        <v>0.0103021660641011</v>
      </c>
      <c r="M87" s="114" t="s">
        <v>111</v>
      </c>
      <c r="N87" s="101">
        <f>K87+L87+L88+K88</f>
        <v>0.7704112902137528</v>
      </c>
    </row>
    <row r="88" spans="5:14" s="100" customFormat="1" ht="29.25" customHeight="1">
      <c r="E88" s="98"/>
      <c r="F88" s="101"/>
      <c r="G88" s="101"/>
      <c r="H88" s="101"/>
      <c r="I88" s="101"/>
      <c r="J88" s="101"/>
      <c r="K88" s="101">
        <f>ABS(K86/$G$34)</f>
        <v>0.1426999558135416</v>
      </c>
      <c r="L88" s="101">
        <f>ABS(L86/$H$34)</f>
        <v>0.4258678696617316</v>
      </c>
      <c r="M88" s="101"/>
      <c r="N88" s="101"/>
    </row>
    <row r="89" s="100" customFormat="1" ht="12.75"/>
    <row r="90" s="115" customFormat="1" ht="12.75">
      <c r="A90" s="115" t="s">
        <v>117</v>
      </c>
    </row>
    <row r="91" spans="1:24" s="115" customFormat="1" ht="12.75">
      <c r="A91" s="115">
        <v>1991</v>
      </c>
      <c r="B91" s="115">
        <v>98.88</v>
      </c>
      <c r="C91" s="115">
        <v>121.08</v>
      </c>
      <c r="D91" s="115">
        <v>9.176271972222619</v>
      </c>
      <c r="E91" s="115">
        <v>9.302636440986886</v>
      </c>
      <c r="F91" s="115">
        <v>16.2671735649879</v>
      </c>
      <c r="G91" s="115" t="s">
        <v>59</v>
      </c>
      <c r="H91" s="115">
        <v>10.770301883457087</v>
      </c>
      <c r="I91" s="115">
        <v>42.15030188345708</v>
      </c>
      <c r="J91" s="115" t="s">
        <v>73</v>
      </c>
      <c r="K91" s="115">
        <v>0.15937255428764016</v>
      </c>
      <c r="M91" s="115" t="s">
        <v>68</v>
      </c>
      <c r="N91" s="115">
        <v>0.10186016045913694</v>
      </c>
      <c r="X91" s="115">
        <v>67.5</v>
      </c>
    </row>
    <row r="92" spans="1:24" s="115" customFormat="1" ht="12.75">
      <c r="A92" s="115">
        <v>1992</v>
      </c>
      <c r="B92" s="115">
        <v>115.26000213623047</v>
      </c>
      <c r="C92" s="115">
        <v>130.86000061035156</v>
      </c>
      <c r="D92" s="115">
        <v>9.260699272155762</v>
      </c>
      <c r="E92" s="115">
        <v>9.37570858001709</v>
      </c>
      <c r="F92" s="115">
        <v>19.76367834936684</v>
      </c>
      <c r="G92" s="115" t="s">
        <v>56</v>
      </c>
      <c r="H92" s="115">
        <v>3.018273212690346</v>
      </c>
      <c r="I92" s="115">
        <v>50.778275348920815</v>
      </c>
      <c r="J92" s="115" t="s">
        <v>62</v>
      </c>
      <c r="K92" s="115">
        <v>0.3669200630249072</v>
      </c>
      <c r="L92" s="115">
        <v>0.04796627193328765</v>
      </c>
      <c r="M92" s="115">
        <v>0.08686337238688757</v>
      </c>
      <c r="N92" s="115">
        <v>0.12112152262874258</v>
      </c>
      <c r="O92" s="115">
        <v>0.01473632147055573</v>
      </c>
      <c r="P92" s="115">
        <v>0.0013759436133953602</v>
      </c>
      <c r="Q92" s="115">
        <v>0.0017936466848750504</v>
      </c>
      <c r="R92" s="115">
        <v>0.001864366197932122</v>
      </c>
      <c r="S92" s="115">
        <v>0.0001933532301061881</v>
      </c>
      <c r="T92" s="115">
        <v>2.0243945888782538E-05</v>
      </c>
      <c r="U92" s="115">
        <v>3.922545301401171E-05</v>
      </c>
      <c r="V92" s="115">
        <v>6.919115447235282E-05</v>
      </c>
      <c r="W92" s="115">
        <v>1.206358814862506E-05</v>
      </c>
      <c r="X92" s="115">
        <v>67.5</v>
      </c>
    </row>
    <row r="93" spans="1:24" s="115" customFormat="1" ht="12.75">
      <c r="A93" s="115">
        <v>1989</v>
      </c>
      <c r="B93" s="115">
        <v>120.80000305175781</v>
      </c>
      <c r="C93" s="115">
        <v>136.1999969482422</v>
      </c>
      <c r="D93" s="115">
        <v>9.079537391662598</v>
      </c>
      <c r="E93" s="115">
        <v>9.325531005859375</v>
      </c>
      <c r="F93" s="115">
        <v>22.606045742231355</v>
      </c>
      <c r="G93" s="115" t="s">
        <v>57</v>
      </c>
      <c r="H93" s="115">
        <v>5.953760468531911</v>
      </c>
      <c r="I93" s="115">
        <v>59.25376352028972</v>
      </c>
      <c r="J93" s="115" t="s">
        <v>60</v>
      </c>
      <c r="K93" s="115">
        <v>0.18648531078420783</v>
      </c>
      <c r="L93" s="115">
        <v>0.00026219006855932996</v>
      </c>
      <c r="M93" s="115">
        <v>-0.0432944065701914</v>
      </c>
      <c r="N93" s="115">
        <v>-0.0012525850514008572</v>
      </c>
      <c r="O93" s="115">
        <v>0.00762598107918757</v>
      </c>
      <c r="P93" s="115">
        <v>2.9863748360710842E-05</v>
      </c>
      <c r="Q93" s="115">
        <v>-0.0008528895295736191</v>
      </c>
      <c r="R93" s="115">
        <v>-0.00010069107677914819</v>
      </c>
      <c r="S93" s="115">
        <v>0.00011101642021232449</v>
      </c>
      <c r="T93" s="115">
        <v>2.1183706500229893E-06</v>
      </c>
      <c r="U93" s="115">
        <v>-1.5870777476987486E-05</v>
      </c>
      <c r="V93" s="115">
        <v>-7.942680691098394E-06</v>
      </c>
      <c r="W93" s="115">
        <v>7.250196638629037E-06</v>
      </c>
      <c r="X93" s="115">
        <v>67.5</v>
      </c>
    </row>
    <row r="94" spans="1:24" s="115" customFormat="1" ht="12.75">
      <c r="A94" s="115">
        <v>1990</v>
      </c>
      <c r="B94" s="115">
        <v>112.95999908447266</v>
      </c>
      <c r="C94" s="115">
        <v>118.05999755859375</v>
      </c>
      <c r="D94" s="115">
        <v>9.437053680419922</v>
      </c>
      <c r="E94" s="115">
        <v>9.728514671325684</v>
      </c>
      <c r="F94" s="115">
        <v>22.49603513928954</v>
      </c>
      <c r="G94" s="115" t="s">
        <v>58</v>
      </c>
      <c r="H94" s="115">
        <v>11.252857518990162</v>
      </c>
      <c r="I94" s="115">
        <v>56.71285660346282</v>
      </c>
      <c r="J94" s="115" t="s">
        <v>61</v>
      </c>
      <c r="K94" s="115">
        <v>0.315996141609228</v>
      </c>
      <c r="L94" s="115">
        <v>0.047965555344914416</v>
      </c>
      <c r="M94" s="115">
        <v>0.07530497873419838</v>
      </c>
      <c r="N94" s="115">
        <v>-0.12111504561611662</v>
      </c>
      <c r="O94" s="115">
        <v>0.012609662289825012</v>
      </c>
      <c r="P94" s="115">
        <v>0.001375619490912123</v>
      </c>
      <c r="Q94" s="115">
        <v>0.0015778934946652607</v>
      </c>
      <c r="R94" s="115">
        <v>-0.0018616451399364304</v>
      </c>
      <c r="S94" s="115">
        <v>0.00015830611496634331</v>
      </c>
      <c r="T94" s="115">
        <v>2.0132805341955615E-05</v>
      </c>
      <c r="U94" s="115">
        <v>3.587136164728609E-05</v>
      </c>
      <c r="V94" s="115">
        <v>-6.873375939562918E-05</v>
      </c>
      <c r="W94" s="115">
        <v>9.64182595366973E-06</v>
      </c>
      <c r="X94" s="115">
        <v>67.5</v>
      </c>
    </row>
    <row r="95" s="115" customFormat="1" ht="12.75">
      <c r="A95" s="115" t="s">
        <v>123</v>
      </c>
    </row>
    <row r="96" spans="1:24" s="115" customFormat="1" ht="12.75">
      <c r="A96" s="115">
        <v>1991</v>
      </c>
      <c r="B96" s="115">
        <v>95.26</v>
      </c>
      <c r="C96" s="115">
        <v>119.76</v>
      </c>
      <c r="D96" s="115">
        <v>9.267102578261712</v>
      </c>
      <c r="E96" s="115">
        <v>9.287469548366618</v>
      </c>
      <c r="F96" s="115">
        <v>14.02410176806123</v>
      </c>
      <c r="G96" s="115" t="s">
        <v>59</v>
      </c>
      <c r="H96" s="115">
        <v>8.216575718569082</v>
      </c>
      <c r="I96" s="115">
        <v>35.97657571856909</v>
      </c>
      <c r="J96" s="115" t="s">
        <v>73</v>
      </c>
      <c r="K96" s="115">
        <v>0.8231038006240674</v>
      </c>
      <c r="M96" s="115" t="s">
        <v>68</v>
      </c>
      <c r="N96" s="115">
        <v>0.4519889867238371</v>
      </c>
      <c r="X96" s="115">
        <v>67.5</v>
      </c>
    </row>
    <row r="97" spans="1:24" s="115" customFormat="1" ht="12.75">
      <c r="A97" s="115">
        <v>1992</v>
      </c>
      <c r="B97" s="115">
        <v>124.08000183105469</v>
      </c>
      <c r="C97" s="115">
        <v>140.8800048828125</v>
      </c>
      <c r="D97" s="115">
        <v>9.055639266967773</v>
      </c>
      <c r="E97" s="115">
        <v>9.210783958435059</v>
      </c>
      <c r="F97" s="115">
        <v>20.967957101331912</v>
      </c>
      <c r="G97" s="115" t="s">
        <v>56</v>
      </c>
      <c r="H97" s="115">
        <v>-1.4672728797856252</v>
      </c>
      <c r="I97" s="115">
        <v>55.11272895126906</v>
      </c>
      <c r="J97" s="115" t="s">
        <v>62</v>
      </c>
      <c r="K97" s="115">
        <v>0.8650798275386056</v>
      </c>
      <c r="L97" s="115">
        <v>0.1257728386296588</v>
      </c>
      <c r="M97" s="115">
        <v>0.2047960788663694</v>
      </c>
      <c r="N97" s="115">
        <v>0.12545313246766676</v>
      </c>
      <c r="O97" s="115">
        <v>0.03474344863590113</v>
      </c>
      <c r="P97" s="115">
        <v>0.0036080270991153277</v>
      </c>
      <c r="Q97" s="115">
        <v>0.004228978785818214</v>
      </c>
      <c r="R97" s="115">
        <v>0.0019310253078414733</v>
      </c>
      <c r="S97" s="115">
        <v>0.00045583726866426093</v>
      </c>
      <c r="T97" s="115">
        <v>5.3088874150107345E-05</v>
      </c>
      <c r="U97" s="115">
        <v>9.248936516841863E-05</v>
      </c>
      <c r="V97" s="115">
        <v>7.166782558156213E-05</v>
      </c>
      <c r="W97" s="115">
        <v>2.8430858808200645E-05</v>
      </c>
      <c r="X97" s="115">
        <v>67.5</v>
      </c>
    </row>
    <row r="98" spans="1:24" s="115" customFormat="1" ht="12.75">
      <c r="A98" s="115">
        <v>1989</v>
      </c>
      <c r="B98" s="115">
        <v>133.1999969482422</v>
      </c>
      <c r="C98" s="115">
        <v>148.89999389648438</v>
      </c>
      <c r="D98" s="115">
        <v>9.00369644165039</v>
      </c>
      <c r="E98" s="115">
        <v>9.041556358337402</v>
      </c>
      <c r="F98" s="115">
        <v>26.5897847817537</v>
      </c>
      <c r="G98" s="115" t="s">
        <v>57</v>
      </c>
      <c r="H98" s="115">
        <v>4.619419906519482</v>
      </c>
      <c r="I98" s="115">
        <v>70.31941685476167</v>
      </c>
      <c r="J98" s="115" t="s">
        <v>60</v>
      </c>
      <c r="K98" s="115">
        <v>0.14167561043303592</v>
      </c>
      <c r="L98" s="115">
        <v>-0.0006832634059088754</v>
      </c>
      <c r="M98" s="115">
        <v>-0.03124105599419294</v>
      </c>
      <c r="N98" s="115">
        <v>-0.0012974328996430509</v>
      </c>
      <c r="O98" s="115">
        <v>0.0060592796626342885</v>
      </c>
      <c r="P98" s="115">
        <v>-7.831644481180795E-05</v>
      </c>
      <c r="Q98" s="115">
        <v>-0.0005352015651460103</v>
      </c>
      <c r="R98" s="115">
        <v>-0.00010430337524370569</v>
      </c>
      <c r="S98" s="115">
        <v>0.00010964221662890212</v>
      </c>
      <c r="T98" s="115">
        <v>-5.583832557788658E-06</v>
      </c>
      <c r="U98" s="115">
        <v>-4.402582637572305E-06</v>
      </c>
      <c r="V98" s="115">
        <v>-8.227716645502968E-06</v>
      </c>
      <c r="W98" s="115">
        <v>7.752670856716552E-06</v>
      </c>
      <c r="X98" s="115">
        <v>67.5</v>
      </c>
    </row>
    <row r="99" spans="1:24" s="115" customFormat="1" ht="12.75">
      <c r="A99" s="115">
        <v>1990</v>
      </c>
      <c r="B99" s="115">
        <v>103.22000122070312</v>
      </c>
      <c r="C99" s="115">
        <v>108.72000122070312</v>
      </c>
      <c r="D99" s="115">
        <v>9.697206497192383</v>
      </c>
      <c r="E99" s="115">
        <v>10.107659339904785</v>
      </c>
      <c r="F99" s="115">
        <v>23.02047878397883</v>
      </c>
      <c r="G99" s="115" t="s">
        <v>58</v>
      </c>
      <c r="H99" s="115">
        <v>20.734924293540388</v>
      </c>
      <c r="I99" s="115">
        <v>56.45492551424351</v>
      </c>
      <c r="J99" s="115" t="s">
        <v>61</v>
      </c>
      <c r="K99" s="115">
        <v>0.8533997477282556</v>
      </c>
      <c r="L99" s="115">
        <v>-0.12577098269505704</v>
      </c>
      <c r="M99" s="115">
        <v>0.20239918561942857</v>
      </c>
      <c r="N99" s="115">
        <v>-0.12544642328030267</v>
      </c>
      <c r="O99" s="115">
        <v>0.034210997545898694</v>
      </c>
      <c r="P99" s="115">
        <v>-0.0036071770239929457</v>
      </c>
      <c r="Q99" s="115">
        <v>0.004194975668054077</v>
      </c>
      <c r="R99" s="115">
        <v>-0.0019282063026131377</v>
      </c>
      <c r="S99" s="115">
        <v>0.00044245474326307603</v>
      </c>
      <c r="T99" s="115">
        <v>-5.27944066402163E-05</v>
      </c>
      <c r="U99" s="115">
        <v>9.238452216349033E-05</v>
      </c>
      <c r="V99" s="115">
        <v>-7.119397377861783E-05</v>
      </c>
      <c r="W99" s="115">
        <v>2.735342441375957E-05</v>
      </c>
      <c r="X99" s="115">
        <v>67.5</v>
      </c>
    </row>
    <row r="100" s="115" customFormat="1" ht="12.75">
      <c r="A100" s="115" t="s">
        <v>129</v>
      </c>
    </row>
    <row r="101" spans="1:24" s="115" customFormat="1" ht="12.75">
      <c r="A101" s="115">
        <v>1991</v>
      </c>
      <c r="B101" s="115">
        <v>103.28</v>
      </c>
      <c r="C101" s="115">
        <v>116.48</v>
      </c>
      <c r="D101" s="115">
        <v>9.106094708566767</v>
      </c>
      <c r="E101" s="115">
        <v>9.207685766037677</v>
      </c>
      <c r="F101" s="115">
        <v>15.80966740405714</v>
      </c>
      <c r="G101" s="115" t="s">
        <v>59</v>
      </c>
      <c r="H101" s="115">
        <v>5.508185470885756</v>
      </c>
      <c r="I101" s="115">
        <v>41.28818547088576</v>
      </c>
      <c r="J101" s="115" t="s">
        <v>73</v>
      </c>
      <c r="K101" s="115">
        <v>0.7987539209538224</v>
      </c>
      <c r="M101" s="115" t="s">
        <v>68</v>
      </c>
      <c r="N101" s="115">
        <v>0.43908599789858876</v>
      </c>
      <c r="X101" s="115">
        <v>67.5</v>
      </c>
    </row>
    <row r="102" spans="1:24" s="115" customFormat="1" ht="12.75">
      <c r="A102" s="115">
        <v>1992</v>
      </c>
      <c r="B102" s="115">
        <v>120.12000274658203</v>
      </c>
      <c r="C102" s="115">
        <v>139.82000732421875</v>
      </c>
      <c r="D102" s="115">
        <v>9.071817398071289</v>
      </c>
      <c r="E102" s="115">
        <v>9.344316482543945</v>
      </c>
      <c r="F102" s="115">
        <v>19.51032210295148</v>
      </c>
      <c r="G102" s="115" t="s">
        <v>56</v>
      </c>
      <c r="H102" s="115">
        <v>-1.4385287018120607</v>
      </c>
      <c r="I102" s="115">
        <v>51.18147404476998</v>
      </c>
      <c r="J102" s="115" t="s">
        <v>62</v>
      </c>
      <c r="K102" s="115">
        <v>0.8521063923929815</v>
      </c>
      <c r="L102" s="115">
        <v>0.12252713471398706</v>
      </c>
      <c r="M102" s="115">
        <v>0.2017246754259092</v>
      </c>
      <c r="N102" s="115">
        <v>0.12553102946130304</v>
      </c>
      <c r="O102" s="115">
        <v>0.03422244584879528</v>
      </c>
      <c r="P102" s="115">
        <v>0.0035149112368974026</v>
      </c>
      <c r="Q102" s="115">
        <v>0.0041655551406214394</v>
      </c>
      <c r="R102" s="115">
        <v>0.0019322197235451225</v>
      </c>
      <c r="S102" s="115">
        <v>0.00044899605378162565</v>
      </c>
      <c r="T102" s="115">
        <v>5.172492928171716E-05</v>
      </c>
      <c r="U102" s="115">
        <v>9.110062329151854E-05</v>
      </c>
      <c r="V102" s="115">
        <v>7.170974431257512E-05</v>
      </c>
      <c r="W102" s="115">
        <v>2.800385548265409E-05</v>
      </c>
      <c r="X102" s="115">
        <v>67.5</v>
      </c>
    </row>
    <row r="103" spans="1:24" s="115" customFormat="1" ht="12.75">
      <c r="A103" s="115">
        <v>1989</v>
      </c>
      <c r="B103" s="115">
        <v>129.22000122070312</v>
      </c>
      <c r="C103" s="115">
        <v>149.72000122070312</v>
      </c>
      <c r="D103" s="115">
        <v>8.76717758178711</v>
      </c>
      <c r="E103" s="115">
        <v>9.014899253845215</v>
      </c>
      <c r="F103" s="115">
        <v>25.461573193105227</v>
      </c>
      <c r="G103" s="115" t="s">
        <v>57</v>
      </c>
      <c r="H103" s="115">
        <v>7.420753478356772</v>
      </c>
      <c r="I103" s="115">
        <v>69.1407546990599</v>
      </c>
      <c r="J103" s="115" t="s">
        <v>60</v>
      </c>
      <c r="K103" s="115">
        <v>-0.07025786944911469</v>
      </c>
      <c r="L103" s="115">
        <v>-0.0006656391457015011</v>
      </c>
      <c r="M103" s="115">
        <v>0.01891678603050124</v>
      </c>
      <c r="N103" s="115">
        <v>-0.0012983243020180041</v>
      </c>
      <c r="O103" s="115">
        <v>-0.0024536547911095026</v>
      </c>
      <c r="P103" s="115">
        <v>-7.626378265107887E-05</v>
      </c>
      <c r="Q103" s="115">
        <v>0.0004993499153489014</v>
      </c>
      <c r="R103" s="115">
        <v>-0.00010437796321846803</v>
      </c>
      <c r="S103" s="115">
        <v>-1.8575322922850855E-06</v>
      </c>
      <c r="T103" s="115">
        <v>-5.435433471980761E-06</v>
      </c>
      <c r="U103" s="115">
        <v>1.8048862252035486E-05</v>
      </c>
      <c r="V103" s="115">
        <v>-8.235498770181354E-06</v>
      </c>
      <c r="W103" s="115">
        <v>8.180676912435046E-07</v>
      </c>
      <c r="X103" s="115">
        <v>67.5</v>
      </c>
    </row>
    <row r="104" spans="1:24" s="115" customFormat="1" ht="12.75">
      <c r="A104" s="115">
        <v>1990</v>
      </c>
      <c r="B104" s="115">
        <v>106.05999755859375</v>
      </c>
      <c r="C104" s="115">
        <v>111.66000366210938</v>
      </c>
      <c r="D104" s="115">
        <v>9.362261772155762</v>
      </c>
      <c r="E104" s="115">
        <v>9.730631828308105</v>
      </c>
      <c r="F104" s="115">
        <v>23.300557251874952</v>
      </c>
      <c r="G104" s="115" t="s">
        <v>58</v>
      </c>
      <c r="H104" s="115">
        <v>20.63316165249894</v>
      </c>
      <c r="I104" s="115">
        <v>59.19315921109269</v>
      </c>
      <c r="J104" s="115" t="s">
        <v>61</v>
      </c>
      <c r="K104" s="115">
        <v>0.8492050021858403</v>
      </c>
      <c r="L104" s="115">
        <v>-0.12252532662983291</v>
      </c>
      <c r="M104" s="115">
        <v>0.20083575349514998</v>
      </c>
      <c r="N104" s="115">
        <v>-0.12552431522068272</v>
      </c>
      <c r="O104" s="115">
        <v>0.03413437238385658</v>
      </c>
      <c r="P104" s="115">
        <v>-0.00351408378368009</v>
      </c>
      <c r="Q104" s="115">
        <v>0.004135516810701989</v>
      </c>
      <c r="R104" s="115">
        <v>-0.0019293984297835307</v>
      </c>
      <c r="S104" s="115">
        <v>0.0004489922113859611</v>
      </c>
      <c r="T104" s="115">
        <v>-5.1438549475761E-05</v>
      </c>
      <c r="U104" s="115">
        <v>8.929480463896105E-05</v>
      </c>
      <c r="V104" s="115">
        <v>-7.123527208750761E-05</v>
      </c>
      <c r="W104" s="115">
        <v>2.799190395714302E-05</v>
      </c>
      <c r="X104" s="115">
        <v>67.5</v>
      </c>
    </row>
    <row r="105" s="115" customFormat="1" ht="12.75">
      <c r="A105" s="115" t="s">
        <v>135</v>
      </c>
    </row>
    <row r="106" spans="1:24" s="115" customFormat="1" ht="12.75">
      <c r="A106" s="115">
        <v>1991</v>
      </c>
      <c r="B106" s="115">
        <v>105.58</v>
      </c>
      <c r="C106" s="115">
        <v>111.78</v>
      </c>
      <c r="D106" s="115">
        <v>8.958233198394868</v>
      </c>
      <c r="E106" s="115">
        <v>9.22183398490562</v>
      </c>
      <c r="F106" s="115">
        <v>16.34840862223287</v>
      </c>
      <c r="G106" s="115" t="s">
        <v>59</v>
      </c>
      <c r="H106" s="115">
        <v>5.324059230031494</v>
      </c>
      <c r="I106" s="115">
        <v>43.40405923003149</v>
      </c>
      <c r="J106" s="115" t="s">
        <v>73</v>
      </c>
      <c r="K106" s="115">
        <v>0.6455050849421283</v>
      </c>
      <c r="M106" s="115" t="s">
        <v>68</v>
      </c>
      <c r="N106" s="115">
        <v>0.35114798643853457</v>
      </c>
      <c r="X106" s="115">
        <v>67.5</v>
      </c>
    </row>
    <row r="107" spans="1:24" s="115" customFormat="1" ht="12.75">
      <c r="A107" s="115">
        <v>1992</v>
      </c>
      <c r="B107" s="115">
        <v>117.16000366210938</v>
      </c>
      <c r="C107" s="115">
        <v>131.55999755859375</v>
      </c>
      <c r="D107" s="115">
        <v>9.169846534729004</v>
      </c>
      <c r="E107" s="115">
        <v>9.272994995117188</v>
      </c>
      <c r="F107" s="115">
        <v>18.153854753277166</v>
      </c>
      <c r="G107" s="115" t="s">
        <v>56</v>
      </c>
      <c r="H107" s="115">
        <v>-2.551922092646322</v>
      </c>
      <c r="I107" s="115">
        <v>47.10808156946306</v>
      </c>
      <c r="J107" s="115" t="s">
        <v>62</v>
      </c>
      <c r="K107" s="115">
        <v>0.7647790985370669</v>
      </c>
      <c r="L107" s="115">
        <v>0.13988676629632785</v>
      </c>
      <c r="M107" s="115">
        <v>0.18105122785499894</v>
      </c>
      <c r="N107" s="115">
        <v>0.08540935199579196</v>
      </c>
      <c r="O107" s="115">
        <v>0.030715119783836863</v>
      </c>
      <c r="P107" s="115">
        <v>0.004012893344469843</v>
      </c>
      <c r="Q107" s="115">
        <v>0.003738675854873831</v>
      </c>
      <c r="R107" s="115">
        <v>0.001314651157758313</v>
      </c>
      <c r="S107" s="115">
        <v>0.00040298397363548705</v>
      </c>
      <c r="T107" s="115">
        <v>5.904399440722595E-05</v>
      </c>
      <c r="U107" s="115">
        <v>8.176863162344615E-05</v>
      </c>
      <c r="V107" s="115">
        <v>4.8793239339918095E-05</v>
      </c>
      <c r="W107" s="115">
        <v>2.513290063921258E-05</v>
      </c>
      <c r="X107" s="115">
        <v>67.5</v>
      </c>
    </row>
    <row r="108" spans="1:24" s="115" customFormat="1" ht="12.75">
      <c r="A108" s="115">
        <v>1989</v>
      </c>
      <c r="B108" s="115">
        <v>132.4199981689453</v>
      </c>
      <c r="C108" s="115">
        <v>145.22000122070312</v>
      </c>
      <c r="D108" s="115">
        <v>8.59254264831543</v>
      </c>
      <c r="E108" s="115">
        <v>8.892290115356445</v>
      </c>
      <c r="F108" s="115">
        <v>24.159529816441456</v>
      </c>
      <c r="G108" s="115" t="s">
        <v>57</v>
      </c>
      <c r="H108" s="115">
        <v>2.0274207071814345</v>
      </c>
      <c r="I108" s="115">
        <v>66.94741887612675</v>
      </c>
      <c r="J108" s="115" t="s">
        <v>60</v>
      </c>
      <c r="K108" s="115">
        <v>0.12972902371776604</v>
      </c>
      <c r="L108" s="115">
        <v>-0.0007604487371769806</v>
      </c>
      <c r="M108" s="115">
        <v>-0.028681436186341287</v>
      </c>
      <c r="N108" s="115">
        <v>-0.0008832992909007088</v>
      </c>
      <c r="O108" s="115">
        <v>0.005536333900166956</v>
      </c>
      <c r="P108" s="115">
        <v>-8.711162753688933E-05</v>
      </c>
      <c r="Q108" s="115">
        <v>-0.0004951780377333644</v>
      </c>
      <c r="R108" s="115">
        <v>-7.10118236931042E-05</v>
      </c>
      <c r="S108" s="115">
        <v>9.924659424904767E-05</v>
      </c>
      <c r="T108" s="115">
        <v>-6.207925688771562E-06</v>
      </c>
      <c r="U108" s="115">
        <v>-4.374190971787359E-06</v>
      </c>
      <c r="V108" s="115">
        <v>-5.601169561490524E-06</v>
      </c>
      <c r="W108" s="115">
        <v>6.996012035499395E-06</v>
      </c>
      <c r="X108" s="115">
        <v>67.5</v>
      </c>
    </row>
    <row r="109" spans="1:24" s="115" customFormat="1" ht="12.75">
      <c r="A109" s="115">
        <v>1990</v>
      </c>
      <c r="B109" s="115">
        <v>107.08000183105469</v>
      </c>
      <c r="C109" s="115">
        <v>111.4800033569336</v>
      </c>
      <c r="D109" s="115">
        <v>9.509201049804688</v>
      </c>
      <c r="E109" s="115">
        <v>10.06106948852539</v>
      </c>
      <c r="F109" s="115">
        <v>22.643226802355766</v>
      </c>
      <c r="G109" s="115" t="s">
        <v>58</v>
      </c>
      <c r="H109" s="115">
        <v>17.056823720624962</v>
      </c>
      <c r="I109" s="115">
        <v>56.63682555167965</v>
      </c>
      <c r="J109" s="115" t="s">
        <v>61</v>
      </c>
      <c r="K109" s="115">
        <v>0.7536958603869363</v>
      </c>
      <c r="L109" s="115">
        <v>-0.1398846993154061</v>
      </c>
      <c r="M109" s="115">
        <v>0.17876499189184547</v>
      </c>
      <c r="N109" s="115">
        <v>-0.08540478435488134</v>
      </c>
      <c r="O109" s="115">
        <v>0.03021204379517064</v>
      </c>
      <c r="P109" s="115">
        <v>-0.004011947726284359</v>
      </c>
      <c r="Q109" s="115">
        <v>0.0037057382339775575</v>
      </c>
      <c r="R109" s="115">
        <v>-0.0013127318795135023</v>
      </c>
      <c r="S109" s="115">
        <v>0.00039057162792119425</v>
      </c>
      <c r="T109" s="115">
        <v>-5.871673470317657E-05</v>
      </c>
      <c r="U109" s="115">
        <v>8.165154971531876E-05</v>
      </c>
      <c r="V109" s="115">
        <v>-4.8470682941608764E-05</v>
      </c>
      <c r="W109" s="115">
        <v>2.4139563172097373E-05</v>
      </c>
      <c r="X109" s="115">
        <v>67.5</v>
      </c>
    </row>
    <row r="110" s="115" customFormat="1" ht="12.75">
      <c r="A110" s="115" t="s">
        <v>141</v>
      </c>
    </row>
    <row r="111" spans="1:24" s="115" customFormat="1" ht="12.75">
      <c r="A111" s="115">
        <v>1991</v>
      </c>
      <c r="B111" s="115">
        <v>111.78</v>
      </c>
      <c r="C111" s="115">
        <v>137.48</v>
      </c>
      <c r="D111" s="115">
        <v>8.900720508603799</v>
      </c>
      <c r="E111" s="115">
        <v>8.98592949731339</v>
      </c>
      <c r="F111" s="115">
        <v>15.377085763286345</v>
      </c>
      <c r="G111" s="115" t="s">
        <v>59</v>
      </c>
      <c r="H111" s="115">
        <v>-3.1802388069482532</v>
      </c>
      <c r="I111" s="115">
        <v>41.09976119305175</v>
      </c>
      <c r="J111" s="115" t="s">
        <v>73</v>
      </c>
      <c r="K111" s="115">
        <v>0.42500670248039557</v>
      </c>
      <c r="M111" s="115" t="s">
        <v>68</v>
      </c>
      <c r="N111" s="115">
        <v>0.28983979567901474</v>
      </c>
      <c r="X111" s="115">
        <v>67.5</v>
      </c>
    </row>
    <row r="112" spans="1:24" s="115" customFormat="1" ht="12.75">
      <c r="A112" s="115">
        <v>1992</v>
      </c>
      <c r="B112" s="115">
        <v>116.19999694824219</v>
      </c>
      <c r="C112" s="115">
        <v>135.6999969482422</v>
      </c>
      <c r="D112" s="115">
        <v>9.0429105758667</v>
      </c>
      <c r="E112" s="115">
        <v>9.128602027893066</v>
      </c>
      <c r="F112" s="115">
        <v>22.47062245676402</v>
      </c>
      <c r="G112" s="115" t="s">
        <v>56</v>
      </c>
      <c r="H112" s="115">
        <v>10.425931623811081</v>
      </c>
      <c r="I112" s="115">
        <v>59.12592857205327</v>
      </c>
      <c r="J112" s="115" t="s">
        <v>62</v>
      </c>
      <c r="K112" s="115">
        <v>0.5231665962226563</v>
      </c>
      <c r="L112" s="115">
        <v>0.3471444096343179</v>
      </c>
      <c r="M112" s="115">
        <v>0.12385274082110113</v>
      </c>
      <c r="N112" s="115">
        <v>0.12208132162299791</v>
      </c>
      <c r="O112" s="115">
        <v>0.021011258857481913</v>
      </c>
      <c r="P112" s="115">
        <v>0.009958536766573848</v>
      </c>
      <c r="Q112" s="115">
        <v>0.0025575425526150513</v>
      </c>
      <c r="R112" s="115">
        <v>0.001879153262003571</v>
      </c>
      <c r="S112" s="115">
        <v>0.0002756415423760869</v>
      </c>
      <c r="T112" s="115">
        <v>0.00014655971582538878</v>
      </c>
      <c r="U112" s="115">
        <v>5.592946262879338E-05</v>
      </c>
      <c r="V112" s="115">
        <v>6.973524461906774E-05</v>
      </c>
      <c r="W112" s="115">
        <v>1.7187281490874053E-05</v>
      </c>
      <c r="X112" s="115">
        <v>67.5</v>
      </c>
    </row>
    <row r="113" spans="1:24" s="115" customFormat="1" ht="12.75">
      <c r="A113" s="115">
        <v>1989</v>
      </c>
      <c r="B113" s="115">
        <v>116.87999725341797</v>
      </c>
      <c r="C113" s="115">
        <v>141.3800048828125</v>
      </c>
      <c r="D113" s="115">
        <v>8.963107109069824</v>
      </c>
      <c r="E113" s="115">
        <v>9.185068130493164</v>
      </c>
      <c r="F113" s="115">
        <v>22.338964384179175</v>
      </c>
      <c r="G113" s="115" t="s">
        <v>57</v>
      </c>
      <c r="H113" s="115">
        <v>9.924546396024724</v>
      </c>
      <c r="I113" s="115">
        <v>59.30454364944269</v>
      </c>
      <c r="J113" s="115" t="s">
        <v>60</v>
      </c>
      <c r="K113" s="115">
        <v>-0.5034879711447572</v>
      </c>
      <c r="L113" s="115">
        <v>-0.0018876412306524557</v>
      </c>
      <c r="M113" s="115">
        <v>0.1195689698377043</v>
      </c>
      <c r="N113" s="115">
        <v>-0.0012626215232031193</v>
      </c>
      <c r="O113" s="115">
        <v>-0.020158129020896073</v>
      </c>
      <c r="P113" s="115">
        <v>-0.00021598989159107805</v>
      </c>
      <c r="Q113" s="115">
        <v>0.002485754341520481</v>
      </c>
      <c r="R113" s="115">
        <v>-0.00010151890886570295</v>
      </c>
      <c r="S113" s="115">
        <v>-0.00025860041352503707</v>
      </c>
      <c r="T113" s="115">
        <v>-1.538297771487845E-05</v>
      </c>
      <c r="U113" s="115">
        <v>5.523211634544688E-05</v>
      </c>
      <c r="V113" s="115">
        <v>-8.015038135535439E-06</v>
      </c>
      <c r="W113" s="115">
        <v>-1.5916249705078034E-05</v>
      </c>
      <c r="X113" s="115">
        <v>67.5</v>
      </c>
    </row>
    <row r="114" spans="1:24" s="115" customFormat="1" ht="12.75">
      <c r="A114" s="115">
        <v>1990</v>
      </c>
      <c r="B114" s="115">
        <v>113.87999725341797</v>
      </c>
      <c r="C114" s="115">
        <v>101.68000030517578</v>
      </c>
      <c r="D114" s="115">
        <v>9.077187538146973</v>
      </c>
      <c r="E114" s="115">
        <v>9.787468910217285</v>
      </c>
      <c r="F114" s="115">
        <v>23.063344252006743</v>
      </c>
      <c r="G114" s="115" t="s">
        <v>58</v>
      </c>
      <c r="H114" s="115">
        <v>14.070479997722444</v>
      </c>
      <c r="I114" s="115">
        <v>60.45047725114041</v>
      </c>
      <c r="J114" s="115" t="s">
        <v>61</v>
      </c>
      <c r="K114" s="115">
        <v>0.1421377863755308</v>
      </c>
      <c r="L114" s="115">
        <v>-0.34713927745350776</v>
      </c>
      <c r="M114" s="115">
        <v>0.032291838920213395</v>
      </c>
      <c r="N114" s="115">
        <v>-0.12207479214033912</v>
      </c>
      <c r="O114" s="115">
        <v>0.005926451986899042</v>
      </c>
      <c r="P114" s="115">
        <v>-0.009956194197479958</v>
      </c>
      <c r="Q114" s="115">
        <v>0.0006017052950147546</v>
      </c>
      <c r="R114" s="115">
        <v>-0.0018764090420911369</v>
      </c>
      <c r="S114" s="115">
        <v>9.541533424008909E-05</v>
      </c>
      <c r="T114" s="115">
        <v>-0.0001457501776995221</v>
      </c>
      <c r="U114" s="115">
        <v>8.804437173869495E-06</v>
      </c>
      <c r="V114" s="115">
        <v>-6.927310809951529E-05</v>
      </c>
      <c r="W114" s="115">
        <v>6.486573854674376E-06</v>
      </c>
      <c r="X114" s="115">
        <v>67.5</v>
      </c>
    </row>
    <row r="115" s="115" customFormat="1" ht="12.75">
      <c r="A115" s="115" t="s">
        <v>147</v>
      </c>
    </row>
    <row r="116" spans="1:24" s="115" customFormat="1" ht="12.75">
      <c r="A116" s="115">
        <v>1991</v>
      </c>
      <c r="B116" s="115">
        <v>105.88</v>
      </c>
      <c r="C116" s="115">
        <v>130.88</v>
      </c>
      <c r="D116" s="115">
        <v>9.199567058499518</v>
      </c>
      <c r="E116" s="115">
        <v>9.122827710191972</v>
      </c>
      <c r="F116" s="115">
        <v>17.91103288767497</v>
      </c>
      <c r="G116" s="115" t="s">
        <v>59</v>
      </c>
      <c r="H116" s="115">
        <v>7.925859196160495</v>
      </c>
      <c r="I116" s="115">
        <v>46.30585919616049</v>
      </c>
      <c r="J116" s="115" t="s">
        <v>73</v>
      </c>
      <c r="K116" s="115">
        <v>0.07364044408994448</v>
      </c>
      <c r="M116" s="115" t="s">
        <v>68</v>
      </c>
      <c r="N116" s="115">
        <v>0.047617021085952504</v>
      </c>
      <c r="X116" s="115">
        <v>67.5</v>
      </c>
    </row>
    <row r="117" spans="1:24" s="115" customFormat="1" ht="12.75">
      <c r="A117" s="115">
        <v>1992</v>
      </c>
      <c r="B117" s="115">
        <v>128.5</v>
      </c>
      <c r="C117" s="115">
        <v>135</v>
      </c>
      <c r="D117" s="115">
        <v>8.884065628051758</v>
      </c>
      <c r="E117" s="115">
        <v>9.15043830871582</v>
      </c>
      <c r="F117" s="115">
        <v>23.514514718445053</v>
      </c>
      <c r="G117" s="115" t="s">
        <v>56</v>
      </c>
      <c r="H117" s="115">
        <v>2.011499248393534</v>
      </c>
      <c r="I117" s="115">
        <v>63.011499248393534</v>
      </c>
      <c r="J117" s="115" t="s">
        <v>62</v>
      </c>
      <c r="K117" s="115">
        <v>0.24608333351415593</v>
      </c>
      <c r="L117" s="115">
        <v>0.055122429436212116</v>
      </c>
      <c r="M117" s="115">
        <v>0.058256880892583116</v>
      </c>
      <c r="N117" s="115">
        <v>0.08091905495547427</v>
      </c>
      <c r="O117" s="115">
        <v>0.009883224399200804</v>
      </c>
      <c r="P117" s="115">
        <v>0.0015812468859179513</v>
      </c>
      <c r="Q117" s="115">
        <v>0.001202951366578904</v>
      </c>
      <c r="R117" s="115">
        <v>0.0012455491874518055</v>
      </c>
      <c r="S117" s="115">
        <v>0.0001296788023614066</v>
      </c>
      <c r="T117" s="115">
        <v>2.3266427916647585E-05</v>
      </c>
      <c r="U117" s="115">
        <v>2.630888080251876E-05</v>
      </c>
      <c r="V117" s="115">
        <v>4.622544012987277E-05</v>
      </c>
      <c r="W117" s="115">
        <v>8.090762732833187E-06</v>
      </c>
      <c r="X117" s="115">
        <v>67.5</v>
      </c>
    </row>
    <row r="118" spans="1:24" s="115" customFormat="1" ht="12.75">
      <c r="A118" s="115">
        <v>1989</v>
      </c>
      <c r="B118" s="115">
        <v>128.67999267578125</v>
      </c>
      <c r="C118" s="115">
        <v>137.8800048828125</v>
      </c>
      <c r="D118" s="115">
        <v>8.957435607910156</v>
      </c>
      <c r="E118" s="115">
        <v>9.141385078430176</v>
      </c>
      <c r="F118" s="115">
        <v>24.46320165421998</v>
      </c>
      <c r="G118" s="115" t="s">
        <v>57</v>
      </c>
      <c r="H118" s="115">
        <v>3.8372331096897057</v>
      </c>
      <c r="I118" s="115">
        <v>65.01722578547096</v>
      </c>
      <c r="J118" s="115" t="s">
        <v>60</v>
      </c>
      <c r="K118" s="115">
        <v>0.15799249184071507</v>
      </c>
      <c r="L118" s="115">
        <v>0.0003007391527236825</v>
      </c>
      <c r="M118" s="115">
        <v>-0.03689226995846407</v>
      </c>
      <c r="N118" s="115">
        <v>-0.0008368195622348811</v>
      </c>
      <c r="O118" s="115">
        <v>0.006426577496212624</v>
      </c>
      <c r="P118" s="115">
        <v>3.431382569238369E-05</v>
      </c>
      <c r="Q118" s="115">
        <v>-0.0007371133897222669</v>
      </c>
      <c r="R118" s="115">
        <v>-6.726788821697139E-05</v>
      </c>
      <c r="S118" s="115">
        <v>9.079016696822514E-05</v>
      </c>
      <c r="T118" s="115">
        <v>2.437627425506453E-06</v>
      </c>
      <c r="U118" s="115">
        <v>-1.4430657427145096E-05</v>
      </c>
      <c r="V118" s="115">
        <v>-5.305894826190203E-06</v>
      </c>
      <c r="W118" s="115">
        <v>5.8524150812041435E-06</v>
      </c>
      <c r="X118" s="115">
        <v>67.5</v>
      </c>
    </row>
    <row r="119" spans="1:24" s="115" customFormat="1" ht="12.75">
      <c r="A119" s="115">
        <v>1990</v>
      </c>
      <c r="B119" s="115">
        <v>124.05999755859375</v>
      </c>
      <c r="C119" s="115">
        <v>119.26000213623047</v>
      </c>
      <c r="D119" s="115">
        <v>9.12954044342041</v>
      </c>
      <c r="E119" s="115">
        <v>9.72377872467041</v>
      </c>
      <c r="F119" s="115">
        <v>24.353329773203082</v>
      </c>
      <c r="G119" s="115" t="s">
        <v>58</v>
      </c>
      <c r="H119" s="115">
        <v>6.9327291558013755</v>
      </c>
      <c r="I119" s="115">
        <v>63.492726714395125</v>
      </c>
      <c r="J119" s="115" t="s">
        <v>61</v>
      </c>
      <c r="K119" s="115">
        <v>0.18866737809012157</v>
      </c>
      <c r="L119" s="115">
        <v>0.05512160903776488</v>
      </c>
      <c r="M119" s="115">
        <v>0.04508685605189638</v>
      </c>
      <c r="N119" s="115">
        <v>-0.08091472788007957</v>
      </c>
      <c r="O119" s="115">
        <v>0.007508476956755716</v>
      </c>
      <c r="P119" s="115">
        <v>0.0015808745287313511</v>
      </c>
      <c r="Q119" s="115">
        <v>0.0009506607391946942</v>
      </c>
      <c r="R119" s="115">
        <v>-0.0012437314057209788</v>
      </c>
      <c r="S119" s="115">
        <v>9.259447804146076E-05</v>
      </c>
      <c r="T119" s="115">
        <v>2.313838024873342E-05</v>
      </c>
      <c r="U119" s="115">
        <v>2.1998030259582842E-05</v>
      </c>
      <c r="V119" s="115">
        <v>-4.591991719606929E-05</v>
      </c>
      <c r="W119" s="115">
        <v>5.586562388114595E-06</v>
      </c>
      <c r="X119" s="115">
        <v>67.5</v>
      </c>
    </row>
    <row r="120" spans="1:14" s="115" customFormat="1" ht="12.75">
      <c r="A120" s="115" t="s">
        <v>153</v>
      </c>
      <c r="E120" s="116" t="s">
        <v>106</v>
      </c>
      <c r="F120" s="116">
        <f>MIN(F91:F119)</f>
        <v>14.02410176806123</v>
      </c>
      <c r="G120" s="116"/>
      <c r="H120" s="116"/>
      <c r="I120" s="117"/>
      <c r="J120" s="117" t="s">
        <v>158</v>
      </c>
      <c r="K120" s="116">
        <f>AVERAGE(K118,K113,K108,K103,K98,K93)</f>
        <v>0.007022766030308829</v>
      </c>
      <c r="L120" s="116">
        <f>AVERAGE(L118,L113,L108,L103,L98,L93)</f>
        <v>-0.0005723438830261333</v>
      </c>
      <c r="M120" s="117" t="s">
        <v>108</v>
      </c>
      <c r="N120" s="116" t="e">
        <f>Mittelwert(K116,K111,K106,K101,K96,K91)</f>
        <v>#NAME?</v>
      </c>
    </row>
    <row r="121" spans="5:14" s="115" customFormat="1" ht="12.75">
      <c r="E121" s="116" t="s">
        <v>107</v>
      </c>
      <c r="F121" s="116">
        <f>MAX(F91:F119)</f>
        <v>26.5897847817537</v>
      </c>
      <c r="G121" s="116"/>
      <c r="H121" s="116"/>
      <c r="I121" s="117"/>
      <c r="J121" s="117" t="s">
        <v>159</v>
      </c>
      <c r="K121" s="116">
        <f>AVERAGE(K119,K114,K109,K104,K99,K94)</f>
        <v>0.5171836527293187</v>
      </c>
      <c r="L121" s="116">
        <f>AVERAGE(L119,L114,L109,L104,L99,L94)</f>
        <v>-0.10537218695185409</v>
      </c>
      <c r="M121" s="116"/>
      <c r="N121" s="116"/>
    </row>
    <row r="122" spans="5:14" s="115" customFormat="1" ht="12.75">
      <c r="E122" s="116"/>
      <c r="F122" s="116"/>
      <c r="G122" s="116"/>
      <c r="H122" s="116"/>
      <c r="I122" s="116"/>
      <c r="J122" s="117" t="s">
        <v>112</v>
      </c>
      <c r="K122" s="116">
        <f>ABS(K120/$G$33)</f>
        <v>0.004389228768943018</v>
      </c>
      <c r="L122" s="116">
        <f>ABS(L120/$H$33)</f>
        <v>0.001589844119517037</v>
      </c>
      <c r="M122" s="117" t="s">
        <v>111</v>
      </c>
      <c r="N122" s="116">
        <f>K122+L122+L123+K123</f>
        <v>0.3656910378750272</v>
      </c>
    </row>
    <row r="123" spans="5:14" s="115" customFormat="1" ht="12.75">
      <c r="E123" s="116"/>
      <c r="F123" s="116"/>
      <c r="G123" s="116"/>
      <c r="H123" s="116"/>
      <c r="I123" s="116"/>
      <c r="J123" s="116"/>
      <c r="K123" s="116">
        <f>ABS(K121/$G$34)</f>
        <v>0.29385434814165834</v>
      </c>
      <c r="L123" s="116">
        <f>ABS(L121/$H$34)</f>
        <v>0.0658576168449088</v>
      </c>
      <c r="M123" s="116"/>
      <c r="N123" s="116"/>
    </row>
    <row r="124" s="100" customFormat="1" ht="12.75"/>
    <row r="125" s="100" customFormat="1" ht="12.75" hidden="1">
      <c r="A125" s="100" t="s">
        <v>118</v>
      </c>
    </row>
    <row r="126" spans="1:24" s="100" customFormat="1" ht="12.75" hidden="1">
      <c r="A126" s="100">
        <v>1991</v>
      </c>
      <c r="B126" s="100">
        <v>98.88</v>
      </c>
      <c r="C126" s="100">
        <v>121.08</v>
      </c>
      <c r="D126" s="100">
        <v>9.176271972222619</v>
      </c>
      <c r="E126" s="100">
        <v>9.302636440986886</v>
      </c>
      <c r="F126" s="100">
        <v>19.452716678913767</v>
      </c>
      <c r="G126" s="100" t="s">
        <v>59</v>
      </c>
      <c r="H126" s="100">
        <v>19.02444654960476</v>
      </c>
      <c r="I126" s="100">
        <v>50.40444654960476</v>
      </c>
      <c r="J126" s="100" t="s">
        <v>73</v>
      </c>
      <c r="K126" s="100">
        <v>0.49953652637726603</v>
      </c>
      <c r="M126" s="100" t="s">
        <v>68</v>
      </c>
      <c r="N126" s="100">
        <v>0.30043268503934706</v>
      </c>
      <c r="X126" s="100">
        <v>67.5</v>
      </c>
    </row>
    <row r="127" spans="1:24" s="100" customFormat="1" ht="12.75" hidden="1">
      <c r="A127" s="100">
        <v>1990</v>
      </c>
      <c r="B127" s="100">
        <v>112.95999908447266</v>
      </c>
      <c r="C127" s="100">
        <v>118.05999755859375</v>
      </c>
      <c r="D127" s="100">
        <v>9.437053680419922</v>
      </c>
      <c r="E127" s="100">
        <v>9.728514671325684</v>
      </c>
      <c r="F127" s="100">
        <v>19.49862966179539</v>
      </c>
      <c r="G127" s="100" t="s">
        <v>56</v>
      </c>
      <c r="H127" s="100">
        <v>3.6963514069123207</v>
      </c>
      <c r="I127" s="100">
        <v>49.15635049138498</v>
      </c>
      <c r="J127" s="100" t="s">
        <v>62</v>
      </c>
      <c r="K127" s="100">
        <v>0.6373447887683602</v>
      </c>
      <c r="L127" s="100">
        <v>0.23431819327396983</v>
      </c>
      <c r="M127" s="100">
        <v>0.15088240777533946</v>
      </c>
      <c r="N127" s="100">
        <v>0.12224512763122077</v>
      </c>
      <c r="O127" s="100">
        <v>0.02559679849717417</v>
      </c>
      <c r="P127" s="100">
        <v>0.00672175265359599</v>
      </c>
      <c r="Q127" s="100">
        <v>0.003115673505498925</v>
      </c>
      <c r="R127" s="100">
        <v>0.0018816717291485444</v>
      </c>
      <c r="S127" s="100">
        <v>0.0003358501830742178</v>
      </c>
      <c r="T127" s="100">
        <v>9.891543925034864E-05</v>
      </c>
      <c r="U127" s="100">
        <v>6.815373580932983E-05</v>
      </c>
      <c r="V127" s="100">
        <v>6.983586926628382E-05</v>
      </c>
      <c r="W127" s="100">
        <v>2.0945771246928284E-05</v>
      </c>
      <c r="X127" s="100">
        <v>67.5</v>
      </c>
    </row>
    <row r="128" spans="1:24" s="100" customFormat="1" ht="12.75" hidden="1">
      <c r="A128" s="100">
        <v>1992</v>
      </c>
      <c r="B128" s="100">
        <v>115.26000213623047</v>
      </c>
      <c r="C128" s="100">
        <v>130.86000061035156</v>
      </c>
      <c r="D128" s="100">
        <v>9.260699272155762</v>
      </c>
      <c r="E128" s="100">
        <v>9.37570858001709</v>
      </c>
      <c r="F128" s="100">
        <v>19.60407369602972</v>
      </c>
      <c r="G128" s="100" t="s">
        <v>57</v>
      </c>
      <c r="H128" s="100">
        <v>2.608205365457792</v>
      </c>
      <c r="I128" s="100">
        <v>50.36820750168826</v>
      </c>
      <c r="J128" s="100" t="s">
        <v>60</v>
      </c>
      <c r="K128" s="100">
        <v>0.6317363048247115</v>
      </c>
      <c r="L128" s="100">
        <v>0.001276293020312029</v>
      </c>
      <c r="M128" s="100">
        <v>-0.1493179139140096</v>
      </c>
      <c r="N128" s="100">
        <v>-0.0012640493703732951</v>
      </c>
      <c r="O128" s="100">
        <v>0.025406602850775725</v>
      </c>
      <c r="P128" s="100">
        <v>0.00014582014991731967</v>
      </c>
      <c r="Q128" s="100">
        <v>-0.0030705748641873653</v>
      </c>
      <c r="R128" s="100">
        <v>-0.0001016003068144727</v>
      </c>
      <c r="S128" s="100">
        <v>0.0003353528425622189</v>
      </c>
      <c r="T128" s="100">
        <v>1.0370629089370661E-05</v>
      </c>
      <c r="U128" s="100">
        <v>-6.604411474527787E-05</v>
      </c>
      <c r="V128" s="100">
        <v>-8.010420315505675E-06</v>
      </c>
      <c r="W128" s="100">
        <v>2.0940931721495464E-05</v>
      </c>
      <c r="X128" s="100">
        <v>67.5</v>
      </c>
    </row>
    <row r="129" spans="1:24" s="100" customFormat="1" ht="12.75" hidden="1">
      <c r="A129" s="100">
        <v>1989</v>
      </c>
      <c r="B129" s="100">
        <v>120.80000305175781</v>
      </c>
      <c r="C129" s="100">
        <v>136.1999969482422</v>
      </c>
      <c r="D129" s="100">
        <v>9.079537391662598</v>
      </c>
      <c r="E129" s="100">
        <v>9.325531005859375</v>
      </c>
      <c r="F129" s="100">
        <v>22.606045742231355</v>
      </c>
      <c r="G129" s="100" t="s">
        <v>58</v>
      </c>
      <c r="H129" s="100">
        <v>5.953760468531911</v>
      </c>
      <c r="I129" s="100">
        <v>59.25376352028972</v>
      </c>
      <c r="J129" s="100" t="s">
        <v>61</v>
      </c>
      <c r="K129" s="100">
        <v>0.08436599395849516</v>
      </c>
      <c r="L129" s="100">
        <v>0.2343147173681239</v>
      </c>
      <c r="M129" s="100">
        <v>0.021671676456892622</v>
      </c>
      <c r="N129" s="100">
        <v>-0.12223859214160933</v>
      </c>
      <c r="O129" s="100">
        <v>0.0031145826185690695</v>
      </c>
      <c r="P129" s="100">
        <v>0.006720170773127928</v>
      </c>
      <c r="Q129" s="100">
        <v>0.000528196361487565</v>
      </c>
      <c r="R129" s="100">
        <v>-0.0018789267878052294</v>
      </c>
      <c r="S129" s="100">
        <v>1.827064466364588E-05</v>
      </c>
      <c r="T129" s="100">
        <v>9.837029111667868E-05</v>
      </c>
      <c r="U129" s="100">
        <v>1.6825772264015007E-05</v>
      </c>
      <c r="V129" s="100">
        <v>-6.937493641471982E-05</v>
      </c>
      <c r="W129" s="100">
        <v>4.5023523219828374E-07</v>
      </c>
      <c r="X129" s="100">
        <v>67.5</v>
      </c>
    </row>
    <row r="130" s="100" customFormat="1" ht="12.75" hidden="1">
      <c r="A130" s="100" t="s">
        <v>124</v>
      </c>
    </row>
    <row r="131" spans="1:24" s="100" customFormat="1" ht="12.75" hidden="1">
      <c r="A131" s="100">
        <v>1991</v>
      </c>
      <c r="B131" s="100">
        <v>95.26</v>
      </c>
      <c r="C131" s="100">
        <v>119.76</v>
      </c>
      <c r="D131" s="100">
        <v>9.267102578261712</v>
      </c>
      <c r="E131" s="100">
        <v>9.287469548366618</v>
      </c>
      <c r="F131" s="100">
        <v>20.989866987960436</v>
      </c>
      <c r="G131" s="100" t="s">
        <v>59</v>
      </c>
      <c r="H131" s="100">
        <v>26.08612515682332</v>
      </c>
      <c r="I131" s="100">
        <v>53.84612515682333</v>
      </c>
      <c r="J131" s="100" t="s">
        <v>73</v>
      </c>
      <c r="K131" s="100">
        <v>1.570256662791446</v>
      </c>
      <c r="M131" s="100" t="s">
        <v>68</v>
      </c>
      <c r="N131" s="100">
        <v>0.8462813337017947</v>
      </c>
      <c r="X131" s="100">
        <v>67.5</v>
      </c>
    </row>
    <row r="132" spans="1:24" s="100" customFormat="1" ht="12.75" hidden="1">
      <c r="A132" s="100">
        <v>1990</v>
      </c>
      <c r="B132" s="100">
        <v>103.22000122070312</v>
      </c>
      <c r="C132" s="100">
        <v>108.72000122070312</v>
      </c>
      <c r="D132" s="100">
        <v>9.697206497192383</v>
      </c>
      <c r="E132" s="100">
        <v>10.107659339904785</v>
      </c>
      <c r="F132" s="100">
        <v>17.544315529503812</v>
      </c>
      <c r="G132" s="100" t="s">
        <v>56</v>
      </c>
      <c r="H132" s="100">
        <v>7.3052996738134155</v>
      </c>
      <c r="I132" s="100">
        <v>43.02530089451654</v>
      </c>
      <c r="J132" s="100" t="s">
        <v>62</v>
      </c>
      <c r="K132" s="100">
        <v>1.1993174993839015</v>
      </c>
      <c r="L132" s="100">
        <v>0.1795453816180354</v>
      </c>
      <c r="M132" s="100">
        <v>0.2839215965701803</v>
      </c>
      <c r="N132" s="100">
        <v>0.12907704937526993</v>
      </c>
      <c r="O132" s="100">
        <v>0.04816657971155044</v>
      </c>
      <c r="P132" s="100">
        <v>0.005150446873875791</v>
      </c>
      <c r="Q132" s="100">
        <v>0.005862940595279512</v>
      </c>
      <c r="R132" s="100">
        <v>0.0019868566785951284</v>
      </c>
      <c r="S132" s="100">
        <v>0.0006319561477449398</v>
      </c>
      <c r="T132" s="100">
        <v>7.580808035278727E-05</v>
      </c>
      <c r="U132" s="100">
        <v>0.00012824023862136</v>
      </c>
      <c r="V132" s="100">
        <v>7.374551759009044E-05</v>
      </c>
      <c r="W132" s="100">
        <v>3.9406175188885414E-05</v>
      </c>
      <c r="X132" s="100">
        <v>67.5</v>
      </c>
    </row>
    <row r="133" spans="1:24" s="100" customFormat="1" ht="12.75" hidden="1">
      <c r="A133" s="100">
        <v>1992</v>
      </c>
      <c r="B133" s="100">
        <v>124.08000183105469</v>
      </c>
      <c r="C133" s="100">
        <v>140.8800048828125</v>
      </c>
      <c r="D133" s="100">
        <v>9.055639266967773</v>
      </c>
      <c r="E133" s="100">
        <v>9.210783958435059</v>
      </c>
      <c r="F133" s="100">
        <v>19.631607317235794</v>
      </c>
      <c r="G133" s="100" t="s">
        <v>57</v>
      </c>
      <c r="H133" s="100">
        <v>-4.979769737683995</v>
      </c>
      <c r="I133" s="100">
        <v>51.60023209337069</v>
      </c>
      <c r="J133" s="100" t="s">
        <v>60</v>
      </c>
      <c r="K133" s="100">
        <v>1.1944488759890666</v>
      </c>
      <c r="L133" s="100">
        <v>0.0009785155726063815</v>
      </c>
      <c r="M133" s="100">
        <v>-0.283041316390191</v>
      </c>
      <c r="N133" s="100">
        <v>-0.0013344226575794636</v>
      </c>
      <c r="O133" s="100">
        <v>0.047921494262276945</v>
      </c>
      <c r="P133" s="100">
        <v>0.00011165188480026168</v>
      </c>
      <c r="Q133" s="100">
        <v>-0.005854851491046805</v>
      </c>
      <c r="R133" s="100">
        <v>-0.00010725064660610689</v>
      </c>
      <c r="S133" s="100">
        <v>0.0006230079550317439</v>
      </c>
      <c r="T133" s="100">
        <v>7.930509960388422E-06</v>
      </c>
      <c r="U133" s="100">
        <v>-0.00012819455887285995</v>
      </c>
      <c r="V133" s="100">
        <v>-8.451541482524535E-06</v>
      </c>
      <c r="W133" s="100">
        <v>3.860845533018163E-05</v>
      </c>
      <c r="X133" s="100">
        <v>67.5</v>
      </c>
    </row>
    <row r="134" spans="1:24" s="100" customFormat="1" ht="12.75" hidden="1">
      <c r="A134" s="100">
        <v>1989</v>
      </c>
      <c r="B134" s="100">
        <v>133.1999969482422</v>
      </c>
      <c r="C134" s="100">
        <v>148.89999389648438</v>
      </c>
      <c r="D134" s="100">
        <v>9.00369644165039</v>
      </c>
      <c r="E134" s="100">
        <v>9.041556358337402</v>
      </c>
      <c r="F134" s="100">
        <v>26.5897847817537</v>
      </c>
      <c r="G134" s="100" t="s">
        <v>58</v>
      </c>
      <c r="H134" s="100">
        <v>4.619419906519482</v>
      </c>
      <c r="I134" s="100">
        <v>70.31941685476167</v>
      </c>
      <c r="J134" s="100" t="s">
        <v>61</v>
      </c>
      <c r="K134" s="100">
        <v>-0.10795530082821264</v>
      </c>
      <c r="L134" s="100">
        <v>0.17954271516171336</v>
      </c>
      <c r="M134" s="100">
        <v>-0.022340237578593887</v>
      </c>
      <c r="N134" s="100">
        <v>-0.12907015143555386</v>
      </c>
      <c r="O134" s="100">
        <v>-0.004852812460800476</v>
      </c>
      <c r="P134" s="100">
        <v>0.005149236531490611</v>
      </c>
      <c r="Q134" s="100">
        <v>-0.00030787406770217283</v>
      </c>
      <c r="R134" s="100">
        <v>-0.0019839598685660546</v>
      </c>
      <c r="S134" s="100">
        <v>-0.00010597009313853056</v>
      </c>
      <c r="T134" s="100">
        <v>7.539212199257182E-05</v>
      </c>
      <c r="U134" s="100">
        <v>3.422554171404527E-06</v>
      </c>
      <c r="V134" s="100">
        <v>-7.325962606510836E-05</v>
      </c>
      <c r="W134" s="100">
        <v>-7.888841488742073E-06</v>
      </c>
      <c r="X134" s="100">
        <v>67.5</v>
      </c>
    </row>
    <row r="135" s="100" customFormat="1" ht="12.75" hidden="1">
      <c r="A135" s="100" t="s">
        <v>130</v>
      </c>
    </row>
    <row r="136" spans="1:24" s="100" customFormat="1" ht="12.75" hidden="1">
      <c r="A136" s="100">
        <v>1991</v>
      </c>
      <c r="B136" s="100">
        <v>103.28</v>
      </c>
      <c r="C136" s="100">
        <v>116.48</v>
      </c>
      <c r="D136" s="100">
        <v>9.106094708566767</v>
      </c>
      <c r="E136" s="100">
        <v>9.207685766037677</v>
      </c>
      <c r="F136" s="100">
        <v>22.4559711098444</v>
      </c>
      <c r="G136" s="100" t="s">
        <v>59</v>
      </c>
      <c r="H136" s="100">
        <v>22.86552848684056</v>
      </c>
      <c r="I136" s="100">
        <v>58.64552848684056</v>
      </c>
      <c r="J136" s="100" t="s">
        <v>73</v>
      </c>
      <c r="K136" s="100">
        <v>1.0604602470225748</v>
      </c>
      <c r="M136" s="100" t="s">
        <v>68</v>
      </c>
      <c r="N136" s="100">
        <v>0.579175895186348</v>
      </c>
      <c r="X136" s="100">
        <v>67.5</v>
      </c>
    </row>
    <row r="137" spans="1:24" s="100" customFormat="1" ht="12.75" hidden="1">
      <c r="A137" s="100">
        <v>1990</v>
      </c>
      <c r="B137" s="100">
        <v>106.05999755859375</v>
      </c>
      <c r="C137" s="100">
        <v>111.66000366210938</v>
      </c>
      <c r="D137" s="100">
        <v>9.362261772155762</v>
      </c>
      <c r="E137" s="100">
        <v>9.730631828308105</v>
      </c>
      <c r="F137" s="100">
        <v>17.082255594880053</v>
      </c>
      <c r="G137" s="100" t="s">
        <v>56</v>
      </c>
      <c r="H137" s="100">
        <v>4.8360750838727</v>
      </c>
      <c r="I137" s="100">
        <v>43.39607264246645</v>
      </c>
      <c r="J137" s="100" t="s">
        <v>62</v>
      </c>
      <c r="K137" s="100">
        <v>0.9816537191661259</v>
      </c>
      <c r="L137" s="100">
        <v>0.1580581724170602</v>
      </c>
      <c r="M137" s="100">
        <v>0.23239287318791735</v>
      </c>
      <c r="N137" s="100">
        <v>0.12737876752538974</v>
      </c>
      <c r="O137" s="100">
        <v>0.03942484260637186</v>
      </c>
      <c r="P137" s="100">
        <v>0.004534077859118725</v>
      </c>
      <c r="Q137" s="100">
        <v>0.00479886137456797</v>
      </c>
      <c r="R137" s="100">
        <v>0.0019607029850842684</v>
      </c>
      <c r="S137" s="100">
        <v>0.0005172682510492066</v>
      </c>
      <c r="T137" s="100">
        <v>6.673449565736552E-05</v>
      </c>
      <c r="U137" s="100">
        <v>0.00010496476244269747</v>
      </c>
      <c r="V137" s="100">
        <v>7.277338091100158E-05</v>
      </c>
      <c r="W137" s="100">
        <v>3.2256524624904836E-05</v>
      </c>
      <c r="X137" s="100">
        <v>67.5</v>
      </c>
    </row>
    <row r="138" spans="1:24" s="100" customFormat="1" ht="12.75" hidden="1">
      <c r="A138" s="100">
        <v>1992</v>
      </c>
      <c r="B138" s="100">
        <v>120.12000274658203</v>
      </c>
      <c r="C138" s="100">
        <v>139.82000732421875</v>
      </c>
      <c r="D138" s="100">
        <v>9.071817398071289</v>
      </c>
      <c r="E138" s="100">
        <v>9.344316482543945</v>
      </c>
      <c r="F138" s="100">
        <v>19.095824200712432</v>
      </c>
      <c r="G138" s="100" t="s">
        <v>57</v>
      </c>
      <c r="H138" s="100">
        <v>-2.5258820275600726</v>
      </c>
      <c r="I138" s="100">
        <v>50.09412071902196</v>
      </c>
      <c r="J138" s="100" t="s">
        <v>60</v>
      </c>
      <c r="K138" s="100">
        <v>0.9769865798584343</v>
      </c>
      <c r="L138" s="100">
        <v>0.000861477849635221</v>
      </c>
      <c r="M138" s="100">
        <v>-0.23101568636566325</v>
      </c>
      <c r="N138" s="100">
        <v>-0.0013169756811994046</v>
      </c>
      <c r="O138" s="100">
        <v>0.039276527377123116</v>
      </c>
      <c r="P138" s="100">
        <v>9.829567307986958E-05</v>
      </c>
      <c r="Q138" s="100">
        <v>-0.00475510026648167</v>
      </c>
      <c r="R138" s="100">
        <v>-0.00010585232788056649</v>
      </c>
      <c r="S138" s="100">
        <v>0.0005171728425958325</v>
      </c>
      <c r="T138" s="100">
        <v>6.982323026853512E-06</v>
      </c>
      <c r="U138" s="100">
        <v>-0.00010256252512591489</v>
      </c>
      <c r="V138" s="100">
        <v>-8.342937729664747E-06</v>
      </c>
      <c r="W138" s="100">
        <v>3.225343981197941E-05</v>
      </c>
      <c r="X138" s="100">
        <v>67.5</v>
      </c>
    </row>
    <row r="139" spans="1:24" s="100" customFormat="1" ht="12.75" hidden="1">
      <c r="A139" s="100">
        <v>1989</v>
      </c>
      <c r="B139" s="100">
        <v>129.22000122070312</v>
      </c>
      <c r="C139" s="100">
        <v>149.72000122070312</v>
      </c>
      <c r="D139" s="100">
        <v>8.76717758178711</v>
      </c>
      <c r="E139" s="100">
        <v>9.014899253845215</v>
      </c>
      <c r="F139" s="100">
        <v>25.461573193105227</v>
      </c>
      <c r="G139" s="100" t="s">
        <v>58</v>
      </c>
      <c r="H139" s="100">
        <v>7.420753478356772</v>
      </c>
      <c r="I139" s="100">
        <v>69.1407546990599</v>
      </c>
      <c r="J139" s="100" t="s">
        <v>61</v>
      </c>
      <c r="K139" s="100">
        <v>0.09560986941318517</v>
      </c>
      <c r="L139" s="100">
        <v>0.15805582470676527</v>
      </c>
      <c r="M139" s="100">
        <v>0.025262623805474903</v>
      </c>
      <c r="N139" s="100">
        <v>-0.12737195920351704</v>
      </c>
      <c r="O139" s="100">
        <v>0.0034165204128311826</v>
      </c>
      <c r="P139" s="100">
        <v>0.004533012242781219</v>
      </c>
      <c r="Q139" s="100">
        <v>0.0006466003000512327</v>
      </c>
      <c r="R139" s="100">
        <v>-0.0019578435791453375</v>
      </c>
      <c r="S139" s="100">
        <v>9.934506774429932E-06</v>
      </c>
      <c r="T139" s="100">
        <v>6.636821585511854E-05</v>
      </c>
      <c r="U139" s="100">
        <v>2.2327780777497592E-05</v>
      </c>
      <c r="V139" s="100">
        <v>-7.229357066334921E-05</v>
      </c>
      <c r="W139" s="100">
        <v>-4.4609547421331445E-07</v>
      </c>
      <c r="X139" s="100">
        <v>67.5</v>
      </c>
    </row>
    <row r="140" s="100" customFormat="1" ht="12.75" hidden="1">
      <c r="A140" s="100" t="s">
        <v>136</v>
      </c>
    </row>
    <row r="141" spans="1:24" s="100" customFormat="1" ht="12.75" hidden="1">
      <c r="A141" s="100">
        <v>1991</v>
      </c>
      <c r="B141" s="100">
        <v>105.58</v>
      </c>
      <c r="C141" s="100">
        <v>111.78</v>
      </c>
      <c r="D141" s="100">
        <v>8.958233198394868</v>
      </c>
      <c r="E141" s="100">
        <v>9.22183398490562</v>
      </c>
      <c r="F141" s="100">
        <v>21.709672291645212</v>
      </c>
      <c r="G141" s="100" t="s">
        <v>59</v>
      </c>
      <c r="H141" s="100">
        <v>19.55789759510209</v>
      </c>
      <c r="I141" s="100">
        <v>57.63789759510209</v>
      </c>
      <c r="J141" s="100" t="s">
        <v>73</v>
      </c>
      <c r="K141" s="100">
        <v>0.735847713031333</v>
      </c>
      <c r="M141" s="100" t="s">
        <v>68</v>
      </c>
      <c r="N141" s="100">
        <v>0.42764082586726443</v>
      </c>
      <c r="X141" s="100">
        <v>67.5</v>
      </c>
    </row>
    <row r="142" spans="1:24" s="100" customFormat="1" ht="12.75" hidden="1">
      <c r="A142" s="100">
        <v>1990</v>
      </c>
      <c r="B142" s="100">
        <v>107.08000183105469</v>
      </c>
      <c r="C142" s="100">
        <v>111.4800033569336</v>
      </c>
      <c r="D142" s="100">
        <v>9.509201049804688</v>
      </c>
      <c r="E142" s="100">
        <v>10.06106948852539</v>
      </c>
      <c r="F142" s="100">
        <v>16.504646961309756</v>
      </c>
      <c r="G142" s="100" t="s">
        <v>56</v>
      </c>
      <c r="H142" s="100">
        <v>1.7025776749063652</v>
      </c>
      <c r="I142" s="100">
        <v>41.28257950596106</v>
      </c>
      <c r="J142" s="100" t="s">
        <v>62</v>
      </c>
      <c r="K142" s="100">
        <v>0.7779013950448538</v>
      </c>
      <c r="L142" s="100">
        <v>0.29651766068464214</v>
      </c>
      <c r="M142" s="100">
        <v>0.18415727797857542</v>
      </c>
      <c r="N142" s="100">
        <v>0.08840587308242441</v>
      </c>
      <c r="O142" s="100">
        <v>0.031241764940169343</v>
      </c>
      <c r="P142" s="100">
        <v>0.00850607080954305</v>
      </c>
      <c r="Q142" s="100">
        <v>0.0038028127340825296</v>
      </c>
      <c r="R142" s="100">
        <v>0.001360799919814597</v>
      </c>
      <c r="S142" s="100">
        <v>0.0004099042649862546</v>
      </c>
      <c r="T142" s="100">
        <v>0.00012517744385962676</v>
      </c>
      <c r="U142" s="100">
        <v>8.318194026852058E-05</v>
      </c>
      <c r="V142" s="100">
        <v>5.050661846214289E-05</v>
      </c>
      <c r="W142" s="100">
        <v>2.5561847429788236E-05</v>
      </c>
      <c r="X142" s="100">
        <v>67.5</v>
      </c>
    </row>
    <row r="143" spans="1:24" s="100" customFormat="1" ht="12.75" hidden="1">
      <c r="A143" s="100">
        <v>1992</v>
      </c>
      <c r="B143" s="100">
        <v>117.16000366210938</v>
      </c>
      <c r="C143" s="100">
        <v>131.55999755859375</v>
      </c>
      <c r="D143" s="100">
        <v>9.169846534729004</v>
      </c>
      <c r="E143" s="100">
        <v>9.272994995117188</v>
      </c>
      <c r="F143" s="100">
        <v>18.881151948502925</v>
      </c>
      <c r="G143" s="100" t="s">
        <v>57</v>
      </c>
      <c r="H143" s="100">
        <v>-0.6646328054081891</v>
      </c>
      <c r="I143" s="100">
        <v>48.99537085670118</v>
      </c>
      <c r="J143" s="100" t="s">
        <v>60</v>
      </c>
      <c r="K143" s="100">
        <v>0.7778437971384142</v>
      </c>
      <c r="L143" s="100">
        <v>0.001614410603342578</v>
      </c>
      <c r="M143" s="100">
        <v>-0.18410625923506707</v>
      </c>
      <c r="N143" s="100">
        <v>-0.0009140474723242871</v>
      </c>
      <c r="O143" s="100">
        <v>0.03124173494903845</v>
      </c>
      <c r="P143" s="100">
        <v>0.00018450961221949655</v>
      </c>
      <c r="Q143" s="100">
        <v>-0.0037981039270024494</v>
      </c>
      <c r="R143" s="100">
        <v>-7.345982270128126E-05</v>
      </c>
      <c r="S143" s="100">
        <v>0.0004090075781426393</v>
      </c>
      <c r="T143" s="100">
        <v>1.3126112846681595E-05</v>
      </c>
      <c r="U143" s="100">
        <v>-8.249122989935318E-05</v>
      </c>
      <c r="V143" s="100">
        <v>-5.7887371270366035E-06</v>
      </c>
      <c r="W143" s="100">
        <v>2.543621556938661E-05</v>
      </c>
      <c r="X143" s="100">
        <v>67.5</v>
      </c>
    </row>
    <row r="144" spans="1:24" s="100" customFormat="1" ht="12.75" hidden="1">
      <c r="A144" s="100">
        <v>1989</v>
      </c>
      <c r="B144" s="100">
        <v>132.4199981689453</v>
      </c>
      <c r="C144" s="100">
        <v>145.22000122070312</v>
      </c>
      <c r="D144" s="100">
        <v>8.59254264831543</v>
      </c>
      <c r="E144" s="100">
        <v>8.892290115356445</v>
      </c>
      <c r="F144" s="100">
        <v>24.159529816441456</v>
      </c>
      <c r="G144" s="100" t="s">
        <v>58</v>
      </c>
      <c r="H144" s="100">
        <v>2.0274207071814345</v>
      </c>
      <c r="I144" s="100">
        <v>66.94741887612675</v>
      </c>
      <c r="J144" s="100" t="s">
        <v>61</v>
      </c>
      <c r="K144" s="100">
        <v>0.00946613258005254</v>
      </c>
      <c r="L144" s="100">
        <v>0.2965132657678175</v>
      </c>
      <c r="M144" s="100">
        <v>0.004334552220077726</v>
      </c>
      <c r="N144" s="100">
        <v>-0.0884011476887267</v>
      </c>
      <c r="O144" s="100">
        <v>4.328915365116049E-05</v>
      </c>
      <c r="P144" s="100">
        <v>0.0085040694270425</v>
      </c>
      <c r="Q144" s="100">
        <v>0.0001891857557767463</v>
      </c>
      <c r="R144" s="100">
        <v>-0.001358815688832047</v>
      </c>
      <c r="S144" s="100">
        <v>-2.7098108343838503E-05</v>
      </c>
      <c r="T144" s="100">
        <v>0.0001244873391665441</v>
      </c>
      <c r="U144" s="100">
        <v>1.0697297627334985E-05</v>
      </c>
      <c r="V144" s="100">
        <v>-5.0173788285862376E-05</v>
      </c>
      <c r="W144" s="100">
        <v>-2.531201598345287E-06</v>
      </c>
      <c r="X144" s="100">
        <v>67.5</v>
      </c>
    </row>
    <row r="145" s="100" customFormat="1" ht="12.75" hidden="1">
      <c r="A145" s="100" t="s">
        <v>142</v>
      </c>
    </row>
    <row r="146" spans="1:24" s="100" customFormat="1" ht="12.75" hidden="1">
      <c r="A146" s="100">
        <v>1991</v>
      </c>
      <c r="B146" s="100">
        <v>111.78</v>
      </c>
      <c r="C146" s="100">
        <v>137.48</v>
      </c>
      <c r="D146" s="100">
        <v>8.900720508603799</v>
      </c>
      <c r="E146" s="100">
        <v>8.98592949731339</v>
      </c>
      <c r="F146" s="100">
        <v>22.438008953852048</v>
      </c>
      <c r="G146" s="100" t="s">
        <v>59</v>
      </c>
      <c r="H146" s="100">
        <v>15.69214451730982</v>
      </c>
      <c r="I146" s="100">
        <v>59.97214451730982</v>
      </c>
      <c r="J146" s="100" t="s">
        <v>73</v>
      </c>
      <c r="K146" s="100">
        <v>0.7778804324320302</v>
      </c>
      <c r="M146" s="100" t="s">
        <v>68</v>
      </c>
      <c r="N146" s="100">
        <v>0.4420032895740316</v>
      </c>
      <c r="X146" s="100">
        <v>67.5</v>
      </c>
    </row>
    <row r="147" spans="1:24" s="100" customFormat="1" ht="12.75" hidden="1">
      <c r="A147" s="100">
        <v>1990</v>
      </c>
      <c r="B147" s="100">
        <v>113.87999725341797</v>
      </c>
      <c r="C147" s="100">
        <v>101.68000030517578</v>
      </c>
      <c r="D147" s="100">
        <v>9.077187538146973</v>
      </c>
      <c r="E147" s="100">
        <v>9.787468910217285</v>
      </c>
      <c r="F147" s="100">
        <v>22.073953869434316</v>
      </c>
      <c r="G147" s="100" t="s">
        <v>56</v>
      </c>
      <c r="H147" s="100">
        <v>11.477225517336862</v>
      </c>
      <c r="I147" s="100">
        <v>57.85722277075483</v>
      </c>
      <c r="J147" s="100" t="s">
        <v>62</v>
      </c>
      <c r="K147" s="100">
        <v>0.8214541089304271</v>
      </c>
      <c r="L147" s="100">
        <v>0.2213354506839941</v>
      </c>
      <c r="M147" s="100">
        <v>0.1944677111123615</v>
      </c>
      <c r="N147" s="100">
        <v>0.12303600761457524</v>
      </c>
      <c r="O147" s="100">
        <v>0.03299104077913818</v>
      </c>
      <c r="P147" s="100">
        <v>0.00634954239499229</v>
      </c>
      <c r="Q147" s="100">
        <v>0.0040157287433025286</v>
      </c>
      <c r="R147" s="100">
        <v>0.0018938798761391322</v>
      </c>
      <c r="S147" s="100">
        <v>0.0004328498255485449</v>
      </c>
      <c r="T147" s="100">
        <v>9.341885252962985E-05</v>
      </c>
      <c r="U147" s="100">
        <v>8.783165716505651E-05</v>
      </c>
      <c r="V147" s="100">
        <v>7.029467826566403E-05</v>
      </c>
      <c r="W147" s="100">
        <v>2.6989067258082484E-05</v>
      </c>
      <c r="X147" s="100">
        <v>67.5</v>
      </c>
    </row>
    <row r="148" spans="1:24" s="100" customFormat="1" ht="12.75" hidden="1">
      <c r="A148" s="100">
        <v>1992</v>
      </c>
      <c r="B148" s="100">
        <v>116.19999694824219</v>
      </c>
      <c r="C148" s="100">
        <v>135.6999969482422</v>
      </c>
      <c r="D148" s="100">
        <v>9.0429105758667</v>
      </c>
      <c r="E148" s="100">
        <v>9.128602027893066</v>
      </c>
      <c r="F148" s="100">
        <v>16.376665150106003</v>
      </c>
      <c r="G148" s="100" t="s">
        <v>57</v>
      </c>
      <c r="H148" s="100">
        <v>-5.608821535692272</v>
      </c>
      <c r="I148" s="100">
        <v>43.09117541254991</v>
      </c>
      <c r="J148" s="100" t="s">
        <v>60</v>
      </c>
      <c r="K148" s="100">
        <v>0.8190417743205543</v>
      </c>
      <c r="L148" s="100">
        <v>-0.0012028044331144003</v>
      </c>
      <c r="M148" s="100">
        <v>-0.19405341645295213</v>
      </c>
      <c r="N148" s="100">
        <v>-0.0012719689759223306</v>
      </c>
      <c r="O148" s="100">
        <v>0.03286499167268671</v>
      </c>
      <c r="P148" s="100">
        <v>-0.00013785664658437356</v>
      </c>
      <c r="Q148" s="100">
        <v>-0.004012665439272623</v>
      </c>
      <c r="R148" s="100">
        <v>-0.00010224724126177172</v>
      </c>
      <c r="S148" s="100">
        <v>0.0004276580779374713</v>
      </c>
      <c r="T148" s="100">
        <v>-9.833419833715573E-06</v>
      </c>
      <c r="U148" s="100">
        <v>-8.776076462754651E-05</v>
      </c>
      <c r="V148" s="100">
        <v>-8.060717865006455E-06</v>
      </c>
      <c r="W148" s="100">
        <v>2.6512940637898525E-05</v>
      </c>
      <c r="X148" s="100">
        <v>67.5</v>
      </c>
    </row>
    <row r="149" spans="1:24" s="100" customFormat="1" ht="12.75" hidden="1">
      <c r="A149" s="100">
        <v>1989</v>
      </c>
      <c r="B149" s="100">
        <v>116.87999725341797</v>
      </c>
      <c r="C149" s="100">
        <v>141.3800048828125</v>
      </c>
      <c r="D149" s="100">
        <v>8.963107109069824</v>
      </c>
      <c r="E149" s="100">
        <v>9.185068130493164</v>
      </c>
      <c r="F149" s="100">
        <v>22.338964384179175</v>
      </c>
      <c r="G149" s="100" t="s">
        <v>58</v>
      </c>
      <c r="H149" s="100">
        <v>9.924546396024724</v>
      </c>
      <c r="I149" s="100">
        <v>59.30454364944269</v>
      </c>
      <c r="J149" s="100" t="s">
        <v>61</v>
      </c>
      <c r="K149" s="100">
        <v>-0.0629080678174139</v>
      </c>
      <c r="L149" s="100">
        <v>-0.22133218245655661</v>
      </c>
      <c r="M149" s="100">
        <v>-0.01268708903641871</v>
      </c>
      <c r="N149" s="100">
        <v>-0.12302943251376114</v>
      </c>
      <c r="O149" s="100">
        <v>-0.0028811619262012005</v>
      </c>
      <c r="P149" s="100">
        <v>-0.006348045696968237</v>
      </c>
      <c r="Q149" s="100">
        <v>-0.00015682286903751189</v>
      </c>
      <c r="R149" s="100">
        <v>-0.0018911177876851384</v>
      </c>
      <c r="S149" s="100">
        <v>-6.68396577806432E-05</v>
      </c>
      <c r="T149" s="100">
        <v>-9.289987008778117E-05</v>
      </c>
      <c r="U149" s="100">
        <v>3.5281995902164156E-06</v>
      </c>
      <c r="V149" s="100">
        <v>-6.983098610197327E-05</v>
      </c>
      <c r="W149" s="100">
        <v>-5.047150700402044E-06</v>
      </c>
      <c r="X149" s="100">
        <v>67.5</v>
      </c>
    </row>
    <row r="150" s="100" customFormat="1" ht="12.75" hidden="1">
      <c r="A150" s="100" t="s">
        <v>148</v>
      </c>
    </row>
    <row r="151" spans="1:24" s="100" customFormat="1" ht="12.75" hidden="1">
      <c r="A151" s="100">
        <v>1991</v>
      </c>
      <c r="B151" s="100">
        <v>105.88</v>
      </c>
      <c r="C151" s="100">
        <v>130.88</v>
      </c>
      <c r="D151" s="100">
        <v>9.199567058499518</v>
      </c>
      <c r="E151" s="100">
        <v>9.122827710191972</v>
      </c>
      <c r="F151" s="100">
        <v>20.953232917604897</v>
      </c>
      <c r="G151" s="100" t="s">
        <v>59</v>
      </c>
      <c r="H151" s="100">
        <v>15.790938062127381</v>
      </c>
      <c r="I151" s="100">
        <v>54.17093806212738</v>
      </c>
      <c r="J151" s="100" t="s">
        <v>73</v>
      </c>
      <c r="K151" s="100">
        <v>0.5221030129156173</v>
      </c>
      <c r="M151" s="100" t="s">
        <v>68</v>
      </c>
      <c r="N151" s="100">
        <v>0.28518483737332795</v>
      </c>
      <c r="X151" s="100">
        <v>67.5</v>
      </c>
    </row>
    <row r="152" spans="1:24" s="100" customFormat="1" ht="12.75" hidden="1">
      <c r="A152" s="100">
        <v>1990</v>
      </c>
      <c r="B152" s="100">
        <v>124.05999755859375</v>
      </c>
      <c r="C152" s="100">
        <v>119.26000213623047</v>
      </c>
      <c r="D152" s="100">
        <v>9.12954044342041</v>
      </c>
      <c r="E152" s="100">
        <v>9.72377872467041</v>
      </c>
      <c r="F152" s="100">
        <v>22.99039443940676</v>
      </c>
      <c r="G152" s="100" t="s">
        <v>56</v>
      </c>
      <c r="H152" s="100">
        <v>3.3793554905154792</v>
      </c>
      <c r="I152" s="100">
        <v>59.939353049109236</v>
      </c>
      <c r="J152" s="100" t="s">
        <v>62</v>
      </c>
      <c r="K152" s="100">
        <v>0.6869960958243996</v>
      </c>
      <c r="L152" s="100">
        <v>0.12729292366370476</v>
      </c>
      <c r="M152" s="100">
        <v>0.16263673966125047</v>
      </c>
      <c r="N152" s="100">
        <v>0.08183874683700573</v>
      </c>
      <c r="O152" s="100">
        <v>0.02759089553401188</v>
      </c>
      <c r="P152" s="100">
        <v>0.0036515532303096525</v>
      </c>
      <c r="Q152" s="100">
        <v>0.003358417989487948</v>
      </c>
      <c r="R152" s="100">
        <v>0.0012597211828063101</v>
      </c>
      <c r="S152" s="100">
        <v>0.00036200116078115584</v>
      </c>
      <c r="T152" s="100">
        <v>5.374347397587326E-05</v>
      </c>
      <c r="U152" s="100">
        <v>7.345875516767844E-05</v>
      </c>
      <c r="V152" s="100">
        <v>4.6756034730234724E-05</v>
      </c>
      <c r="W152" s="100">
        <v>2.2573724661492968E-05</v>
      </c>
      <c r="X152" s="100">
        <v>67.5</v>
      </c>
    </row>
    <row r="153" spans="1:24" s="100" customFormat="1" ht="12.75" hidden="1">
      <c r="A153" s="100">
        <v>1992</v>
      </c>
      <c r="B153" s="100">
        <v>128.5</v>
      </c>
      <c r="C153" s="100">
        <v>135</v>
      </c>
      <c r="D153" s="100">
        <v>8.884065628051758</v>
      </c>
      <c r="E153" s="100">
        <v>9.15043830871582</v>
      </c>
      <c r="F153" s="100">
        <v>21.993318868377784</v>
      </c>
      <c r="G153" s="100" t="s">
        <v>57</v>
      </c>
      <c r="H153" s="100">
        <v>-2.06482689785625</v>
      </c>
      <c r="I153" s="100">
        <v>58.93517310214374</v>
      </c>
      <c r="J153" s="100" t="s">
        <v>60</v>
      </c>
      <c r="K153" s="100">
        <v>0.6868336846752373</v>
      </c>
      <c r="L153" s="100">
        <v>0.000693579139421639</v>
      </c>
      <c r="M153" s="100">
        <v>-0.16254757376982518</v>
      </c>
      <c r="N153" s="100">
        <v>-0.0008461119729833379</v>
      </c>
      <c r="O153" s="100">
        <v>0.02758923830178055</v>
      </c>
      <c r="P153" s="100">
        <v>7.917300905679257E-05</v>
      </c>
      <c r="Q153" s="100">
        <v>-0.003352505864522328</v>
      </c>
      <c r="R153" s="100">
        <v>-6.800480045185891E-05</v>
      </c>
      <c r="S153" s="100">
        <v>0.00036142152267955264</v>
      </c>
      <c r="T153" s="100">
        <v>5.626091695396453E-06</v>
      </c>
      <c r="U153" s="100">
        <v>-7.275476324924216E-05</v>
      </c>
      <c r="V153" s="100">
        <v>-5.359404421243635E-06</v>
      </c>
      <c r="W153" s="100">
        <v>2.2483080318439672E-05</v>
      </c>
      <c r="X153" s="100">
        <v>67.5</v>
      </c>
    </row>
    <row r="154" spans="1:24" s="100" customFormat="1" ht="12.75" hidden="1">
      <c r="A154" s="100">
        <v>1989</v>
      </c>
      <c r="B154" s="100">
        <v>128.67999267578125</v>
      </c>
      <c r="C154" s="100">
        <v>137.8800048828125</v>
      </c>
      <c r="D154" s="100">
        <v>8.957435607910156</v>
      </c>
      <c r="E154" s="100">
        <v>9.141385078430176</v>
      </c>
      <c r="F154" s="100">
        <v>24.46320165421998</v>
      </c>
      <c r="G154" s="100" t="s">
        <v>58</v>
      </c>
      <c r="H154" s="100">
        <v>3.8372331096897057</v>
      </c>
      <c r="I154" s="100">
        <v>65.01722578547096</v>
      </c>
      <c r="J154" s="100" t="s">
        <v>61</v>
      </c>
      <c r="K154" s="100">
        <v>0.01493737839797671</v>
      </c>
      <c r="L154" s="100">
        <v>0.12729103410229303</v>
      </c>
      <c r="M154" s="100">
        <v>0.005384732972451126</v>
      </c>
      <c r="N154" s="100">
        <v>-0.08183437284161643</v>
      </c>
      <c r="O154" s="100">
        <v>0.00030240088677426424</v>
      </c>
      <c r="P154" s="100">
        <v>0.0036506948144732327</v>
      </c>
      <c r="Q154" s="100">
        <v>0.00019918790239286256</v>
      </c>
      <c r="R154" s="100">
        <v>-0.0012578842576033901</v>
      </c>
      <c r="S154" s="100">
        <v>-2.0477386329750807E-05</v>
      </c>
      <c r="T154" s="100">
        <v>5.344818132762197E-05</v>
      </c>
      <c r="U154" s="100">
        <v>1.0145596844525564E-05</v>
      </c>
      <c r="V154" s="100">
        <v>-4.644785859374434E-05</v>
      </c>
      <c r="W154" s="100">
        <v>-2.0209266407978585E-06</v>
      </c>
      <c r="X154" s="100">
        <v>67.5</v>
      </c>
    </row>
    <row r="155" spans="1:14" s="100" customFormat="1" ht="12.75">
      <c r="A155" s="100" t="s">
        <v>154</v>
      </c>
      <c r="E155" s="98" t="s">
        <v>106</v>
      </c>
      <c r="F155" s="101">
        <f>MIN(F126:F154)</f>
        <v>16.376665150106003</v>
      </c>
      <c r="G155" s="101"/>
      <c r="H155" s="101"/>
      <c r="I155" s="114"/>
      <c r="J155" s="114" t="s">
        <v>158</v>
      </c>
      <c r="K155" s="101">
        <f>AVERAGE(K153,K148,K143,K138,K133,K128)</f>
        <v>0.8478151694677364</v>
      </c>
      <c r="L155" s="101">
        <f>AVERAGE(L153,L148,L143,L138,L133,L128)</f>
        <v>0.0007035786253672413</v>
      </c>
      <c r="M155" s="114" t="s">
        <v>108</v>
      </c>
      <c r="N155" s="101" t="e">
        <f>Mittelwert(K151,K146,K141,K136,K131,K126)</f>
        <v>#NAME?</v>
      </c>
    </row>
    <row r="156" spans="5:14" s="100" customFormat="1" ht="12.75">
      <c r="E156" s="98" t="s">
        <v>107</v>
      </c>
      <c r="F156" s="101">
        <f>MAX(F126:F154)</f>
        <v>26.5897847817537</v>
      </c>
      <c r="G156" s="101"/>
      <c r="H156" s="101"/>
      <c r="I156" s="114"/>
      <c r="J156" s="114" t="s">
        <v>159</v>
      </c>
      <c r="K156" s="101">
        <f>AVERAGE(K154,K149,K144,K139,K134,K129)</f>
        <v>0.005586000950680505</v>
      </c>
      <c r="L156" s="101">
        <f>AVERAGE(L154,L149,L144,L139,L134,L129)</f>
        <v>0.1290642291083594</v>
      </c>
      <c r="M156" s="101"/>
      <c r="N156" s="101"/>
    </row>
    <row r="157" spans="5:14" s="100" customFormat="1" ht="12.75">
      <c r="E157" s="98"/>
      <c r="F157" s="101"/>
      <c r="G157" s="101"/>
      <c r="H157" s="101"/>
      <c r="I157" s="101"/>
      <c r="J157" s="114" t="s">
        <v>112</v>
      </c>
      <c r="K157" s="101">
        <f>ABS(K155/$G$33)</f>
        <v>0.5298844809173352</v>
      </c>
      <c r="L157" s="101">
        <f>ABS(L155/$H$33)</f>
        <v>0.0019543850704645594</v>
      </c>
      <c r="M157" s="114" t="s">
        <v>111</v>
      </c>
      <c r="N157" s="101">
        <f>K157+L157+L158+K158</f>
        <v>0.6156778733570474</v>
      </c>
    </row>
    <row r="158" spans="5:14" s="100" customFormat="1" ht="12.75">
      <c r="E158" s="98"/>
      <c r="F158" s="101"/>
      <c r="G158" s="101"/>
      <c r="H158" s="101"/>
      <c r="I158" s="101"/>
      <c r="J158" s="101"/>
      <c r="K158" s="101">
        <f>ABS(K156/$G$34)</f>
        <v>0.003173864176523014</v>
      </c>
      <c r="L158" s="101">
        <f>ABS(L156/$H$34)</f>
        <v>0.08066514319272462</v>
      </c>
      <c r="M158" s="101"/>
      <c r="N158" s="101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1991</v>
      </c>
      <c r="B161" s="100">
        <v>98.88</v>
      </c>
      <c r="C161" s="100">
        <v>121.08</v>
      </c>
      <c r="D161" s="100">
        <v>9.176271972222619</v>
      </c>
      <c r="E161" s="100">
        <v>9.302636440986886</v>
      </c>
      <c r="F161" s="100">
        <v>18.46587050550702</v>
      </c>
      <c r="G161" s="100" t="s">
        <v>59</v>
      </c>
      <c r="H161" s="100">
        <v>16.467403437262476</v>
      </c>
      <c r="I161" s="100">
        <v>47.84740343726247</v>
      </c>
      <c r="J161" s="100" t="s">
        <v>73</v>
      </c>
      <c r="K161" s="100">
        <v>0.4956776063273893</v>
      </c>
      <c r="M161" s="100" t="s">
        <v>68</v>
      </c>
      <c r="N161" s="100">
        <v>0.27602917635107854</v>
      </c>
      <c r="X161" s="100">
        <v>67.5</v>
      </c>
    </row>
    <row r="162" spans="1:24" s="100" customFormat="1" ht="12.75" hidden="1">
      <c r="A162" s="100">
        <v>1990</v>
      </c>
      <c r="B162" s="100">
        <v>112.95999908447266</v>
      </c>
      <c r="C162" s="100">
        <v>118.05999755859375</v>
      </c>
      <c r="D162" s="100">
        <v>9.437053680419922</v>
      </c>
      <c r="E162" s="100">
        <v>9.728514671325684</v>
      </c>
      <c r="F162" s="100">
        <v>19.49862966179539</v>
      </c>
      <c r="G162" s="100" t="s">
        <v>56</v>
      </c>
      <c r="H162" s="100">
        <v>3.6963514069123207</v>
      </c>
      <c r="I162" s="100">
        <v>49.15635049138498</v>
      </c>
      <c r="J162" s="100" t="s">
        <v>62</v>
      </c>
      <c r="K162" s="100">
        <v>0.6724623696947951</v>
      </c>
      <c r="L162" s="100">
        <v>0.04983243416359977</v>
      </c>
      <c r="M162" s="100">
        <v>0.1591962531447865</v>
      </c>
      <c r="N162" s="100">
        <v>0.12206285202617678</v>
      </c>
      <c r="O162" s="100">
        <v>0.027007271006356075</v>
      </c>
      <c r="P162" s="100">
        <v>0.001429456618090492</v>
      </c>
      <c r="Q162" s="100">
        <v>0.0032873412913118735</v>
      </c>
      <c r="R162" s="100">
        <v>0.0018788673491984605</v>
      </c>
      <c r="S162" s="100">
        <v>0.0003543508734844682</v>
      </c>
      <c r="T162" s="100">
        <v>2.104328685291946E-05</v>
      </c>
      <c r="U162" s="100">
        <v>7.190121910308381E-05</v>
      </c>
      <c r="V162" s="100">
        <v>6.973393183046953E-05</v>
      </c>
      <c r="W162" s="100">
        <v>2.2099637149334774E-05</v>
      </c>
      <c r="X162" s="100">
        <v>67.5</v>
      </c>
    </row>
    <row r="163" spans="1:24" s="100" customFormat="1" ht="12.75" hidden="1">
      <c r="A163" s="100">
        <v>1989</v>
      </c>
      <c r="B163" s="100">
        <v>120.80000305175781</v>
      </c>
      <c r="C163" s="100">
        <v>136.1999969482422</v>
      </c>
      <c r="D163" s="100">
        <v>9.079537391662598</v>
      </c>
      <c r="E163" s="100">
        <v>9.325531005859375</v>
      </c>
      <c r="F163" s="100">
        <v>20.49669513215977</v>
      </c>
      <c r="G163" s="100" t="s">
        <v>57</v>
      </c>
      <c r="H163" s="100">
        <v>0.4248429543526413</v>
      </c>
      <c r="I163" s="100">
        <v>53.724846006110454</v>
      </c>
      <c r="J163" s="100" t="s">
        <v>60</v>
      </c>
      <c r="K163" s="100">
        <v>0.6180662831954323</v>
      </c>
      <c r="L163" s="100">
        <v>0.00027244816375910063</v>
      </c>
      <c r="M163" s="100">
        <v>-0.1455960701255724</v>
      </c>
      <c r="N163" s="100">
        <v>-0.001262137593996342</v>
      </c>
      <c r="O163" s="100">
        <v>0.024935893045223353</v>
      </c>
      <c r="P163" s="100">
        <v>3.096398305850705E-05</v>
      </c>
      <c r="Q163" s="100">
        <v>-0.002970601428906128</v>
      </c>
      <c r="R163" s="100">
        <v>-0.00010145264330301004</v>
      </c>
      <c r="S163" s="100">
        <v>0.00033561687994347454</v>
      </c>
      <c r="T163" s="100">
        <v>2.1919687305934467E-06</v>
      </c>
      <c r="U163" s="100">
        <v>-6.233477571441065E-05</v>
      </c>
      <c r="V163" s="100">
        <v>-7.99896812016309E-06</v>
      </c>
      <c r="W163" s="100">
        <v>2.1153849726221625E-05</v>
      </c>
      <c r="X163" s="100">
        <v>67.5</v>
      </c>
    </row>
    <row r="164" spans="1:24" s="100" customFormat="1" ht="12.75" hidden="1">
      <c r="A164" s="100">
        <v>1992</v>
      </c>
      <c r="B164" s="100">
        <v>115.26000213623047</v>
      </c>
      <c r="C164" s="100">
        <v>130.86000061035156</v>
      </c>
      <c r="D164" s="100">
        <v>9.260699272155762</v>
      </c>
      <c r="E164" s="100">
        <v>9.37570858001709</v>
      </c>
      <c r="F164" s="100">
        <v>22.73308999769158</v>
      </c>
      <c r="G164" s="100" t="s">
        <v>58</v>
      </c>
      <c r="H164" s="100">
        <v>10.647500911984338</v>
      </c>
      <c r="I164" s="100">
        <v>58.40750304821481</v>
      </c>
      <c r="J164" s="100" t="s">
        <v>61</v>
      </c>
      <c r="K164" s="100">
        <v>0.2649522753865741</v>
      </c>
      <c r="L164" s="100">
        <v>0.0498316893820345</v>
      </c>
      <c r="M164" s="100">
        <v>0.06438347132089374</v>
      </c>
      <c r="N164" s="100">
        <v>-0.12205632656056035</v>
      </c>
      <c r="O164" s="100">
        <v>0.010372749165382491</v>
      </c>
      <c r="P164" s="100">
        <v>0.0014291212176564517</v>
      </c>
      <c r="Q164" s="100">
        <v>0.001407884908699886</v>
      </c>
      <c r="R164" s="100">
        <v>-0.001876126295602426</v>
      </c>
      <c r="S164" s="100">
        <v>0.00011369191455953664</v>
      </c>
      <c r="T164" s="100">
        <v>2.0928812547737953E-05</v>
      </c>
      <c r="U164" s="100">
        <v>3.5835192829727946E-05</v>
      </c>
      <c r="V164" s="100">
        <v>-6.927364403255531E-05</v>
      </c>
      <c r="W164" s="100">
        <v>6.395983418731704E-06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1991</v>
      </c>
      <c r="B166" s="100">
        <v>95.26</v>
      </c>
      <c r="C166" s="100">
        <v>119.76</v>
      </c>
      <c r="D166" s="100">
        <v>9.267102578261712</v>
      </c>
      <c r="E166" s="100">
        <v>9.287469548366618</v>
      </c>
      <c r="F166" s="100">
        <v>19.63381677512583</v>
      </c>
      <c r="G166" s="100" t="s">
        <v>59</v>
      </c>
      <c r="H166" s="100">
        <v>22.607396610276957</v>
      </c>
      <c r="I166" s="100">
        <v>50.36739661027696</v>
      </c>
      <c r="J166" s="100" t="s">
        <v>73</v>
      </c>
      <c r="K166" s="100">
        <v>1.6460166304398771</v>
      </c>
      <c r="M166" s="100" t="s">
        <v>68</v>
      </c>
      <c r="N166" s="100">
        <v>0.8779403392725651</v>
      </c>
      <c r="X166" s="100">
        <v>67.5</v>
      </c>
    </row>
    <row r="167" spans="1:24" s="100" customFormat="1" ht="12.75" hidden="1">
      <c r="A167" s="100">
        <v>1990</v>
      </c>
      <c r="B167" s="100">
        <v>103.22000122070312</v>
      </c>
      <c r="C167" s="100">
        <v>108.72000122070312</v>
      </c>
      <c r="D167" s="100">
        <v>9.697206497192383</v>
      </c>
      <c r="E167" s="100">
        <v>10.107659339904785</v>
      </c>
      <c r="F167" s="100">
        <v>17.544315529503812</v>
      </c>
      <c r="G167" s="100" t="s">
        <v>56</v>
      </c>
      <c r="H167" s="100">
        <v>7.3052996738134155</v>
      </c>
      <c r="I167" s="100">
        <v>43.02530089451654</v>
      </c>
      <c r="J167" s="100" t="s">
        <v>62</v>
      </c>
      <c r="K167" s="100">
        <v>1.2356236984237339</v>
      </c>
      <c r="L167" s="100">
        <v>0.12012478452191315</v>
      </c>
      <c r="M167" s="100">
        <v>0.2925169517010024</v>
      </c>
      <c r="N167" s="100">
        <v>0.1293799735673811</v>
      </c>
      <c r="O167" s="100">
        <v>0.04962477499041446</v>
      </c>
      <c r="P167" s="100">
        <v>0.0034461167632292293</v>
      </c>
      <c r="Q167" s="100">
        <v>0.006040419414716252</v>
      </c>
      <c r="R167" s="100">
        <v>0.001991522573609328</v>
      </c>
      <c r="S167" s="100">
        <v>0.0006510812918143506</v>
      </c>
      <c r="T167" s="100">
        <v>5.068251219164518E-05</v>
      </c>
      <c r="U167" s="100">
        <v>0.00013211190231788024</v>
      </c>
      <c r="V167" s="100">
        <v>7.392269839189616E-05</v>
      </c>
      <c r="W167" s="100">
        <v>4.059808008635812E-05</v>
      </c>
      <c r="X167" s="100">
        <v>67.5</v>
      </c>
    </row>
    <row r="168" spans="1:24" s="100" customFormat="1" ht="12.75" hidden="1">
      <c r="A168" s="100">
        <v>1989</v>
      </c>
      <c r="B168" s="100">
        <v>133.1999969482422</v>
      </c>
      <c r="C168" s="100">
        <v>148.89999389648438</v>
      </c>
      <c r="D168" s="100">
        <v>9.00369644165039</v>
      </c>
      <c r="E168" s="100">
        <v>9.041556358337402</v>
      </c>
      <c r="F168" s="100">
        <v>21.392818407340915</v>
      </c>
      <c r="G168" s="100" t="s">
        <v>57</v>
      </c>
      <c r="H168" s="100">
        <v>-9.124491443725361</v>
      </c>
      <c r="I168" s="100">
        <v>56.57550550451683</v>
      </c>
      <c r="J168" s="100" t="s">
        <v>60</v>
      </c>
      <c r="K168" s="100">
        <v>1.2212166175534325</v>
      </c>
      <c r="L168" s="100">
        <v>-0.0006520696391675559</v>
      </c>
      <c r="M168" s="100">
        <v>-0.28858117478094647</v>
      </c>
      <c r="N168" s="100">
        <v>-0.0013374926499006398</v>
      </c>
      <c r="O168" s="100">
        <v>0.049124802125500244</v>
      </c>
      <c r="P168" s="100">
        <v>-7.492245229700584E-05</v>
      </c>
      <c r="Q168" s="100">
        <v>-0.005931190228609665</v>
      </c>
      <c r="R168" s="100">
        <v>-0.00010750652975659738</v>
      </c>
      <c r="S168" s="100">
        <v>0.0006492756146355236</v>
      </c>
      <c r="T168" s="100">
        <v>-5.355592263180992E-06</v>
      </c>
      <c r="U168" s="100">
        <v>-0.00012733502731935957</v>
      </c>
      <c r="V168" s="100">
        <v>-8.471612697617697E-06</v>
      </c>
      <c r="W168" s="100">
        <v>4.056330344076535E-05</v>
      </c>
      <c r="X168" s="100">
        <v>67.5</v>
      </c>
    </row>
    <row r="169" spans="1:24" s="100" customFormat="1" ht="12.75" hidden="1">
      <c r="A169" s="100">
        <v>1992</v>
      </c>
      <c r="B169" s="100">
        <v>124.08000183105469</v>
      </c>
      <c r="C169" s="100">
        <v>140.8800048828125</v>
      </c>
      <c r="D169" s="100">
        <v>9.055639266967773</v>
      </c>
      <c r="E169" s="100">
        <v>9.210783958435059</v>
      </c>
      <c r="F169" s="100">
        <v>26.21354111038469</v>
      </c>
      <c r="G169" s="100" t="s">
        <v>58</v>
      </c>
      <c r="H169" s="100">
        <v>12.320357850519201</v>
      </c>
      <c r="I169" s="100">
        <v>68.90035968157389</v>
      </c>
      <c r="J169" s="100" t="s">
        <v>61</v>
      </c>
      <c r="K169" s="100">
        <v>0.18813797361962803</v>
      </c>
      <c r="L169" s="100">
        <v>-0.12012301470418457</v>
      </c>
      <c r="M169" s="100">
        <v>0.04782334779681787</v>
      </c>
      <c r="N169" s="100">
        <v>-0.12937306007707977</v>
      </c>
      <c r="O169" s="100">
        <v>0.007026528942494388</v>
      </c>
      <c r="P169" s="100">
        <v>-0.0034453022177961838</v>
      </c>
      <c r="Q169" s="100">
        <v>0.0011435248916076366</v>
      </c>
      <c r="R169" s="100">
        <v>-0.0019886187435642897</v>
      </c>
      <c r="S169" s="100">
        <v>4.845642155903137E-05</v>
      </c>
      <c r="T169" s="100">
        <v>-5.039875666687442E-05</v>
      </c>
      <c r="U169" s="100">
        <v>3.520433995443004E-05</v>
      </c>
      <c r="V169" s="100">
        <v>-7.343566651049617E-05</v>
      </c>
      <c r="W169" s="100">
        <v>1.680035913527311E-06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1991</v>
      </c>
      <c r="B171" s="100">
        <v>103.28</v>
      </c>
      <c r="C171" s="100">
        <v>116.48</v>
      </c>
      <c r="D171" s="100">
        <v>9.106094708566767</v>
      </c>
      <c r="E171" s="100">
        <v>9.207685766037677</v>
      </c>
      <c r="F171" s="100">
        <v>20.947631962384822</v>
      </c>
      <c r="G171" s="100" t="s">
        <v>59</v>
      </c>
      <c r="H171" s="100">
        <v>18.926382590746186</v>
      </c>
      <c r="I171" s="100">
        <v>54.70638259074619</v>
      </c>
      <c r="J171" s="100" t="s">
        <v>73</v>
      </c>
      <c r="K171" s="100">
        <v>1.1518340983067554</v>
      </c>
      <c r="M171" s="100" t="s">
        <v>68</v>
      </c>
      <c r="N171" s="100">
        <v>0.622183635592089</v>
      </c>
      <c r="X171" s="100">
        <v>67.5</v>
      </c>
    </row>
    <row r="172" spans="1:24" s="100" customFormat="1" ht="12.75" hidden="1">
      <c r="A172" s="100">
        <v>1990</v>
      </c>
      <c r="B172" s="100">
        <v>106.05999755859375</v>
      </c>
      <c r="C172" s="100">
        <v>111.66000366210938</v>
      </c>
      <c r="D172" s="100">
        <v>9.362261772155762</v>
      </c>
      <c r="E172" s="100">
        <v>9.730631828308105</v>
      </c>
      <c r="F172" s="100">
        <v>17.082255594880053</v>
      </c>
      <c r="G172" s="100" t="s">
        <v>56</v>
      </c>
      <c r="H172" s="100">
        <v>4.8360750838727</v>
      </c>
      <c r="I172" s="100">
        <v>43.39607264246645</v>
      </c>
      <c r="J172" s="100" t="s">
        <v>62</v>
      </c>
      <c r="K172" s="100">
        <v>1.029005216872151</v>
      </c>
      <c r="L172" s="100">
        <v>0.1263042671460545</v>
      </c>
      <c r="M172" s="100">
        <v>0.2436030358551209</v>
      </c>
      <c r="N172" s="100">
        <v>0.12624079376962052</v>
      </c>
      <c r="O172" s="100">
        <v>0.04132665790602679</v>
      </c>
      <c r="P172" s="100">
        <v>0.0036233551115458728</v>
      </c>
      <c r="Q172" s="100">
        <v>0.005030342388598049</v>
      </c>
      <c r="R172" s="100">
        <v>0.0019431888968676576</v>
      </c>
      <c r="S172" s="100">
        <v>0.0005422123078327661</v>
      </c>
      <c r="T172" s="100">
        <v>5.3295850245674495E-05</v>
      </c>
      <c r="U172" s="100">
        <v>0.00011001926074216388</v>
      </c>
      <c r="V172" s="100">
        <v>7.212674268378203E-05</v>
      </c>
      <c r="W172" s="100">
        <v>3.381146030457757E-05</v>
      </c>
      <c r="X172" s="100">
        <v>67.5</v>
      </c>
    </row>
    <row r="173" spans="1:24" s="100" customFormat="1" ht="12.75" hidden="1">
      <c r="A173" s="100">
        <v>1989</v>
      </c>
      <c r="B173" s="100">
        <v>129.22000122070312</v>
      </c>
      <c r="C173" s="100">
        <v>149.72000122070312</v>
      </c>
      <c r="D173" s="100">
        <v>8.76717758178711</v>
      </c>
      <c r="E173" s="100">
        <v>9.014899253845215</v>
      </c>
      <c r="F173" s="100">
        <v>20.518124531358247</v>
      </c>
      <c r="G173" s="100" t="s">
        <v>57</v>
      </c>
      <c r="H173" s="100">
        <v>-6.003152762511263</v>
      </c>
      <c r="I173" s="100">
        <v>55.716848458191855</v>
      </c>
      <c r="J173" s="100" t="s">
        <v>60</v>
      </c>
      <c r="K173" s="100">
        <v>0.9602883020584422</v>
      </c>
      <c r="L173" s="100">
        <v>-0.0006858341836009149</v>
      </c>
      <c r="M173" s="100">
        <v>-0.22632535202711856</v>
      </c>
      <c r="N173" s="100">
        <v>-0.0013051634819634193</v>
      </c>
      <c r="O173" s="100">
        <v>0.038724744101047065</v>
      </c>
      <c r="P173" s="100">
        <v>-7.874195184426466E-05</v>
      </c>
      <c r="Q173" s="100">
        <v>-0.004623141716603488</v>
      </c>
      <c r="R173" s="100">
        <v>-0.00010491196450772823</v>
      </c>
      <c r="S173" s="100">
        <v>0.0005197017820908823</v>
      </c>
      <c r="T173" s="100">
        <v>-5.624151721964857E-06</v>
      </c>
      <c r="U173" s="100">
        <v>-9.736207210467569E-05</v>
      </c>
      <c r="V173" s="100">
        <v>-8.269013000933341E-06</v>
      </c>
      <c r="W173" s="100">
        <v>3.27088465119291E-05</v>
      </c>
      <c r="X173" s="100">
        <v>67.5</v>
      </c>
    </row>
    <row r="174" spans="1:24" s="100" customFormat="1" ht="12.75" hidden="1">
      <c r="A174" s="100">
        <v>1992</v>
      </c>
      <c r="B174" s="100">
        <v>120.12000274658203</v>
      </c>
      <c r="C174" s="100">
        <v>139.82000732421875</v>
      </c>
      <c r="D174" s="100">
        <v>9.071817398071289</v>
      </c>
      <c r="E174" s="100">
        <v>9.344316482543945</v>
      </c>
      <c r="F174" s="100">
        <v>25.603580142005317</v>
      </c>
      <c r="G174" s="100" t="s">
        <v>58</v>
      </c>
      <c r="H174" s="100">
        <v>14.545929500789441</v>
      </c>
      <c r="I174" s="100">
        <v>67.16593224737147</v>
      </c>
      <c r="J174" s="100" t="s">
        <v>61</v>
      </c>
      <c r="K174" s="100">
        <v>0.36972707945160993</v>
      </c>
      <c r="L174" s="100">
        <v>-0.12630240508705487</v>
      </c>
      <c r="M174" s="100">
        <v>0.09010701475263826</v>
      </c>
      <c r="N174" s="100">
        <v>-0.12623404675391345</v>
      </c>
      <c r="O174" s="100">
        <v>0.01443214634038151</v>
      </c>
      <c r="P174" s="100">
        <v>-0.003622499409162873</v>
      </c>
      <c r="Q174" s="100">
        <v>0.0019826510572278897</v>
      </c>
      <c r="R174" s="100">
        <v>-0.001940354753289427</v>
      </c>
      <c r="S174" s="100">
        <v>0.00015460997528262983</v>
      </c>
      <c r="T174" s="100">
        <v>-5.299826950776489E-05</v>
      </c>
      <c r="U174" s="100">
        <v>5.123343292944732E-05</v>
      </c>
      <c r="V174" s="100">
        <v>-7.16511718966473E-05</v>
      </c>
      <c r="W174" s="100">
        <v>8.56424005893624E-06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1991</v>
      </c>
      <c r="B176" s="100">
        <v>105.58</v>
      </c>
      <c r="C176" s="100">
        <v>111.78</v>
      </c>
      <c r="D176" s="100">
        <v>8.958233198394868</v>
      </c>
      <c r="E176" s="100">
        <v>9.22183398490562</v>
      </c>
      <c r="F176" s="100">
        <v>19.557441291850864</v>
      </c>
      <c r="G176" s="100" t="s">
        <v>59</v>
      </c>
      <c r="H176" s="100">
        <v>13.843851417864748</v>
      </c>
      <c r="I176" s="100">
        <v>51.923851417864746</v>
      </c>
      <c r="J176" s="100" t="s">
        <v>73</v>
      </c>
      <c r="K176" s="100">
        <v>0.8528562746119296</v>
      </c>
      <c r="M176" s="100" t="s">
        <v>68</v>
      </c>
      <c r="N176" s="100">
        <v>0.4584903927784643</v>
      </c>
      <c r="X176" s="100">
        <v>67.5</v>
      </c>
    </row>
    <row r="177" spans="1:24" s="100" customFormat="1" ht="12.75" hidden="1">
      <c r="A177" s="100">
        <v>1990</v>
      </c>
      <c r="B177" s="100">
        <v>107.08000183105469</v>
      </c>
      <c r="C177" s="100">
        <v>111.4800033569336</v>
      </c>
      <c r="D177" s="100">
        <v>9.509201049804688</v>
      </c>
      <c r="E177" s="100">
        <v>10.06106948852539</v>
      </c>
      <c r="F177" s="100">
        <v>16.504646961309756</v>
      </c>
      <c r="G177" s="100" t="s">
        <v>56</v>
      </c>
      <c r="H177" s="100">
        <v>1.7025776749063652</v>
      </c>
      <c r="I177" s="100">
        <v>41.28257950596106</v>
      </c>
      <c r="J177" s="100" t="s">
        <v>62</v>
      </c>
      <c r="K177" s="100">
        <v>0.8838581112690562</v>
      </c>
      <c r="L177" s="100">
        <v>0.1375142206086105</v>
      </c>
      <c r="M177" s="100">
        <v>0.2092415893631495</v>
      </c>
      <c r="N177" s="100">
        <v>0.08753611226482727</v>
      </c>
      <c r="O177" s="100">
        <v>0.0354973193706437</v>
      </c>
      <c r="P177" s="100">
        <v>0.003944892163529416</v>
      </c>
      <c r="Q177" s="100">
        <v>0.004320797011414813</v>
      </c>
      <c r="R177" s="100">
        <v>0.0013474157779935327</v>
      </c>
      <c r="S177" s="100">
        <v>0.00046572682938542337</v>
      </c>
      <c r="T177" s="100">
        <v>5.802836981929392E-05</v>
      </c>
      <c r="U177" s="100">
        <v>9.449911717092436E-05</v>
      </c>
      <c r="V177" s="100">
        <v>5.001522022560325E-05</v>
      </c>
      <c r="W177" s="100">
        <v>2.9041742088784013E-05</v>
      </c>
      <c r="X177" s="100">
        <v>67.5</v>
      </c>
    </row>
    <row r="178" spans="1:24" s="100" customFormat="1" ht="12.75" hidden="1">
      <c r="A178" s="100">
        <v>1989</v>
      </c>
      <c r="B178" s="100">
        <v>132.4199981689453</v>
      </c>
      <c r="C178" s="100">
        <v>145.22000122070312</v>
      </c>
      <c r="D178" s="100">
        <v>8.59254264831543</v>
      </c>
      <c r="E178" s="100">
        <v>8.892290115356445</v>
      </c>
      <c r="F178" s="100">
        <v>21.2050696454783</v>
      </c>
      <c r="G178" s="100" t="s">
        <v>57</v>
      </c>
      <c r="H178" s="100">
        <v>-6.159554955055896</v>
      </c>
      <c r="I178" s="100">
        <v>58.76044321388942</v>
      </c>
      <c r="J178" s="100" t="s">
        <v>60</v>
      </c>
      <c r="K178" s="100">
        <v>0.771059988634369</v>
      </c>
      <c r="L178" s="100">
        <v>-0.0007472923161347612</v>
      </c>
      <c r="M178" s="100">
        <v>-0.18136342916656212</v>
      </c>
      <c r="N178" s="100">
        <v>-0.0009049791882849136</v>
      </c>
      <c r="O178" s="100">
        <v>0.031152460711420363</v>
      </c>
      <c r="P178" s="100">
        <v>-8.57115202103367E-05</v>
      </c>
      <c r="Q178" s="100">
        <v>-0.0036872880844906674</v>
      </c>
      <c r="R178" s="100">
        <v>-7.274463085766252E-05</v>
      </c>
      <c r="S178" s="100">
        <v>0.000422865463556464</v>
      </c>
      <c r="T178" s="100">
        <v>-6.116000113657163E-06</v>
      </c>
      <c r="U178" s="100">
        <v>-7.648732611693887E-05</v>
      </c>
      <c r="V178" s="100">
        <v>-5.732549988484826E-06</v>
      </c>
      <c r="W178" s="100">
        <v>2.675733825903553E-05</v>
      </c>
      <c r="X178" s="100">
        <v>67.5</v>
      </c>
    </row>
    <row r="179" spans="1:24" s="100" customFormat="1" ht="12.75" hidden="1">
      <c r="A179" s="100">
        <v>1992</v>
      </c>
      <c r="B179" s="100">
        <v>117.16000366210938</v>
      </c>
      <c r="C179" s="100">
        <v>131.55999755859375</v>
      </c>
      <c r="D179" s="100">
        <v>9.169846534729004</v>
      </c>
      <c r="E179" s="100">
        <v>9.272994995117188</v>
      </c>
      <c r="F179" s="100">
        <v>24.152343403629704</v>
      </c>
      <c r="G179" s="100" t="s">
        <v>58</v>
      </c>
      <c r="H179" s="100">
        <v>13.01376885700141</v>
      </c>
      <c r="I179" s="100">
        <v>62.673772519110784</v>
      </c>
      <c r="J179" s="100" t="s">
        <v>61</v>
      </c>
      <c r="K179" s="100">
        <v>0.4320551524785582</v>
      </c>
      <c r="L179" s="100">
        <v>-0.1375121900915982</v>
      </c>
      <c r="M179" s="100">
        <v>0.10435204492563756</v>
      </c>
      <c r="N179" s="100">
        <v>-0.0875314341428793</v>
      </c>
      <c r="O179" s="100">
        <v>0.017017164103483497</v>
      </c>
      <c r="P179" s="100">
        <v>-0.0039439609172986275</v>
      </c>
      <c r="Q179" s="100">
        <v>0.0022523750566511625</v>
      </c>
      <c r="R179" s="100">
        <v>-0.0013454506670507469</v>
      </c>
      <c r="S179" s="100">
        <v>0.0001951570632607902</v>
      </c>
      <c r="T179" s="100">
        <v>-5.7705166549404284E-05</v>
      </c>
      <c r="U179" s="100">
        <v>5.549569433357089E-05</v>
      </c>
      <c r="V179" s="100">
        <v>-4.968561285568605E-05</v>
      </c>
      <c r="W179" s="100">
        <v>1.1290156457861968E-05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1991</v>
      </c>
      <c r="B181" s="100">
        <v>111.78</v>
      </c>
      <c r="C181" s="100">
        <v>137.48</v>
      </c>
      <c r="D181" s="100">
        <v>8.900720508603799</v>
      </c>
      <c r="E181" s="100">
        <v>8.98592949731339</v>
      </c>
      <c r="F181" s="100">
        <v>21.297046401115665</v>
      </c>
      <c r="G181" s="100" t="s">
        <v>59</v>
      </c>
      <c r="H181" s="100">
        <v>12.642588237950271</v>
      </c>
      <c r="I181" s="100">
        <v>56.92258823795027</v>
      </c>
      <c r="J181" s="100" t="s">
        <v>73</v>
      </c>
      <c r="K181" s="100">
        <v>0.6669834167825551</v>
      </c>
      <c r="M181" s="100" t="s">
        <v>68</v>
      </c>
      <c r="N181" s="100">
        <v>0.4143311913749256</v>
      </c>
      <c r="X181" s="100">
        <v>67.5</v>
      </c>
    </row>
    <row r="182" spans="1:24" s="100" customFormat="1" ht="12.75" hidden="1">
      <c r="A182" s="100">
        <v>1990</v>
      </c>
      <c r="B182" s="100">
        <v>113.87999725341797</v>
      </c>
      <c r="C182" s="100">
        <v>101.68000030517578</v>
      </c>
      <c r="D182" s="100">
        <v>9.077187538146973</v>
      </c>
      <c r="E182" s="100">
        <v>9.787468910217285</v>
      </c>
      <c r="F182" s="100">
        <v>22.073953869434316</v>
      </c>
      <c r="G182" s="100" t="s">
        <v>56</v>
      </c>
      <c r="H182" s="100">
        <v>11.477225517336862</v>
      </c>
      <c r="I182" s="100">
        <v>57.85722277075483</v>
      </c>
      <c r="J182" s="100" t="s">
        <v>62</v>
      </c>
      <c r="K182" s="100">
        <v>0.7099462338502005</v>
      </c>
      <c r="L182" s="100">
        <v>0.3445639456341512</v>
      </c>
      <c r="M182" s="100">
        <v>0.16806988156372732</v>
      </c>
      <c r="N182" s="100">
        <v>0.1227252955782289</v>
      </c>
      <c r="O182" s="100">
        <v>0.02851272069588994</v>
      </c>
      <c r="P182" s="100">
        <v>0.009884563261063156</v>
      </c>
      <c r="Q182" s="100">
        <v>0.0034706045633522654</v>
      </c>
      <c r="R182" s="100">
        <v>0.001889095867462142</v>
      </c>
      <c r="S182" s="100">
        <v>0.0003740911865718823</v>
      </c>
      <c r="T182" s="100">
        <v>0.0001454369876173615</v>
      </c>
      <c r="U182" s="100">
        <v>7.59055812510213E-05</v>
      </c>
      <c r="V182" s="100">
        <v>7.011742313609979E-05</v>
      </c>
      <c r="W182" s="100">
        <v>2.3325293952445475E-05</v>
      </c>
      <c r="X182" s="100">
        <v>67.5</v>
      </c>
    </row>
    <row r="183" spans="1:24" s="100" customFormat="1" ht="12.75" hidden="1">
      <c r="A183" s="100">
        <v>1989</v>
      </c>
      <c r="B183" s="100">
        <v>116.87999725341797</v>
      </c>
      <c r="C183" s="100">
        <v>141.3800048828125</v>
      </c>
      <c r="D183" s="100">
        <v>8.963107109069824</v>
      </c>
      <c r="E183" s="100">
        <v>9.185068130493164</v>
      </c>
      <c r="F183" s="100">
        <v>16.43470456966005</v>
      </c>
      <c r="G183" s="100" t="s">
        <v>57</v>
      </c>
      <c r="H183" s="100">
        <v>-5.749834379468226</v>
      </c>
      <c r="I183" s="100">
        <v>43.63016287394974</v>
      </c>
      <c r="J183" s="100" t="s">
        <v>60</v>
      </c>
      <c r="K183" s="100">
        <v>0.7076394938556291</v>
      </c>
      <c r="L183" s="100">
        <v>-0.001873349336610228</v>
      </c>
      <c r="M183" s="100">
        <v>-0.16735904267365231</v>
      </c>
      <c r="N183" s="100">
        <v>-0.001268778983116255</v>
      </c>
      <c r="O183" s="100">
        <v>0.028443195914430786</v>
      </c>
      <c r="P183" s="100">
        <v>-0.00021456027063331988</v>
      </c>
      <c r="Q183" s="100">
        <v>-0.0034463767717905157</v>
      </c>
      <c r="R183" s="100">
        <v>-0.00010199628575295505</v>
      </c>
      <c r="S183" s="100">
        <v>0.0003740902517973471</v>
      </c>
      <c r="T183" s="100">
        <v>-1.5294229897614356E-05</v>
      </c>
      <c r="U183" s="100">
        <v>-7.443016420850484E-05</v>
      </c>
      <c r="V183" s="100">
        <v>-8.041965667900423E-06</v>
      </c>
      <c r="W183" s="100">
        <v>2.3314215077059113E-05</v>
      </c>
      <c r="X183" s="100">
        <v>67.5</v>
      </c>
    </row>
    <row r="184" spans="1:24" s="100" customFormat="1" ht="12.75" hidden="1">
      <c r="A184" s="100">
        <v>1992</v>
      </c>
      <c r="B184" s="100">
        <v>116.19999694824219</v>
      </c>
      <c r="C184" s="100">
        <v>135.6999969482422</v>
      </c>
      <c r="D184" s="100">
        <v>9.0429105758667</v>
      </c>
      <c r="E184" s="100">
        <v>9.128602027893066</v>
      </c>
      <c r="F184" s="100">
        <v>23.462413218239835</v>
      </c>
      <c r="G184" s="100" t="s">
        <v>58</v>
      </c>
      <c r="H184" s="100">
        <v>13.035585621348183</v>
      </c>
      <c r="I184" s="100">
        <v>61.73558256959037</v>
      </c>
      <c r="J184" s="100" t="s">
        <v>61</v>
      </c>
      <c r="K184" s="100">
        <v>0.05718392863237663</v>
      </c>
      <c r="L184" s="100">
        <v>-0.3445588530182287</v>
      </c>
      <c r="M184" s="100">
        <v>0.01544137054163102</v>
      </c>
      <c r="N184" s="100">
        <v>-0.12271873685242873</v>
      </c>
      <c r="O184" s="100">
        <v>0.0019899365957583744</v>
      </c>
      <c r="P184" s="100">
        <v>-0.009882234299601748</v>
      </c>
      <c r="Q184" s="100">
        <v>0.0004093692489969798</v>
      </c>
      <c r="R184" s="100">
        <v>-0.0018863403601034317</v>
      </c>
      <c r="S184" s="100">
        <v>8.362899953384572E-07</v>
      </c>
      <c r="T184" s="100">
        <v>-0.00014463057733083787</v>
      </c>
      <c r="U184" s="100">
        <v>1.4893217280037258E-05</v>
      </c>
      <c r="V184" s="100">
        <v>-6.965471854399509E-05</v>
      </c>
      <c r="W184" s="100">
        <v>-7.188277322272765E-07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1991</v>
      </c>
      <c r="B186" s="100">
        <v>105.88</v>
      </c>
      <c r="C186" s="100">
        <v>130.88</v>
      </c>
      <c r="D186" s="100">
        <v>9.199567058499518</v>
      </c>
      <c r="E186" s="100">
        <v>9.122827710191972</v>
      </c>
      <c r="F186" s="100">
        <v>20.40975647061</v>
      </c>
      <c r="G186" s="100" t="s">
        <v>59</v>
      </c>
      <c r="H186" s="100">
        <v>14.385874267716467</v>
      </c>
      <c r="I186" s="100">
        <v>52.76587426771646</v>
      </c>
      <c r="J186" s="100" t="s">
        <v>73</v>
      </c>
      <c r="K186" s="100">
        <v>0.4579592633240719</v>
      </c>
      <c r="M186" s="100" t="s">
        <v>68</v>
      </c>
      <c r="N186" s="100">
        <v>0.24664722938694592</v>
      </c>
      <c r="X186" s="100">
        <v>67.5</v>
      </c>
    </row>
    <row r="187" spans="1:24" s="100" customFormat="1" ht="12.75" hidden="1">
      <c r="A187" s="100">
        <v>1990</v>
      </c>
      <c r="B187" s="100">
        <v>124.05999755859375</v>
      </c>
      <c r="C187" s="100">
        <v>119.26000213623047</v>
      </c>
      <c r="D187" s="100">
        <v>9.12954044342041</v>
      </c>
      <c r="E187" s="100">
        <v>9.72377872467041</v>
      </c>
      <c r="F187" s="100">
        <v>22.99039443940676</v>
      </c>
      <c r="G187" s="100" t="s">
        <v>56</v>
      </c>
      <c r="H187" s="100">
        <v>3.3793554905154792</v>
      </c>
      <c r="I187" s="100">
        <v>59.939353049109236</v>
      </c>
      <c r="J187" s="100" t="s">
        <v>62</v>
      </c>
      <c r="K187" s="100">
        <v>0.6506460021697461</v>
      </c>
      <c r="L187" s="100">
        <v>0.05884739725269742</v>
      </c>
      <c r="M187" s="100">
        <v>0.1540314336132749</v>
      </c>
      <c r="N187" s="100">
        <v>0.08205379935781594</v>
      </c>
      <c r="O187" s="100">
        <v>0.026131036005328574</v>
      </c>
      <c r="P187" s="100">
        <v>0.0016880750603735259</v>
      </c>
      <c r="Q187" s="100">
        <v>0.0031807148810226735</v>
      </c>
      <c r="R187" s="100">
        <v>0.0012630310293327454</v>
      </c>
      <c r="S187" s="100">
        <v>0.0003428472045689918</v>
      </c>
      <c r="T187" s="100">
        <v>2.4851300784308047E-05</v>
      </c>
      <c r="U187" s="100">
        <v>6.95699126603204E-05</v>
      </c>
      <c r="V187" s="100">
        <v>4.687925684794498E-05</v>
      </c>
      <c r="W187" s="100">
        <v>2.1379462371087015E-05</v>
      </c>
      <c r="X187" s="100">
        <v>67.5</v>
      </c>
    </row>
    <row r="188" spans="1:24" s="100" customFormat="1" ht="12.75" hidden="1">
      <c r="A188" s="100">
        <v>1989</v>
      </c>
      <c r="B188" s="100">
        <v>128.67999267578125</v>
      </c>
      <c r="C188" s="100">
        <v>137.8800048828125</v>
      </c>
      <c r="D188" s="100">
        <v>8.957435607910156</v>
      </c>
      <c r="E188" s="100">
        <v>9.141385078430176</v>
      </c>
      <c r="F188" s="100">
        <v>22.123049634520683</v>
      </c>
      <c r="G188" s="100" t="s">
        <v>57</v>
      </c>
      <c r="H188" s="100">
        <v>-2.3823204216800917</v>
      </c>
      <c r="I188" s="100">
        <v>58.79767225410116</v>
      </c>
      <c r="J188" s="100" t="s">
        <v>60</v>
      </c>
      <c r="K188" s="100">
        <v>0.6452697770481506</v>
      </c>
      <c r="L188" s="100">
        <v>0.0003211415411632306</v>
      </c>
      <c r="M188" s="100">
        <v>-0.1525241355095857</v>
      </c>
      <c r="N188" s="100">
        <v>-0.0008483410086467607</v>
      </c>
      <c r="O188" s="100">
        <v>0.0259497603647206</v>
      </c>
      <c r="P188" s="100">
        <v>3.656606591559618E-05</v>
      </c>
      <c r="Q188" s="100">
        <v>-0.0031368638227824257</v>
      </c>
      <c r="R188" s="100">
        <v>-6.818675154269238E-05</v>
      </c>
      <c r="S188" s="100">
        <v>0.00034241372386164523</v>
      </c>
      <c r="T188" s="100">
        <v>2.5925157180257166E-06</v>
      </c>
      <c r="U188" s="100">
        <v>-6.748458613237004E-05</v>
      </c>
      <c r="V188" s="100">
        <v>-5.374159413165762E-06</v>
      </c>
      <c r="W188" s="100">
        <v>2.137628490180716E-05</v>
      </c>
      <c r="X188" s="100">
        <v>67.5</v>
      </c>
    </row>
    <row r="189" spans="1:24" s="100" customFormat="1" ht="12.75" hidden="1">
      <c r="A189" s="100">
        <v>1992</v>
      </c>
      <c r="B189" s="100">
        <v>128.5</v>
      </c>
      <c r="C189" s="100">
        <v>135</v>
      </c>
      <c r="D189" s="100">
        <v>8.884065628051758</v>
      </c>
      <c r="E189" s="100">
        <v>9.15043830871582</v>
      </c>
      <c r="F189" s="100">
        <v>24.859192861089248</v>
      </c>
      <c r="G189" s="100" t="s">
        <v>58</v>
      </c>
      <c r="H189" s="100">
        <v>5.6148134902176565</v>
      </c>
      <c r="I189" s="100">
        <v>66.61481349021766</v>
      </c>
      <c r="J189" s="100" t="s">
        <v>61</v>
      </c>
      <c r="K189" s="100">
        <v>0.08346936544447507</v>
      </c>
      <c r="L189" s="100">
        <v>0.058846520980660524</v>
      </c>
      <c r="M189" s="100">
        <v>0.02149582815371969</v>
      </c>
      <c r="N189" s="100">
        <v>-0.08204941381012885</v>
      </c>
      <c r="O189" s="100">
        <v>0.0030726177317320436</v>
      </c>
      <c r="P189" s="100">
        <v>0.001687678977850509</v>
      </c>
      <c r="Q189" s="100">
        <v>0.000526338780328702</v>
      </c>
      <c r="R189" s="100">
        <v>-0.0012611891007978896</v>
      </c>
      <c r="S189" s="100">
        <v>1.7235062865365345E-05</v>
      </c>
      <c r="T189" s="100">
        <v>2.4715703771568782E-05</v>
      </c>
      <c r="U189" s="100">
        <v>1.6905720395988422E-05</v>
      </c>
      <c r="V189" s="100">
        <v>-4.657019576099588E-05</v>
      </c>
      <c r="W189" s="100">
        <v>3.6858523233694866E-07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16.43470456966005</v>
      </c>
      <c r="G190" s="101"/>
      <c r="H190" s="101"/>
      <c r="I190" s="114"/>
      <c r="J190" s="114" t="s">
        <v>158</v>
      </c>
      <c r="K190" s="101">
        <f>AVERAGE(K188,K183,K178,K173,K168,K163)</f>
        <v>0.8205900770575759</v>
      </c>
      <c r="L190" s="101">
        <f>AVERAGE(L188,L183,L178,L173,L168,L163)</f>
        <v>-0.0005608259617651881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26.21354111038469</v>
      </c>
      <c r="G191" s="101"/>
      <c r="H191" s="101"/>
      <c r="I191" s="114"/>
      <c r="J191" s="114" t="s">
        <v>159</v>
      </c>
      <c r="K191" s="101">
        <f>AVERAGE(K189,K184,K179,K174,K169,K164)</f>
        <v>0.23258762916887032</v>
      </c>
      <c r="L191" s="101">
        <f>AVERAGE(L189,L184,L179,L174,L169,L164)</f>
        <v>-0.10330304208972856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0.512868798160985</v>
      </c>
      <c r="L192" s="101">
        <f>ABS(L190/$H$33)</f>
        <v>0.0015578498937921894</v>
      </c>
      <c r="M192" s="114" t="s">
        <v>111</v>
      </c>
      <c r="N192" s="101">
        <f>K192+L192+L193+K193</f>
        <v>0.7111431113886246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0.13215206202776722</v>
      </c>
      <c r="L193" s="101">
        <f>ABS(L191/$H$34)</f>
        <v>0.06456440130608035</v>
      </c>
      <c r="M193" s="101"/>
      <c r="N193" s="101"/>
    </row>
    <row r="194" s="100" customFormat="1" ht="12.75"/>
    <row r="195" s="100" customFormat="1" ht="12.75" hidden="1">
      <c r="A195" s="100" t="s">
        <v>120</v>
      </c>
    </row>
    <row r="196" spans="1:24" s="100" customFormat="1" ht="12.75" hidden="1">
      <c r="A196" s="100">
        <v>1991</v>
      </c>
      <c r="B196" s="100">
        <v>98.88</v>
      </c>
      <c r="C196" s="100">
        <v>121.08</v>
      </c>
      <c r="D196" s="100">
        <v>9.176271972222619</v>
      </c>
      <c r="E196" s="100">
        <v>9.302636440986886</v>
      </c>
      <c r="F196" s="100">
        <v>16.2671735649879</v>
      </c>
      <c r="G196" s="100" t="s">
        <v>59</v>
      </c>
      <c r="H196" s="100">
        <v>10.770301883457087</v>
      </c>
      <c r="I196" s="100">
        <v>42.15030188345708</v>
      </c>
      <c r="J196" s="100" t="s">
        <v>73</v>
      </c>
      <c r="K196" s="100">
        <v>0.16788856755607112</v>
      </c>
      <c r="M196" s="100" t="s">
        <v>68</v>
      </c>
      <c r="N196" s="100">
        <v>0.12823925182510895</v>
      </c>
      <c r="X196" s="100">
        <v>67.5</v>
      </c>
    </row>
    <row r="197" spans="1:24" s="100" customFormat="1" ht="12.75" hidden="1">
      <c r="A197" s="100">
        <v>1989</v>
      </c>
      <c r="B197" s="100">
        <v>120.80000305175781</v>
      </c>
      <c r="C197" s="100">
        <v>136.1999969482422</v>
      </c>
      <c r="D197" s="100">
        <v>9.079537391662598</v>
      </c>
      <c r="E197" s="100">
        <v>9.325531005859375</v>
      </c>
      <c r="F197" s="100">
        <v>20.63534697117512</v>
      </c>
      <c r="G197" s="100" t="s">
        <v>56</v>
      </c>
      <c r="H197" s="100">
        <v>0.788269772751093</v>
      </c>
      <c r="I197" s="100">
        <v>54.088272824508906</v>
      </c>
      <c r="J197" s="100" t="s">
        <v>62</v>
      </c>
      <c r="K197" s="100">
        <v>0.30634273188240285</v>
      </c>
      <c r="L197" s="100">
        <v>0.23226332480981</v>
      </c>
      <c r="M197" s="100">
        <v>0.07252256100722139</v>
      </c>
      <c r="N197" s="100">
        <v>0.12097686463419569</v>
      </c>
      <c r="O197" s="100">
        <v>0.012303545807522088</v>
      </c>
      <c r="P197" s="100">
        <v>0.006662852328957154</v>
      </c>
      <c r="Q197" s="100">
        <v>0.0014975047864862318</v>
      </c>
      <c r="R197" s="100">
        <v>0.0018621263860289705</v>
      </c>
      <c r="S197" s="100">
        <v>0.00016143211829475052</v>
      </c>
      <c r="T197" s="100">
        <v>9.80330340468773E-05</v>
      </c>
      <c r="U197" s="100">
        <v>3.273954865627728E-05</v>
      </c>
      <c r="V197" s="100">
        <v>6.910430511621023E-05</v>
      </c>
      <c r="W197" s="100">
        <v>1.0073596487828987E-05</v>
      </c>
      <c r="X197" s="100">
        <v>67.5</v>
      </c>
    </row>
    <row r="198" spans="1:24" s="100" customFormat="1" ht="12.75" hidden="1">
      <c r="A198" s="100">
        <v>1992</v>
      </c>
      <c r="B198" s="100">
        <v>115.26000213623047</v>
      </c>
      <c r="C198" s="100">
        <v>130.86000061035156</v>
      </c>
      <c r="D198" s="100">
        <v>9.260699272155762</v>
      </c>
      <c r="E198" s="100">
        <v>9.37570858001709</v>
      </c>
      <c r="F198" s="100">
        <v>22.73308999769158</v>
      </c>
      <c r="G198" s="100" t="s">
        <v>57</v>
      </c>
      <c r="H198" s="100">
        <v>10.647500911984338</v>
      </c>
      <c r="I198" s="100">
        <v>58.40750304821481</v>
      </c>
      <c r="J198" s="100" t="s">
        <v>60</v>
      </c>
      <c r="K198" s="100">
        <v>0.0059149602480431974</v>
      </c>
      <c r="L198" s="100">
        <v>0.0012649112756259562</v>
      </c>
      <c r="M198" s="100">
        <v>-0.0005756878496242512</v>
      </c>
      <c r="N198" s="100">
        <v>-0.001251224047192712</v>
      </c>
      <c r="O198" s="100">
        <v>0.0003701365129215997</v>
      </c>
      <c r="P198" s="100">
        <v>0.00014462159988466914</v>
      </c>
      <c r="Q198" s="100">
        <v>2.743762344504996E-05</v>
      </c>
      <c r="R198" s="100">
        <v>-0.00010057884106980816</v>
      </c>
      <c r="S198" s="100">
        <v>1.5767879786855642E-05</v>
      </c>
      <c r="T198" s="100">
        <v>1.0292568718927979E-05</v>
      </c>
      <c r="U198" s="100">
        <v>3.1775658422903475E-06</v>
      </c>
      <c r="V198" s="100">
        <v>-7.935151863191479E-06</v>
      </c>
      <c r="W198" s="100">
        <v>1.3210306335868104E-06</v>
      </c>
      <c r="X198" s="100">
        <v>67.5</v>
      </c>
    </row>
    <row r="199" spans="1:24" s="100" customFormat="1" ht="12.75" hidden="1">
      <c r="A199" s="100">
        <v>1990</v>
      </c>
      <c r="B199" s="100">
        <v>112.95999908447266</v>
      </c>
      <c r="C199" s="100">
        <v>118.05999755859375</v>
      </c>
      <c r="D199" s="100">
        <v>9.437053680419922</v>
      </c>
      <c r="E199" s="100">
        <v>9.728514671325684</v>
      </c>
      <c r="F199" s="100">
        <v>21.504078221843642</v>
      </c>
      <c r="G199" s="100" t="s">
        <v>58</v>
      </c>
      <c r="H199" s="100">
        <v>8.75211860799562</v>
      </c>
      <c r="I199" s="100">
        <v>54.212117692468276</v>
      </c>
      <c r="J199" s="100" t="s">
        <v>61</v>
      </c>
      <c r="K199" s="100">
        <v>0.3062856226179052</v>
      </c>
      <c r="L199" s="100">
        <v>0.23225988041668344</v>
      </c>
      <c r="M199" s="100">
        <v>0.07252027605122545</v>
      </c>
      <c r="N199" s="100">
        <v>-0.12097039396110204</v>
      </c>
      <c r="O199" s="100">
        <v>0.012297977004353058</v>
      </c>
      <c r="P199" s="100">
        <v>0.006661282590487854</v>
      </c>
      <c r="Q199" s="100">
        <v>0.0014972534061971148</v>
      </c>
      <c r="R199" s="100">
        <v>-0.0018594081247198984</v>
      </c>
      <c r="S199" s="100">
        <v>0.0001606602090878684</v>
      </c>
      <c r="T199" s="100">
        <v>9.749122418762803E-05</v>
      </c>
      <c r="U199" s="100">
        <v>3.258498306788968E-05</v>
      </c>
      <c r="V199" s="100">
        <v>-6.864720205880476E-05</v>
      </c>
      <c r="W199" s="100">
        <v>9.986602238235271E-06</v>
      </c>
      <c r="X199" s="100">
        <v>67.5</v>
      </c>
    </row>
    <row r="200" s="100" customFormat="1" ht="12.75" hidden="1">
      <c r="A200" s="100" t="s">
        <v>126</v>
      </c>
    </row>
    <row r="201" spans="1:24" s="100" customFormat="1" ht="12.75" hidden="1">
      <c r="A201" s="100">
        <v>1991</v>
      </c>
      <c r="B201" s="100">
        <v>95.26</v>
      </c>
      <c r="C201" s="100">
        <v>119.76</v>
      </c>
      <c r="D201" s="100">
        <v>9.267102578261712</v>
      </c>
      <c r="E201" s="100">
        <v>9.287469548366618</v>
      </c>
      <c r="F201" s="100">
        <v>14.02410176806123</v>
      </c>
      <c r="G201" s="100" t="s">
        <v>59</v>
      </c>
      <c r="H201" s="100">
        <v>8.216575718569082</v>
      </c>
      <c r="I201" s="100">
        <v>35.97657571856909</v>
      </c>
      <c r="J201" s="100" t="s">
        <v>73</v>
      </c>
      <c r="K201" s="100">
        <v>0.9128456905067236</v>
      </c>
      <c r="M201" s="100" t="s">
        <v>68</v>
      </c>
      <c r="N201" s="100">
        <v>0.5046949904014969</v>
      </c>
      <c r="X201" s="100">
        <v>67.5</v>
      </c>
    </row>
    <row r="202" spans="1:24" s="100" customFormat="1" ht="12.75" hidden="1">
      <c r="A202" s="100">
        <v>1989</v>
      </c>
      <c r="B202" s="100">
        <v>133.1999969482422</v>
      </c>
      <c r="C202" s="100">
        <v>148.89999389648438</v>
      </c>
      <c r="D202" s="100">
        <v>9.00369644165039</v>
      </c>
      <c r="E202" s="100">
        <v>9.041556358337402</v>
      </c>
      <c r="F202" s="100">
        <v>22.654318811143725</v>
      </c>
      <c r="G202" s="100" t="s">
        <v>56</v>
      </c>
      <c r="H202" s="100">
        <v>-5.788324058935814</v>
      </c>
      <c r="I202" s="100">
        <v>59.911672889306374</v>
      </c>
      <c r="J202" s="100" t="s">
        <v>62</v>
      </c>
      <c r="K202" s="100">
        <v>0.9051088407508154</v>
      </c>
      <c r="L202" s="100">
        <v>0.1748557341017258</v>
      </c>
      <c r="M202" s="100">
        <v>0.21427226659518245</v>
      </c>
      <c r="N202" s="100">
        <v>0.12556437309727483</v>
      </c>
      <c r="O202" s="100">
        <v>0.03635121432534471</v>
      </c>
      <c r="P202" s="100">
        <v>0.005016076644117944</v>
      </c>
      <c r="Q202" s="100">
        <v>0.004424662083020486</v>
      </c>
      <c r="R202" s="100">
        <v>0.001932713709897344</v>
      </c>
      <c r="S202" s="100">
        <v>0.00047693436770107704</v>
      </c>
      <c r="T202" s="100">
        <v>7.380263727237946E-05</v>
      </c>
      <c r="U202" s="100">
        <v>9.676195324571422E-05</v>
      </c>
      <c r="V202" s="100">
        <v>7.172456838033923E-05</v>
      </c>
      <c r="W202" s="100">
        <v>2.9746710279555572E-05</v>
      </c>
      <c r="X202" s="100">
        <v>67.5</v>
      </c>
    </row>
    <row r="203" spans="1:24" s="100" customFormat="1" ht="12.75" hidden="1">
      <c r="A203" s="100">
        <v>1992</v>
      </c>
      <c r="B203" s="100">
        <v>124.08000183105469</v>
      </c>
      <c r="C203" s="100">
        <v>140.8800048828125</v>
      </c>
      <c r="D203" s="100">
        <v>9.055639266967773</v>
      </c>
      <c r="E203" s="100">
        <v>9.210783958435059</v>
      </c>
      <c r="F203" s="100">
        <v>26.21354111038469</v>
      </c>
      <c r="G203" s="100" t="s">
        <v>57</v>
      </c>
      <c r="H203" s="100">
        <v>12.320357850519201</v>
      </c>
      <c r="I203" s="100">
        <v>68.90035968157389</v>
      </c>
      <c r="J203" s="100" t="s">
        <v>60</v>
      </c>
      <c r="K203" s="100">
        <v>-0.15437145191955295</v>
      </c>
      <c r="L203" s="100">
        <v>0.0009523776589387481</v>
      </c>
      <c r="M203" s="100">
        <v>0.03894303624746166</v>
      </c>
      <c r="N203" s="100">
        <v>-0.0012988136313674462</v>
      </c>
      <c r="O203" s="100">
        <v>-0.005813205974512908</v>
      </c>
      <c r="P203" s="100">
        <v>0.00010887579264427998</v>
      </c>
      <c r="Q203" s="100">
        <v>0.0009180986780410376</v>
      </c>
      <c r="R203" s="100">
        <v>-0.00010440991417591095</v>
      </c>
      <c r="S203" s="100">
        <v>-4.427619017281811E-05</v>
      </c>
      <c r="T203" s="100">
        <v>7.750008454225205E-06</v>
      </c>
      <c r="U203" s="100">
        <v>2.7505885443447605E-05</v>
      </c>
      <c r="V203" s="100">
        <v>-8.238233033262529E-06</v>
      </c>
      <c r="W203" s="100">
        <v>-1.7692771791912554E-06</v>
      </c>
      <c r="X203" s="100">
        <v>67.5</v>
      </c>
    </row>
    <row r="204" spans="1:24" s="100" customFormat="1" ht="12.75" hidden="1">
      <c r="A204" s="100">
        <v>1990</v>
      </c>
      <c r="B204" s="100">
        <v>103.22000122070312</v>
      </c>
      <c r="C204" s="100">
        <v>108.72000122070312</v>
      </c>
      <c r="D204" s="100">
        <v>9.697206497192383</v>
      </c>
      <c r="E204" s="100">
        <v>10.107659339904785</v>
      </c>
      <c r="F204" s="100">
        <v>21.65389025292666</v>
      </c>
      <c r="G204" s="100" t="s">
        <v>58</v>
      </c>
      <c r="H204" s="100">
        <v>17.383532063468138</v>
      </c>
      <c r="I204" s="100">
        <v>53.10353328417126</v>
      </c>
      <c r="J204" s="100" t="s">
        <v>61</v>
      </c>
      <c r="K204" s="100">
        <v>0.8918472225877783</v>
      </c>
      <c r="L204" s="100">
        <v>0.17485314044948747</v>
      </c>
      <c r="M204" s="100">
        <v>0.21070368805425743</v>
      </c>
      <c r="N204" s="100">
        <v>-0.12555765557887186</v>
      </c>
      <c r="O204" s="100">
        <v>0.035883386395726836</v>
      </c>
      <c r="P204" s="100">
        <v>0.005014894910308851</v>
      </c>
      <c r="Q204" s="100">
        <v>0.004328363358857304</v>
      </c>
      <c r="R204" s="100">
        <v>-0.0019298914099624709</v>
      </c>
      <c r="S204" s="100">
        <v>0.0004748747309324919</v>
      </c>
      <c r="T204" s="100">
        <v>7.339459542308174E-05</v>
      </c>
      <c r="U204" s="100">
        <v>9.277015609503803E-05</v>
      </c>
      <c r="V204" s="100">
        <v>-7.124987877769071E-05</v>
      </c>
      <c r="W204" s="100">
        <v>2.9694047058611094E-05</v>
      </c>
      <c r="X204" s="100">
        <v>67.5</v>
      </c>
    </row>
    <row r="205" s="100" customFormat="1" ht="12.75" hidden="1">
      <c r="A205" s="100" t="s">
        <v>132</v>
      </c>
    </row>
    <row r="206" spans="1:24" s="100" customFormat="1" ht="12.75" hidden="1">
      <c r="A206" s="100">
        <v>1991</v>
      </c>
      <c r="B206" s="100">
        <v>103.28</v>
      </c>
      <c r="C206" s="100">
        <v>116.48</v>
      </c>
      <c r="D206" s="100">
        <v>9.106094708566767</v>
      </c>
      <c r="E206" s="100">
        <v>9.207685766037677</v>
      </c>
      <c r="F206" s="100">
        <v>15.80966740405714</v>
      </c>
      <c r="G206" s="100" t="s">
        <v>59</v>
      </c>
      <c r="H206" s="100">
        <v>5.508185470885756</v>
      </c>
      <c r="I206" s="100">
        <v>41.28818547088576</v>
      </c>
      <c r="J206" s="100" t="s">
        <v>73</v>
      </c>
      <c r="K206" s="100">
        <v>0.9120913668158613</v>
      </c>
      <c r="M206" s="100" t="s">
        <v>68</v>
      </c>
      <c r="N206" s="100">
        <v>0.5020507561128357</v>
      </c>
      <c r="X206" s="100">
        <v>67.5</v>
      </c>
    </row>
    <row r="207" spans="1:24" s="100" customFormat="1" ht="12.75" hidden="1">
      <c r="A207" s="100">
        <v>1989</v>
      </c>
      <c r="B207" s="100">
        <v>129.22000122070312</v>
      </c>
      <c r="C207" s="100">
        <v>149.72000122070312</v>
      </c>
      <c r="D207" s="100">
        <v>8.76717758178711</v>
      </c>
      <c r="E207" s="100">
        <v>9.014899253845215</v>
      </c>
      <c r="F207" s="100">
        <v>20.88800705122161</v>
      </c>
      <c r="G207" s="100" t="s">
        <v>56</v>
      </c>
      <c r="H207" s="100">
        <v>-4.9987389197614505</v>
      </c>
      <c r="I207" s="100">
        <v>56.72126230094168</v>
      </c>
      <c r="J207" s="100" t="s">
        <v>62</v>
      </c>
      <c r="K207" s="100">
        <v>0.9071864755895179</v>
      </c>
      <c r="L207" s="100">
        <v>0.16162945404991025</v>
      </c>
      <c r="M207" s="100">
        <v>0.21476402380734697</v>
      </c>
      <c r="N207" s="100">
        <v>0.12443404824659722</v>
      </c>
      <c r="O207" s="100">
        <v>0.036434646614617025</v>
      </c>
      <c r="P207" s="100">
        <v>0.00463665773527216</v>
      </c>
      <c r="Q207" s="100">
        <v>0.004434819463264051</v>
      </c>
      <c r="R207" s="100">
        <v>0.0019153139015762137</v>
      </c>
      <c r="S207" s="100">
        <v>0.00047801966331203436</v>
      </c>
      <c r="T207" s="100">
        <v>6.821368532235887E-05</v>
      </c>
      <c r="U207" s="100">
        <v>9.698151195717517E-05</v>
      </c>
      <c r="V207" s="100">
        <v>7.107667049530446E-05</v>
      </c>
      <c r="W207" s="100">
        <v>2.9812539741227185E-05</v>
      </c>
      <c r="X207" s="100">
        <v>67.5</v>
      </c>
    </row>
    <row r="208" spans="1:24" s="100" customFormat="1" ht="12.75" hidden="1">
      <c r="A208" s="100">
        <v>1992</v>
      </c>
      <c r="B208" s="100">
        <v>120.12000274658203</v>
      </c>
      <c r="C208" s="100">
        <v>139.82000732421875</v>
      </c>
      <c r="D208" s="100">
        <v>9.071817398071289</v>
      </c>
      <c r="E208" s="100">
        <v>9.344316482543945</v>
      </c>
      <c r="F208" s="100">
        <v>25.603580142005317</v>
      </c>
      <c r="G208" s="100" t="s">
        <v>57</v>
      </c>
      <c r="H208" s="100">
        <v>14.545929500789441</v>
      </c>
      <c r="I208" s="100">
        <v>67.16593224737147</v>
      </c>
      <c r="J208" s="100" t="s">
        <v>60</v>
      </c>
      <c r="K208" s="100">
        <v>-0.3443478841034259</v>
      </c>
      <c r="L208" s="100">
        <v>0.0008803863983449832</v>
      </c>
      <c r="M208" s="100">
        <v>0.08377305496187958</v>
      </c>
      <c r="N208" s="100">
        <v>-0.0012871870577415827</v>
      </c>
      <c r="O208" s="100">
        <v>-0.013465302816335576</v>
      </c>
      <c r="P208" s="100">
        <v>0.00010067317557891472</v>
      </c>
      <c r="Q208" s="100">
        <v>0.0018364968421744384</v>
      </c>
      <c r="R208" s="100">
        <v>-0.00010347824209610418</v>
      </c>
      <c r="S208" s="100">
        <v>-0.00014623744329918568</v>
      </c>
      <c r="T208" s="100">
        <v>7.167800791397773E-06</v>
      </c>
      <c r="U208" s="100">
        <v>4.702281075264116E-05</v>
      </c>
      <c r="V208" s="100">
        <v>-8.166509007502645E-06</v>
      </c>
      <c r="W208" s="100">
        <v>-8.164214653841671E-06</v>
      </c>
      <c r="X208" s="100">
        <v>67.5</v>
      </c>
    </row>
    <row r="209" spans="1:24" s="100" customFormat="1" ht="12.75" hidden="1">
      <c r="A209" s="100">
        <v>1990</v>
      </c>
      <c r="B209" s="100">
        <v>106.05999755859375</v>
      </c>
      <c r="C209" s="100">
        <v>111.66000366210938</v>
      </c>
      <c r="D209" s="100">
        <v>9.362261772155762</v>
      </c>
      <c r="E209" s="100">
        <v>9.730631828308105</v>
      </c>
      <c r="F209" s="100">
        <v>21.786767329722696</v>
      </c>
      <c r="G209" s="100" t="s">
        <v>58</v>
      </c>
      <c r="H209" s="100">
        <v>16.787502215882007</v>
      </c>
      <c r="I209" s="100">
        <v>55.34749977447576</v>
      </c>
      <c r="J209" s="100" t="s">
        <v>61</v>
      </c>
      <c r="K209" s="100">
        <v>0.8392924616640046</v>
      </c>
      <c r="L209" s="100">
        <v>0.16162705632492866</v>
      </c>
      <c r="M209" s="100">
        <v>0.19775151373447586</v>
      </c>
      <c r="N209" s="100">
        <v>-0.12442739052360965</v>
      </c>
      <c r="O209" s="100">
        <v>0.03385511916972689</v>
      </c>
      <c r="P209" s="100">
        <v>0.004635564676043039</v>
      </c>
      <c r="Q209" s="100">
        <v>0.004036694566155453</v>
      </c>
      <c r="R209" s="100">
        <v>-0.0019125165607083766</v>
      </c>
      <c r="S209" s="100">
        <v>0.0004551015366819455</v>
      </c>
      <c r="T209" s="100">
        <v>6.783604865462489E-05</v>
      </c>
      <c r="U209" s="100">
        <v>8.481903636814676E-05</v>
      </c>
      <c r="V209" s="100">
        <v>-7.060595739261993E-05</v>
      </c>
      <c r="W209" s="100">
        <v>2.867286391186355E-05</v>
      </c>
      <c r="X209" s="100">
        <v>67.5</v>
      </c>
    </row>
    <row r="210" s="100" customFormat="1" ht="12.75" hidden="1">
      <c r="A210" s="100" t="s">
        <v>138</v>
      </c>
    </row>
    <row r="211" spans="1:24" s="100" customFormat="1" ht="12.75" hidden="1">
      <c r="A211" s="100">
        <v>1991</v>
      </c>
      <c r="B211" s="100">
        <v>105.58</v>
      </c>
      <c r="C211" s="100">
        <v>111.78</v>
      </c>
      <c r="D211" s="100">
        <v>8.958233198394868</v>
      </c>
      <c r="E211" s="100">
        <v>9.22183398490562</v>
      </c>
      <c r="F211" s="100">
        <v>16.34840862223287</v>
      </c>
      <c r="G211" s="100" t="s">
        <v>59</v>
      </c>
      <c r="H211" s="100">
        <v>5.324059230031494</v>
      </c>
      <c r="I211" s="100">
        <v>43.40405923003149</v>
      </c>
      <c r="J211" s="100" t="s">
        <v>73</v>
      </c>
      <c r="K211" s="100">
        <v>0.8088215207895335</v>
      </c>
      <c r="M211" s="100" t="s">
        <v>68</v>
      </c>
      <c r="N211" s="100">
        <v>0.4643298637725943</v>
      </c>
      <c r="X211" s="100">
        <v>67.5</v>
      </c>
    </row>
    <row r="212" spans="1:24" s="100" customFormat="1" ht="12.75" hidden="1">
      <c r="A212" s="100">
        <v>1989</v>
      </c>
      <c r="B212" s="100">
        <v>132.4199981689453</v>
      </c>
      <c r="C212" s="100">
        <v>145.22000122070312</v>
      </c>
      <c r="D212" s="100">
        <v>8.59254264831543</v>
      </c>
      <c r="E212" s="100">
        <v>8.892290115356445</v>
      </c>
      <c r="F212" s="100">
        <v>20.408240481272085</v>
      </c>
      <c r="G212" s="100" t="s">
        <v>56</v>
      </c>
      <c r="H212" s="100">
        <v>-8.367613482441783</v>
      </c>
      <c r="I212" s="100">
        <v>56.55238468650352</v>
      </c>
      <c r="J212" s="100" t="s">
        <v>62</v>
      </c>
      <c r="K212" s="100">
        <v>0.8216041237574447</v>
      </c>
      <c r="L212" s="100">
        <v>0.29613814395617744</v>
      </c>
      <c r="M212" s="100">
        <v>0.1945035572696909</v>
      </c>
      <c r="N212" s="100">
        <v>0.08414109339056777</v>
      </c>
      <c r="O212" s="100">
        <v>0.03299747846837627</v>
      </c>
      <c r="P212" s="100">
        <v>0.008495308582376803</v>
      </c>
      <c r="Q212" s="100">
        <v>0.004016464155623103</v>
      </c>
      <c r="R212" s="100">
        <v>0.0012950966881680622</v>
      </c>
      <c r="S212" s="100">
        <v>0.0004329325014554111</v>
      </c>
      <c r="T212" s="100">
        <v>0.00012499642516461675</v>
      </c>
      <c r="U212" s="100">
        <v>8.783346117020619E-05</v>
      </c>
      <c r="V212" s="100">
        <v>4.805891091909983E-05</v>
      </c>
      <c r="W212" s="100">
        <v>2.7000040798954766E-05</v>
      </c>
      <c r="X212" s="100">
        <v>67.5</v>
      </c>
    </row>
    <row r="213" spans="1:24" s="100" customFormat="1" ht="12.75" hidden="1">
      <c r="A213" s="100">
        <v>1992</v>
      </c>
      <c r="B213" s="100">
        <v>117.16000366210938</v>
      </c>
      <c r="C213" s="100">
        <v>131.55999755859375</v>
      </c>
      <c r="D213" s="100">
        <v>9.169846534729004</v>
      </c>
      <c r="E213" s="100">
        <v>9.272994995117188</v>
      </c>
      <c r="F213" s="100">
        <v>24.152343403629704</v>
      </c>
      <c r="G213" s="100" t="s">
        <v>57</v>
      </c>
      <c r="H213" s="100">
        <v>13.01376885700141</v>
      </c>
      <c r="I213" s="100">
        <v>62.673772519110784</v>
      </c>
      <c r="J213" s="100" t="s">
        <v>60</v>
      </c>
      <c r="K213" s="100">
        <v>-0.2927780591026826</v>
      </c>
      <c r="L213" s="100">
        <v>0.0016118486908402732</v>
      </c>
      <c r="M213" s="100">
        <v>0.07137257830713845</v>
      </c>
      <c r="N213" s="100">
        <v>-0.0008705074469050797</v>
      </c>
      <c r="O213" s="100">
        <v>-0.011425342464193666</v>
      </c>
      <c r="P213" s="100">
        <v>0.00018438857726944978</v>
      </c>
      <c r="Q213" s="100">
        <v>0.0015713982833857015</v>
      </c>
      <c r="R213" s="100">
        <v>-6.997683340916278E-05</v>
      </c>
      <c r="S213" s="100">
        <v>-0.00012210698768322094</v>
      </c>
      <c r="T213" s="100">
        <v>1.313113212375182E-05</v>
      </c>
      <c r="U213" s="100">
        <v>4.0653934869694724E-05</v>
      </c>
      <c r="V213" s="100">
        <v>-5.522556906142383E-06</v>
      </c>
      <c r="W213" s="100">
        <v>-6.743027885149872E-06</v>
      </c>
      <c r="X213" s="100">
        <v>67.5</v>
      </c>
    </row>
    <row r="214" spans="1:24" s="100" customFormat="1" ht="12.75" hidden="1">
      <c r="A214" s="100">
        <v>1990</v>
      </c>
      <c r="B214" s="100">
        <v>107.08000183105469</v>
      </c>
      <c r="C214" s="100">
        <v>111.4800033569336</v>
      </c>
      <c r="D214" s="100">
        <v>9.509201049804688</v>
      </c>
      <c r="E214" s="100">
        <v>10.06106948852539</v>
      </c>
      <c r="F214" s="100">
        <v>20.44627641301725</v>
      </c>
      <c r="G214" s="100" t="s">
        <v>58</v>
      </c>
      <c r="H214" s="100">
        <v>11.56165746041178</v>
      </c>
      <c r="I214" s="100">
        <v>51.14165929146647</v>
      </c>
      <c r="J214" s="100" t="s">
        <v>61</v>
      </c>
      <c r="K214" s="100">
        <v>0.7676681211847375</v>
      </c>
      <c r="L214" s="100">
        <v>0.2961337573624586</v>
      </c>
      <c r="M214" s="100">
        <v>0.1809353167746842</v>
      </c>
      <c r="N214" s="100">
        <v>-0.08413659021938749</v>
      </c>
      <c r="O214" s="100">
        <v>0.030956342400982204</v>
      </c>
      <c r="P214" s="100">
        <v>0.008493307292355406</v>
      </c>
      <c r="Q214" s="100">
        <v>0.0036963078535719495</v>
      </c>
      <c r="R214" s="100">
        <v>-0.0012932048076348577</v>
      </c>
      <c r="S214" s="100">
        <v>0.00041535579251452515</v>
      </c>
      <c r="T214" s="100">
        <v>0.00012430478539896285</v>
      </c>
      <c r="U214" s="100">
        <v>7.785868275760088E-05</v>
      </c>
      <c r="V214" s="100">
        <v>-4.774055177674837E-05</v>
      </c>
      <c r="W214" s="100">
        <v>2.6144478921663618E-05</v>
      </c>
      <c r="X214" s="100">
        <v>67.5</v>
      </c>
    </row>
    <row r="215" s="100" customFormat="1" ht="12.75" hidden="1">
      <c r="A215" s="100" t="s">
        <v>144</v>
      </c>
    </row>
    <row r="216" spans="1:24" s="100" customFormat="1" ht="12.75" hidden="1">
      <c r="A216" s="100">
        <v>1991</v>
      </c>
      <c r="B216" s="100">
        <v>111.78</v>
      </c>
      <c r="C216" s="100">
        <v>137.48</v>
      </c>
      <c r="D216" s="100">
        <v>8.900720508603799</v>
      </c>
      <c r="E216" s="100">
        <v>8.98592949731339</v>
      </c>
      <c r="F216" s="100">
        <v>15.377085763286345</v>
      </c>
      <c r="G216" s="100" t="s">
        <v>59</v>
      </c>
      <c r="H216" s="100">
        <v>-3.1802388069482532</v>
      </c>
      <c r="I216" s="100">
        <v>41.09976119305175</v>
      </c>
      <c r="J216" s="100" t="s">
        <v>73</v>
      </c>
      <c r="K216" s="100">
        <v>0.47807551518451935</v>
      </c>
      <c r="M216" s="100" t="s">
        <v>68</v>
      </c>
      <c r="N216" s="100">
        <v>0.2876075480028538</v>
      </c>
      <c r="X216" s="100">
        <v>67.5</v>
      </c>
    </row>
    <row r="217" spans="1:24" s="100" customFormat="1" ht="12.75" hidden="1">
      <c r="A217" s="100">
        <v>1989</v>
      </c>
      <c r="B217" s="100">
        <v>116.87999725341797</v>
      </c>
      <c r="C217" s="100">
        <v>141.3800048828125</v>
      </c>
      <c r="D217" s="100">
        <v>8.963107109069824</v>
      </c>
      <c r="E217" s="100">
        <v>9.185068130493164</v>
      </c>
      <c r="F217" s="100">
        <v>22.499248851694084</v>
      </c>
      <c r="G217" s="100" t="s">
        <v>56</v>
      </c>
      <c r="H217" s="100">
        <v>10.350062862974177</v>
      </c>
      <c r="I217" s="100">
        <v>59.730060116392146</v>
      </c>
      <c r="J217" s="100" t="s">
        <v>62</v>
      </c>
      <c r="K217" s="100">
        <v>0.6242676737775869</v>
      </c>
      <c r="L217" s="100">
        <v>0.2256707069479322</v>
      </c>
      <c r="M217" s="100">
        <v>0.14778717805292718</v>
      </c>
      <c r="N217" s="100">
        <v>0.12212123893143662</v>
      </c>
      <c r="O217" s="100">
        <v>0.025071636336907843</v>
      </c>
      <c r="P217" s="100">
        <v>0.006473846370333967</v>
      </c>
      <c r="Q217" s="100">
        <v>0.0030518093835405443</v>
      </c>
      <c r="R217" s="100">
        <v>0.0018797637341855002</v>
      </c>
      <c r="S217" s="100">
        <v>0.0003289129228582396</v>
      </c>
      <c r="T217" s="100">
        <v>9.528879834095685E-05</v>
      </c>
      <c r="U217" s="100">
        <v>6.673718079468698E-05</v>
      </c>
      <c r="V217" s="100">
        <v>6.975507387020594E-05</v>
      </c>
      <c r="W217" s="100">
        <v>2.050681259611798E-05</v>
      </c>
      <c r="X217" s="100">
        <v>67.5</v>
      </c>
    </row>
    <row r="218" spans="1:24" s="100" customFormat="1" ht="12.75" hidden="1">
      <c r="A218" s="100">
        <v>1992</v>
      </c>
      <c r="B218" s="100">
        <v>116.19999694824219</v>
      </c>
      <c r="C218" s="100">
        <v>135.6999969482422</v>
      </c>
      <c r="D218" s="100">
        <v>9.0429105758667</v>
      </c>
      <c r="E218" s="100">
        <v>9.128602027893066</v>
      </c>
      <c r="F218" s="100">
        <v>23.462413218239835</v>
      </c>
      <c r="G218" s="100" t="s">
        <v>57</v>
      </c>
      <c r="H218" s="100">
        <v>13.035585621348183</v>
      </c>
      <c r="I218" s="100">
        <v>61.73558256959037</v>
      </c>
      <c r="J218" s="100" t="s">
        <v>60</v>
      </c>
      <c r="K218" s="100">
        <v>-0.6235855008209061</v>
      </c>
      <c r="L218" s="100">
        <v>-0.0012266906097282513</v>
      </c>
      <c r="M218" s="100">
        <v>0.1476946716209356</v>
      </c>
      <c r="N218" s="100">
        <v>-0.001263105036087196</v>
      </c>
      <c r="O218" s="100">
        <v>-0.025030132361210856</v>
      </c>
      <c r="P218" s="100">
        <v>-0.0001403444168131102</v>
      </c>
      <c r="Q218" s="100">
        <v>0.0030516829171508115</v>
      </c>
      <c r="R218" s="100">
        <v>-0.00010155567475009747</v>
      </c>
      <c r="S218" s="100">
        <v>-0.00032634338816178146</v>
      </c>
      <c r="T218" s="100">
        <v>-9.995041889474702E-06</v>
      </c>
      <c r="U218" s="100">
        <v>6.657206596157884E-05</v>
      </c>
      <c r="V218" s="100">
        <v>-8.018956243624414E-06</v>
      </c>
      <c r="W218" s="100">
        <v>-2.02495465681467E-05</v>
      </c>
      <c r="X218" s="100">
        <v>67.5</v>
      </c>
    </row>
    <row r="219" spans="1:24" s="100" customFormat="1" ht="12.75" hidden="1">
      <c r="A219" s="100">
        <v>1990</v>
      </c>
      <c r="B219" s="100">
        <v>113.87999725341797</v>
      </c>
      <c r="C219" s="100">
        <v>101.68000030517578</v>
      </c>
      <c r="D219" s="100">
        <v>9.077187538146973</v>
      </c>
      <c r="E219" s="100">
        <v>9.787468910217285</v>
      </c>
      <c r="F219" s="100">
        <v>21.909252302980036</v>
      </c>
      <c r="G219" s="100" t="s">
        <v>58</v>
      </c>
      <c r="H219" s="100">
        <v>11.045532342774578</v>
      </c>
      <c r="I219" s="100">
        <v>57.42552959619255</v>
      </c>
      <c r="J219" s="100" t="s">
        <v>61</v>
      </c>
      <c r="K219" s="100">
        <v>0.029176217877223656</v>
      </c>
      <c r="L219" s="100">
        <v>-0.22566737292867017</v>
      </c>
      <c r="M219" s="100">
        <v>0.005228190091379386</v>
      </c>
      <c r="N219" s="100">
        <v>-0.1221147065828553</v>
      </c>
      <c r="O219" s="100">
        <v>0.0014420203155374727</v>
      </c>
      <c r="P219" s="100">
        <v>-0.00647232495100143</v>
      </c>
      <c r="Q219" s="100">
        <v>2.778284787474819E-05</v>
      </c>
      <c r="R219" s="100">
        <v>-0.001877018417939757</v>
      </c>
      <c r="S219" s="100">
        <v>4.103296024221394E-05</v>
      </c>
      <c r="T219" s="100">
        <v>-9.47631480423228E-05</v>
      </c>
      <c r="U219" s="100">
        <v>-4.691623815901417E-06</v>
      </c>
      <c r="V219" s="100">
        <v>-6.929261628341598E-05</v>
      </c>
      <c r="W219" s="100">
        <v>3.23808996736675E-06</v>
      </c>
      <c r="X219" s="100">
        <v>67.5</v>
      </c>
    </row>
    <row r="220" s="100" customFormat="1" ht="12.75" hidden="1">
      <c r="A220" s="100" t="s">
        <v>150</v>
      </c>
    </row>
    <row r="221" spans="1:24" s="100" customFormat="1" ht="12.75" hidden="1">
      <c r="A221" s="100">
        <v>1991</v>
      </c>
      <c r="B221" s="100">
        <v>105.88</v>
      </c>
      <c r="C221" s="100">
        <v>130.88</v>
      </c>
      <c r="D221" s="100">
        <v>9.199567058499518</v>
      </c>
      <c r="E221" s="100">
        <v>9.122827710191972</v>
      </c>
      <c r="F221" s="100">
        <v>17.91103288767497</v>
      </c>
      <c r="G221" s="100" t="s">
        <v>59</v>
      </c>
      <c r="H221" s="100">
        <v>7.925859196160495</v>
      </c>
      <c r="I221" s="100">
        <v>46.30585919616049</v>
      </c>
      <c r="J221" s="100" t="s">
        <v>73</v>
      </c>
      <c r="K221" s="100">
        <v>0.05365199925979437</v>
      </c>
      <c r="M221" s="100" t="s">
        <v>68</v>
      </c>
      <c r="N221" s="100">
        <v>0.042581861320309757</v>
      </c>
      <c r="X221" s="100">
        <v>67.5</v>
      </c>
    </row>
    <row r="222" spans="1:24" s="100" customFormat="1" ht="12.75" hidden="1">
      <c r="A222" s="100">
        <v>1989</v>
      </c>
      <c r="B222" s="100">
        <v>128.67999267578125</v>
      </c>
      <c r="C222" s="100">
        <v>137.8800048828125</v>
      </c>
      <c r="D222" s="100">
        <v>8.957435607910156</v>
      </c>
      <c r="E222" s="100">
        <v>9.141385078430176</v>
      </c>
      <c r="F222" s="100">
        <v>23.646576512646533</v>
      </c>
      <c r="G222" s="100" t="s">
        <v>56</v>
      </c>
      <c r="H222" s="100">
        <v>1.6668425793637454</v>
      </c>
      <c r="I222" s="100">
        <v>62.846835255144995</v>
      </c>
      <c r="J222" s="100" t="s">
        <v>62</v>
      </c>
      <c r="K222" s="100">
        <v>0.17303287522832886</v>
      </c>
      <c r="L222" s="100">
        <v>0.12411889468890033</v>
      </c>
      <c r="M222" s="100">
        <v>0.040963163958634155</v>
      </c>
      <c r="N222" s="100">
        <v>0.08102398629804933</v>
      </c>
      <c r="O222" s="100">
        <v>0.0069494127695967295</v>
      </c>
      <c r="P222" s="100">
        <v>0.0035605364717202896</v>
      </c>
      <c r="Q222" s="100">
        <v>0.000845830338125091</v>
      </c>
      <c r="R222" s="100">
        <v>0.0012471610532361834</v>
      </c>
      <c r="S222" s="100">
        <v>9.118876423100341E-05</v>
      </c>
      <c r="T222" s="100">
        <v>5.238832911564435E-05</v>
      </c>
      <c r="U222" s="100">
        <v>1.849657007907048E-05</v>
      </c>
      <c r="V222" s="100">
        <v>4.628372837825526E-05</v>
      </c>
      <c r="W222" s="100">
        <v>5.691444028176288E-06</v>
      </c>
      <c r="X222" s="100">
        <v>67.5</v>
      </c>
    </row>
    <row r="223" spans="1:24" s="100" customFormat="1" ht="12.75" hidden="1">
      <c r="A223" s="100">
        <v>1992</v>
      </c>
      <c r="B223" s="100">
        <v>128.5</v>
      </c>
      <c r="C223" s="100">
        <v>135</v>
      </c>
      <c r="D223" s="100">
        <v>8.884065628051758</v>
      </c>
      <c r="E223" s="100">
        <v>9.15043830871582</v>
      </c>
      <c r="F223" s="100">
        <v>24.859192861089248</v>
      </c>
      <c r="G223" s="100" t="s">
        <v>57</v>
      </c>
      <c r="H223" s="100">
        <v>5.6148134902176565</v>
      </c>
      <c r="I223" s="100">
        <v>66.61481349021766</v>
      </c>
      <c r="J223" s="100" t="s">
        <v>60</v>
      </c>
      <c r="K223" s="100">
        <v>0.08946468116410163</v>
      </c>
      <c r="L223" s="100">
        <v>0.0006761485374641372</v>
      </c>
      <c r="M223" s="100">
        <v>-0.020779404942863608</v>
      </c>
      <c r="N223" s="100">
        <v>-0.0008379491474674038</v>
      </c>
      <c r="O223" s="100">
        <v>0.0036569579026932563</v>
      </c>
      <c r="P223" s="100">
        <v>7.727879751792484E-05</v>
      </c>
      <c r="Q223" s="100">
        <v>-0.00040980068078321863</v>
      </c>
      <c r="R223" s="100">
        <v>-6.735756132219428E-05</v>
      </c>
      <c r="S223" s="100">
        <v>5.312170398633958E-05</v>
      </c>
      <c r="T223" s="100">
        <v>5.497920013815605E-06</v>
      </c>
      <c r="U223" s="100">
        <v>-7.661823326542004E-06</v>
      </c>
      <c r="V223" s="100">
        <v>-5.313521406436505E-06</v>
      </c>
      <c r="W223" s="100">
        <v>3.467297038580484E-06</v>
      </c>
      <c r="X223" s="100">
        <v>67.5</v>
      </c>
    </row>
    <row r="224" spans="1:24" s="100" customFormat="1" ht="12.75" hidden="1">
      <c r="A224" s="100">
        <v>1990</v>
      </c>
      <c r="B224" s="100">
        <v>124.05999755859375</v>
      </c>
      <c r="C224" s="100">
        <v>119.26000213623047</v>
      </c>
      <c r="D224" s="100">
        <v>9.12954044342041</v>
      </c>
      <c r="E224" s="100">
        <v>9.72377872467041</v>
      </c>
      <c r="F224" s="100">
        <v>23.814017574197397</v>
      </c>
      <c r="G224" s="100" t="s">
        <v>58</v>
      </c>
      <c r="H224" s="100">
        <v>5.526662618531155</v>
      </c>
      <c r="I224" s="100">
        <v>62.086660177124905</v>
      </c>
      <c r="J224" s="100" t="s">
        <v>61</v>
      </c>
      <c r="K224" s="100">
        <v>0.14810957678012607</v>
      </c>
      <c r="L224" s="100">
        <v>0.1241170529860809</v>
      </c>
      <c r="M224" s="100">
        <v>0.035301517413879525</v>
      </c>
      <c r="N224" s="100">
        <v>-0.08101965315189114</v>
      </c>
      <c r="O224" s="100">
        <v>0.005909399016834404</v>
      </c>
      <c r="P224" s="100">
        <v>0.0035596977335027413</v>
      </c>
      <c r="Q224" s="100">
        <v>0.0007399272686706554</v>
      </c>
      <c r="R224" s="100">
        <v>-0.0012453407773143513</v>
      </c>
      <c r="S224" s="100">
        <v>7.411798221460997E-05</v>
      </c>
      <c r="T224" s="100">
        <v>5.209903936783053E-05</v>
      </c>
      <c r="U224" s="100">
        <v>1.683506958710959E-05</v>
      </c>
      <c r="V224" s="100">
        <v>-4.597771202284269E-05</v>
      </c>
      <c r="W224" s="100">
        <v>4.513356441952546E-06</v>
      </c>
      <c r="X224" s="100">
        <v>67.5</v>
      </c>
    </row>
    <row r="225" spans="1:14" s="100" customFormat="1" ht="12.75">
      <c r="A225" s="100" t="s">
        <v>156</v>
      </c>
      <c r="E225" s="98" t="s">
        <v>106</v>
      </c>
      <c r="F225" s="101">
        <f>MIN(F196:F224)</f>
        <v>14.02410176806123</v>
      </c>
      <c r="G225" s="101"/>
      <c r="H225" s="101"/>
      <c r="I225" s="114"/>
      <c r="J225" s="114" t="s">
        <v>158</v>
      </c>
      <c r="K225" s="101">
        <f>AVERAGE(K223,K218,K213,K208,K203,K198)</f>
        <v>-0.21995054242240378</v>
      </c>
      <c r="L225" s="101">
        <f>AVERAGE(L223,L218,L213,L208,L203,L198)</f>
        <v>0.0006931636585809745</v>
      </c>
      <c r="M225" s="114" t="s">
        <v>108</v>
      </c>
      <c r="N225" s="101" t="e">
        <f>Mittelwert(K221,K216,K211,K206,K201,K196)</f>
        <v>#NAME?</v>
      </c>
    </row>
    <row r="226" spans="5:14" s="100" customFormat="1" ht="12.75">
      <c r="E226" s="98" t="s">
        <v>107</v>
      </c>
      <c r="F226" s="101">
        <f>MAX(F196:F224)</f>
        <v>26.21354111038469</v>
      </c>
      <c r="G226" s="101"/>
      <c r="H226" s="101"/>
      <c r="I226" s="114"/>
      <c r="J226" s="114" t="s">
        <v>159</v>
      </c>
      <c r="K226" s="101">
        <f>AVERAGE(K224,K219,K214,K209,K204,K199)</f>
        <v>0.49706320378529584</v>
      </c>
      <c r="L226" s="101">
        <f>AVERAGE(L224,L219,L214,L209,L204,L199)</f>
        <v>0.1272205857684948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112</v>
      </c>
      <c r="K227" s="101">
        <f>ABS(K225/$G$33)</f>
        <v>0.13746908901400234</v>
      </c>
      <c r="L227" s="101">
        <f>ABS(L225/$H$33)</f>
        <v>0.0019254546071693736</v>
      </c>
      <c r="M227" s="114" t="s">
        <v>111</v>
      </c>
      <c r="N227" s="101">
        <f>K227+L227+L228+K228</f>
        <v>0.5013296846044899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0.28242227487800897</v>
      </c>
      <c r="L228" s="101">
        <f>ABS(L226/$H$34)</f>
        <v>0.07951286610530924</v>
      </c>
      <c r="M228" s="101"/>
      <c r="N228" s="101"/>
    </row>
    <row r="229" s="100" customFormat="1" ht="12.75"/>
    <row r="230" s="100" customFormat="1" ht="12.75" hidden="1">
      <c r="A230" s="100" t="s">
        <v>121</v>
      </c>
    </row>
    <row r="231" spans="1:24" s="100" customFormat="1" ht="12.75" hidden="1">
      <c r="A231" s="100">
        <v>1991</v>
      </c>
      <c r="B231" s="100">
        <v>98.88</v>
      </c>
      <c r="C231" s="100">
        <v>121.08</v>
      </c>
      <c r="D231" s="100">
        <v>9.176271972222619</v>
      </c>
      <c r="E231" s="100">
        <v>9.302636440986886</v>
      </c>
      <c r="F231" s="100">
        <v>18.46587050550702</v>
      </c>
      <c r="G231" s="100" t="s">
        <v>59</v>
      </c>
      <c r="H231" s="100">
        <v>16.467403437262476</v>
      </c>
      <c r="I231" s="100">
        <v>47.84740343726247</v>
      </c>
      <c r="J231" s="100" t="s">
        <v>73</v>
      </c>
      <c r="K231" s="100">
        <v>0.28894914402538496</v>
      </c>
      <c r="M231" s="100" t="s">
        <v>68</v>
      </c>
      <c r="N231" s="100">
        <v>0.26446319771344645</v>
      </c>
      <c r="X231" s="100">
        <v>67.5</v>
      </c>
    </row>
    <row r="232" spans="1:24" s="100" customFormat="1" ht="12.75" hidden="1">
      <c r="A232" s="100">
        <v>1989</v>
      </c>
      <c r="B232" s="100">
        <v>120.80000305175781</v>
      </c>
      <c r="C232" s="100">
        <v>136.1999969482422</v>
      </c>
      <c r="D232" s="100">
        <v>9.079537391662598</v>
      </c>
      <c r="E232" s="100">
        <v>9.325531005859375</v>
      </c>
      <c r="F232" s="100">
        <v>20.63534697117512</v>
      </c>
      <c r="G232" s="100" t="s">
        <v>56</v>
      </c>
      <c r="H232" s="100">
        <v>0.788269772751093</v>
      </c>
      <c r="I232" s="100">
        <v>54.088272824508906</v>
      </c>
      <c r="J232" s="100" t="s">
        <v>62</v>
      </c>
      <c r="K232" s="100">
        <v>0.21242630203612817</v>
      </c>
      <c r="L232" s="100">
        <v>0.4756532273129395</v>
      </c>
      <c r="M232" s="100">
        <v>0.05028871003034953</v>
      </c>
      <c r="N232" s="100">
        <v>0.12159628281327832</v>
      </c>
      <c r="O232" s="100">
        <v>0.008531354831823197</v>
      </c>
      <c r="P232" s="100">
        <v>0.013644910275094145</v>
      </c>
      <c r="Q232" s="100">
        <v>0.0010384002423641013</v>
      </c>
      <c r="R232" s="100">
        <v>0.0018716629384599762</v>
      </c>
      <c r="S232" s="100">
        <v>0.0001119656273508453</v>
      </c>
      <c r="T232" s="100">
        <v>0.00020077388866725581</v>
      </c>
      <c r="U232" s="100">
        <v>2.272360994861401E-05</v>
      </c>
      <c r="V232" s="100">
        <v>6.945737470496313E-05</v>
      </c>
      <c r="W232" s="100">
        <v>6.989748167838941E-06</v>
      </c>
      <c r="X232" s="100">
        <v>67.5</v>
      </c>
    </row>
    <row r="233" spans="1:24" s="100" customFormat="1" ht="12.75" hidden="1">
      <c r="A233" s="100">
        <v>1990</v>
      </c>
      <c r="B233" s="100">
        <v>112.95999908447266</v>
      </c>
      <c r="C233" s="100">
        <v>118.05999755859375</v>
      </c>
      <c r="D233" s="100">
        <v>9.437053680419922</v>
      </c>
      <c r="E233" s="100">
        <v>9.728514671325684</v>
      </c>
      <c r="F233" s="100">
        <v>22.49603513928954</v>
      </c>
      <c r="G233" s="100" t="s">
        <v>57</v>
      </c>
      <c r="H233" s="100">
        <v>11.252857518990162</v>
      </c>
      <c r="I233" s="100">
        <v>56.71285660346282</v>
      </c>
      <c r="J233" s="100" t="s">
        <v>60</v>
      </c>
      <c r="K233" s="100">
        <v>0.200833255258693</v>
      </c>
      <c r="L233" s="100">
        <v>0.0025893071462159477</v>
      </c>
      <c r="M233" s="100">
        <v>-0.047354786952173794</v>
      </c>
      <c r="N233" s="100">
        <v>-0.0012575940135837555</v>
      </c>
      <c r="O233" s="100">
        <v>0.008095183012690804</v>
      </c>
      <c r="P233" s="100">
        <v>0.0002961235066562571</v>
      </c>
      <c r="Q233" s="100">
        <v>-0.0009683391234522019</v>
      </c>
      <c r="R233" s="100">
        <v>-0.00010108044298000558</v>
      </c>
      <c r="S233" s="100">
        <v>0.00010838353902158133</v>
      </c>
      <c r="T233" s="100">
        <v>2.1078805935871585E-05</v>
      </c>
      <c r="U233" s="100">
        <v>-2.048362634694789E-05</v>
      </c>
      <c r="V233" s="100">
        <v>-7.972882606262958E-06</v>
      </c>
      <c r="W233" s="100">
        <v>6.819412651414747E-06</v>
      </c>
      <c r="X233" s="100">
        <v>67.5</v>
      </c>
    </row>
    <row r="234" spans="1:24" s="100" customFormat="1" ht="12.75" hidden="1">
      <c r="A234" s="100">
        <v>1992</v>
      </c>
      <c r="B234" s="100">
        <v>115.26000213623047</v>
      </c>
      <c r="C234" s="100">
        <v>130.86000061035156</v>
      </c>
      <c r="D234" s="100">
        <v>9.260699272155762</v>
      </c>
      <c r="E234" s="100">
        <v>9.37570858001709</v>
      </c>
      <c r="F234" s="100">
        <v>19.60407369602972</v>
      </c>
      <c r="G234" s="100" t="s">
        <v>58</v>
      </c>
      <c r="H234" s="100">
        <v>2.608205365457792</v>
      </c>
      <c r="I234" s="100">
        <v>50.36820750168826</v>
      </c>
      <c r="J234" s="100" t="s">
        <v>61</v>
      </c>
      <c r="K234" s="100">
        <v>0.06921659756836514</v>
      </c>
      <c r="L234" s="100">
        <v>0.47564617957229244</v>
      </c>
      <c r="M234" s="100">
        <v>0.01692567603467606</v>
      </c>
      <c r="N234" s="100">
        <v>-0.12158977938668926</v>
      </c>
      <c r="O234" s="100">
        <v>0.0026929588295247354</v>
      </c>
      <c r="P234" s="100">
        <v>0.013641696642433278</v>
      </c>
      <c r="Q234" s="100">
        <v>0.00037495920489253925</v>
      </c>
      <c r="R234" s="100">
        <v>-0.0018689314859704192</v>
      </c>
      <c r="S234" s="100">
        <v>2.8094664568663455E-05</v>
      </c>
      <c r="T234" s="100">
        <v>0.0001996643140646057</v>
      </c>
      <c r="U234" s="100">
        <v>9.837860579179391E-06</v>
      </c>
      <c r="V234" s="100">
        <v>-6.899826116542649E-05</v>
      </c>
      <c r="W234" s="100">
        <v>1.533685280470649E-06</v>
      </c>
      <c r="X234" s="100">
        <v>67.5</v>
      </c>
    </row>
    <row r="235" s="100" customFormat="1" ht="12.75" hidden="1">
      <c r="A235" s="100" t="s">
        <v>127</v>
      </c>
    </row>
    <row r="236" spans="1:24" s="100" customFormat="1" ht="12.75" hidden="1">
      <c r="A236" s="100">
        <v>1991</v>
      </c>
      <c r="B236" s="100">
        <v>95.26</v>
      </c>
      <c r="C236" s="100">
        <v>119.76</v>
      </c>
      <c r="D236" s="100">
        <v>9.267102578261712</v>
      </c>
      <c r="E236" s="100">
        <v>9.287469548366618</v>
      </c>
      <c r="F236" s="100">
        <v>19.63381677512583</v>
      </c>
      <c r="G236" s="100" t="s">
        <v>59</v>
      </c>
      <c r="H236" s="100">
        <v>22.607396610276957</v>
      </c>
      <c r="I236" s="100">
        <v>50.36739661027696</v>
      </c>
      <c r="J236" s="100" t="s">
        <v>73</v>
      </c>
      <c r="K236" s="100">
        <v>1.143285197611978</v>
      </c>
      <c r="M236" s="100" t="s">
        <v>68</v>
      </c>
      <c r="N236" s="100">
        <v>1.0887290665656533</v>
      </c>
      <c r="X236" s="100">
        <v>67.5</v>
      </c>
    </row>
    <row r="237" spans="1:24" s="100" customFormat="1" ht="12.75" hidden="1">
      <c r="A237" s="100">
        <v>1989</v>
      </c>
      <c r="B237" s="100">
        <v>133.1999969482422</v>
      </c>
      <c r="C237" s="100">
        <v>148.89999389648438</v>
      </c>
      <c r="D237" s="100">
        <v>9.00369644165039</v>
      </c>
      <c r="E237" s="100">
        <v>9.041556358337402</v>
      </c>
      <c r="F237" s="100">
        <v>22.654318811143725</v>
      </c>
      <c r="G237" s="100" t="s">
        <v>56</v>
      </c>
      <c r="H237" s="100">
        <v>-5.788324058935814</v>
      </c>
      <c r="I237" s="100">
        <v>59.911672889306374</v>
      </c>
      <c r="J237" s="100" t="s">
        <v>62</v>
      </c>
      <c r="K237" s="100">
        <v>0.07844597695145111</v>
      </c>
      <c r="L237" s="100">
        <v>1.0581341681601872</v>
      </c>
      <c r="M237" s="100">
        <v>0.01857057197350118</v>
      </c>
      <c r="N237" s="100">
        <v>0.1272915231941133</v>
      </c>
      <c r="O237" s="100">
        <v>0.0031504198840505</v>
      </c>
      <c r="P237" s="100">
        <v>0.030354454574488425</v>
      </c>
      <c r="Q237" s="100">
        <v>0.00038340377667529313</v>
      </c>
      <c r="R237" s="100">
        <v>0.0019592961340947485</v>
      </c>
      <c r="S237" s="100">
        <v>4.139145314610545E-05</v>
      </c>
      <c r="T237" s="100">
        <v>0.0004466424658355884</v>
      </c>
      <c r="U237" s="100">
        <v>8.405176811356167E-06</v>
      </c>
      <c r="V237" s="100">
        <v>7.270265018799627E-05</v>
      </c>
      <c r="W237" s="100">
        <v>2.5950038380987347E-06</v>
      </c>
      <c r="X237" s="100">
        <v>67.5</v>
      </c>
    </row>
    <row r="238" spans="1:24" s="100" customFormat="1" ht="12.75" hidden="1">
      <c r="A238" s="100">
        <v>1990</v>
      </c>
      <c r="B238" s="100">
        <v>103.22000122070312</v>
      </c>
      <c r="C238" s="100">
        <v>108.72000122070312</v>
      </c>
      <c r="D238" s="100">
        <v>9.697206497192383</v>
      </c>
      <c r="E238" s="100">
        <v>10.107659339904785</v>
      </c>
      <c r="F238" s="100">
        <v>23.02047878397883</v>
      </c>
      <c r="G238" s="100" t="s">
        <v>57</v>
      </c>
      <c r="H238" s="100">
        <v>20.734924293540388</v>
      </c>
      <c r="I238" s="100">
        <v>56.45492551424351</v>
      </c>
      <c r="J238" s="100" t="s">
        <v>60</v>
      </c>
      <c r="K238" s="100">
        <v>0.07213946097358816</v>
      </c>
      <c r="L238" s="100">
        <v>0.005758609046419743</v>
      </c>
      <c r="M238" s="100">
        <v>-0.016993447264981136</v>
      </c>
      <c r="N238" s="100">
        <v>-0.001316738908785182</v>
      </c>
      <c r="O238" s="100">
        <v>0.002910142155233334</v>
      </c>
      <c r="P238" s="100">
        <v>0.0006587585457243921</v>
      </c>
      <c r="Q238" s="100">
        <v>-0.0003467024731651952</v>
      </c>
      <c r="R238" s="100">
        <v>-0.00010581978127194475</v>
      </c>
      <c r="S238" s="100">
        <v>3.921174019239033E-05</v>
      </c>
      <c r="T238" s="100">
        <v>4.690423332313152E-05</v>
      </c>
      <c r="U238" s="100">
        <v>-7.3111955570633516E-06</v>
      </c>
      <c r="V238" s="100">
        <v>-8.34707734631878E-06</v>
      </c>
      <c r="W238" s="100">
        <v>2.482851055930623E-06</v>
      </c>
      <c r="X238" s="100">
        <v>67.5</v>
      </c>
    </row>
    <row r="239" spans="1:24" s="100" customFormat="1" ht="12.75" hidden="1">
      <c r="A239" s="100">
        <v>1992</v>
      </c>
      <c r="B239" s="100">
        <v>124.08000183105469</v>
      </c>
      <c r="C239" s="100">
        <v>140.8800048828125</v>
      </c>
      <c r="D239" s="100">
        <v>9.055639266967773</v>
      </c>
      <c r="E239" s="100">
        <v>9.210783958435059</v>
      </c>
      <c r="F239" s="100">
        <v>19.631607317235794</v>
      </c>
      <c r="G239" s="100" t="s">
        <v>58</v>
      </c>
      <c r="H239" s="100">
        <v>-4.979769737683995</v>
      </c>
      <c r="I239" s="100">
        <v>51.60023209337069</v>
      </c>
      <c r="J239" s="100" t="s">
        <v>61</v>
      </c>
      <c r="K239" s="100">
        <v>0.030816707648737424</v>
      </c>
      <c r="L239" s="100">
        <v>1.0581184982079757</v>
      </c>
      <c r="M239" s="100">
        <v>0.007489251863523666</v>
      </c>
      <c r="N239" s="100">
        <v>-0.1272847126552265</v>
      </c>
      <c r="O239" s="100">
        <v>0.0012067386138491843</v>
      </c>
      <c r="P239" s="100">
        <v>0.03034730547665009</v>
      </c>
      <c r="Q239" s="100">
        <v>0.0001636943831352046</v>
      </c>
      <c r="R239" s="100">
        <v>-0.001956436432642314</v>
      </c>
      <c r="S239" s="100">
        <v>1.3254879276354164E-05</v>
      </c>
      <c r="T239" s="100">
        <v>0.0004441728100458919</v>
      </c>
      <c r="U239" s="100">
        <v>4.146494514229642E-06</v>
      </c>
      <c r="V239" s="100">
        <v>-7.222189172358146E-05</v>
      </c>
      <c r="W239" s="100">
        <v>7.546492919305992E-07</v>
      </c>
      <c r="X239" s="100">
        <v>67.5</v>
      </c>
    </row>
    <row r="240" s="100" customFormat="1" ht="12.75" hidden="1">
      <c r="A240" s="100" t="s">
        <v>133</v>
      </c>
    </row>
    <row r="241" spans="1:24" s="100" customFormat="1" ht="12.75" hidden="1">
      <c r="A241" s="100">
        <v>1991</v>
      </c>
      <c r="B241" s="100">
        <v>103.28</v>
      </c>
      <c r="C241" s="100">
        <v>116.48</v>
      </c>
      <c r="D241" s="100">
        <v>9.106094708566767</v>
      </c>
      <c r="E241" s="100">
        <v>9.207685766037677</v>
      </c>
      <c r="F241" s="100">
        <v>20.947631962384822</v>
      </c>
      <c r="G241" s="100" t="s">
        <v>59</v>
      </c>
      <c r="H241" s="100">
        <v>18.926382590746186</v>
      </c>
      <c r="I241" s="100">
        <v>54.70638259074619</v>
      </c>
      <c r="J241" s="100" t="s">
        <v>73</v>
      </c>
      <c r="K241" s="100">
        <v>0.8782518489069068</v>
      </c>
      <c r="M241" s="100" t="s">
        <v>68</v>
      </c>
      <c r="N241" s="100">
        <v>0.835149811916346</v>
      </c>
      <c r="X241" s="100">
        <v>67.5</v>
      </c>
    </row>
    <row r="242" spans="1:24" s="100" customFormat="1" ht="12.75" hidden="1">
      <c r="A242" s="100">
        <v>1989</v>
      </c>
      <c r="B242" s="100">
        <v>129.22000122070312</v>
      </c>
      <c r="C242" s="100">
        <v>149.72000122070312</v>
      </c>
      <c r="D242" s="100">
        <v>8.76717758178711</v>
      </c>
      <c r="E242" s="100">
        <v>9.014899253845215</v>
      </c>
      <c r="F242" s="100">
        <v>20.88800705122161</v>
      </c>
      <c r="G242" s="100" t="s">
        <v>56</v>
      </c>
      <c r="H242" s="100">
        <v>-4.9987389197614505</v>
      </c>
      <c r="I242" s="100">
        <v>56.72126230094168</v>
      </c>
      <c r="J242" s="100" t="s">
        <v>62</v>
      </c>
      <c r="K242" s="100">
        <v>0.1155656074014339</v>
      </c>
      <c r="L242" s="100">
        <v>0.92073529157303</v>
      </c>
      <c r="M242" s="100">
        <v>0.02735893205935845</v>
      </c>
      <c r="N242" s="100">
        <v>0.12518414500954958</v>
      </c>
      <c r="O242" s="100">
        <v>0.004641793198441037</v>
      </c>
      <c r="P242" s="100">
        <v>0.026412925957027277</v>
      </c>
      <c r="Q242" s="100">
        <v>0.0005648903478636939</v>
      </c>
      <c r="R242" s="100">
        <v>0.0019268593449422347</v>
      </c>
      <c r="S242" s="100">
        <v>6.090410758799014E-05</v>
      </c>
      <c r="T242" s="100">
        <v>0.00038864157382254396</v>
      </c>
      <c r="U242" s="100">
        <v>1.2317094844953047E-05</v>
      </c>
      <c r="V242" s="100">
        <v>7.149882658326445E-05</v>
      </c>
      <c r="W242" s="100">
        <v>3.800813662402577E-06</v>
      </c>
      <c r="X242" s="100">
        <v>67.5</v>
      </c>
    </row>
    <row r="243" spans="1:24" s="100" customFormat="1" ht="12.75" hidden="1">
      <c r="A243" s="100">
        <v>1990</v>
      </c>
      <c r="B243" s="100">
        <v>106.05999755859375</v>
      </c>
      <c r="C243" s="100">
        <v>111.66000366210938</v>
      </c>
      <c r="D243" s="100">
        <v>9.362261772155762</v>
      </c>
      <c r="E243" s="100">
        <v>9.730631828308105</v>
      </c>
      <c r="F243" s="100">
        <v>23.300557251874952</v>
      </c>
      <c r="G243" s="100" t="s">
        <v>57</v>
      </c>
      <c r="H243" s="100">
        <v>20.63316165249894</v>
      </c>
      <c r="I243" s="100">
        <v>59.19315921109269</v>
      </c>
      <c r="J243" s="100" t="s">
        <v>60</v>
      </c>
      <c r="K243" s="100">
        <v>-0.06527593488307257</v>
      </c>
      <c r="L243" s="100">
        <v>0.005010959230079527</v>
      </c>
      <c r="M243" s="100">
        <v>0.01570932283613864</v>
      </c>
      <c r="N243" s="100">
        <v>-0.0012949643700362109</v>
      </c>
      <c r="O243" s="100">
        <v>-0.0025803801377464854</v>
      </c>
      <c r="P243" s="100">
        <v>0.000573239838207241</v>
      </c>
      <c r="Q243" s="100">
        <v>0.00033645268200630164</v>
      </c>
      <c r="R243" s="100">
        <v>-0.0001040754807429</v>
      </c>
      <c r="S243" s="100">
        <v>-3.0312273897991643E-05</v>
      </c>
      <c r="T243" s="100">
        <v>4.0815899880866974E-05</v>
      </c>
      <c r="U243" s="100">
        <v>8.088885834305817E-06</v>
      </c>
      <c r="V243" s="100">
        <v>-8.210821131161746E-06</v>
      </c>
      <c r="W243" s="100">
        <v>-1.7686509973673333E-06</v>
      </c>
      <c r="X243" s="100">
        <v>67.5</v>
      </c>
    </row>
    <row r="244" spans="1:24" s="100" customFormat="1" ht="12.75" hidden="1">
      <c r="A244" s="100">
        <v>1992</v>
      </c>
      <c r="B244" s="100">
        <v>120.12000274658203</v>
      </c>
      <c r="C244" s="100">
        <v>139.82000732421875</v>
      </c>
      <c r="D244" s="100">
        <v>9.071817398071289</v>
      </c>
      <c r="E244" s="100">
        <v>9.344316482543945</v>
      </c>
      <c r="F244" s="100">
        <v>19.095824200712432</v>
      </c>
      <c r="G244" s="100" t="s">
        <v>58</v>
      </c>
      <c r="H244" s="100">
        <v>-2.5258820275600726</v>
      </c>
      <c r="I244" s="100">
        <v>50.09412071902196</v>
      </c>
      <c r="J244" s="100" t="s">
        <v>61</v>
      </c>
      <c r="K244" s="100">
        <v>0.09536488839821092</v>
      </c>
      <c r="L244" s="100">
        <v>0.9207216557872782</v>
      </c>
      <c r="M244" s="100">
        <v>0.022399293280337323</v>
      </c>
      <c r="N244" s="100">
        <v>-0.1251774469665054</v>
      </c>
      <c r="O244" s="100">
        <v>0.0038584818830489404</v>
      </c>
      <c r="P244" s="100">
        <v>0.02640670471110126</v>
      </c>
      <c r="Q244" s="100">
        <v>0.0004537628211745994</v>
      </c>
      <c r="R244" s="100">
        <v>-0.0019240465767489496</v>
      </c>
      <c r="S244" s="100">
        <v>5.282495974653093E-05</v>
      </c>
      <c r="T244" s="100">
        <v>0.00038649234820391844</v>
      </c>
      <c r="U244" s="100">
        <v>9.288743261557812E-06</v>
      </c>
      <c r="V244" s="100">
        <v>-7.102580248850267E-05</v>
      </c>
      <c r="W244" s="100">
        <v>3.364232177751355E-06</v>
      </c>
      <c r="X244" s="100">
        <v>67.5</v>
      </c>
    </row>
    <row r="245" s="100" customFormat="1" ht="12.75" hidden="1">
      <c r="A245" s="100" t="s">
        <v>139</v>
      </c>
    </row>
    <row r="246" spans="1:24" s="100" customFormat="1" ht="12.75" hidden="1">
      <c r="A246" s="100">
        <v>1991</v>
      </c>
      <c r="B246" s="100">
        <v>105.58</v>
      </c>
      <c r="C246" s="100">
        <v>111.78</v>
      </c>
      <c r="D246" s="100">
        <v>8.958233198394868</v>
      </c>
      <c r="E246" s="100">
        <v>9.22183398490562</v>
      </c>
      <c r="F246" s="100">
        <v>19.557441291850864</v>
      </c>
      <c r="G246" s="100" t="s">
        <v>59</v>
      </c>
      <c r="H246" s="100">
        <v>13.843851417864748</v>
      </c>
      <c r="I246" s="100">
        <v>51.923851417864746</v>
      </c>
      <c r="J246" s="100" t="s">
        <v>73</v>
      </c>
      <c r="K246" s="100">
        <v>0.7265920839781808</v>
      </c>
      <c r="M246" s="100" t="s">
        <v>68</v>
      </c>
      <c r="N246" s="100">
        <v>0.6447417353734475</v>
      </c>
      <c r="X246" s="100">
        <v>67.5</v>
      </c>
    </row>
    <row r="247" spans="1:24" s="100" customFormat="1" ht="12.75" hidden="1">
      <c r="A247" s="100">
        <v>1989</v>
      </c>
      <c r="B247" s="100">
        <v>132.4199981689453</v>
      </c>
      <c r="C247" s="100">
        <v>145.22000122070312</v>
      </c>
      <c r="D247" s="100">
        <v>8.59254264831543</v>
      </c>
      <c r="E247" s="100">
        <v>8.892290115356445</v>
      </c>
      <c r="F247" s="100">
        <v>20.408240481272085</v>
      </c>
      <c r="G247" s="100" t="s">
        <v>56</v>
      </c>
      <c r="H247" s="100">
        <v>-8.367613482441783</v>
      </c>
      <c r="I247" s="100">
        <v>56.55238468650352</v>
      </c>
      <c r="J247" s="100" t="s">
        <v>62</v>
      </c>
      <c r="K247" s="100">
        <v>0.3210124011890108</v>
      </c>
      <c r="L247" s="100">
        <v>0.7808922451461584</v>
      </c>
      <c r="M247" s="100">
        <v>0.07599546302289023</v>
      </c>
      <c r="N247" s="100">
        <v>0.08545604063645987</v>
      </c>
      <c r="O247" s="100">
        <v>0.012892852876821065</v>
      </c>
      <c r="P247" s="100">
        <v>0.02240132130207108</v>
      </c>
      <c r="Q247" s="100">
        <v>0.0015692524635007483</v>
      </c>
      <c r="R247" s="100">
        <v>0.001315336496425882</v>
      </c>
      <c r="S247" s="100">
        <v>0.00016917057072347904</v>
      </c>
      <c r="T247" s="100">
        <v>0.0003296168196660404</v>
      </c>
      <c r="U247" s="100">
        <v>3.4296073496221944E-05</v>
      </c>
      <c r="V247" s="100">
        <v>4.880592891395371E-05</v>
      </c>
      <c r="W247" s="100">
        <v>1.0553219836189409E-05</v>
      </c>
      <c r="X247" s="100">
        <v>67.5</v>
      </c>
    </row>
    <row r="248" spans="1:24" s="100" customFormat="1" ht="12.75" hidden="1">
      <c r="A248" s="100">
        <v>1990</v>
      </c>
      <c r="B248" s="100">
        <v>107.08000183105469</v>
      </c>
      <c r="C248" s="100">
        <v>111.4800033569336</v>
      </c>
      <c r="D248" s="100">
        <v>9.509201049804688</v>
      </c>
      <c r="E248" s="100">
        <v>10.06106948852539</v>
      </c>
      <c r="F248" s="100">
        <v>22.643226802355766</v>
      </c>
      <c r="G248" s="100" t="s">
        <v>57</v>
      </c>
      <c r="H248" s="100">
        <v>17.056823720624962</v>
      </c>
      <c r="I248" s="100">
        <v>56.63682555167965</v>
      </c>
      <c r="J248" s="100" t="s">
        <v>60</v>
      </c>
      <c r="K248" s="100">
        <v>-0.12242429327626843</v>
      </c>
      <c r="L248" s="100">
        <v>0.004249579294700937</v>
      </c>
      <c r="M248" s="100">
        <v>0.02977926376242117</v>
      </c>
      <c r="N248" s="100">
        <v>-0.0008841228281285296</v>
      </c>
      <c r="O248" s="100">
        <v>-0.004788147280052444</v>
      </c>
      <c r="P248" s="100">
        <v>0.00048616415430044463</v>
      </c>
      <c r="Q248" s="100">
        <v>0.0006526389372663951</v>
      </c>
      <c r="R248" s="100">
        <v>-7.10536226750158E-05</v>
      </c>
      <c r="S248" s="100">
        <v>-5.203524851763789E-05</v>
      </c>
      <c r="T248" s="100">
        <v>3.4618461492542836E-05</v>
      </c>
      <c r="U248" s="100">
        <v>1.667727814623669E-05</v>
      </c>
      <c r="V248" s="100">
        <v>-5.605788360686643E-06</v>
      </c>
      <c r="W248" s="100">
        <v>-2.9002480659646896E-06</v>
      </c>
      <c r="X248" s="100">
        <v>67.5</v>
      </c>
    </row>
    <row r="249" spans="1:24" s="100" customFormat="1" ht="12.75" hidden="1">
      <c r="A249" s="100">
        <v>1992</v>
      </c>
      <c r="B249" s="100">
        <v>117.16000366210938</v>
      </c>
      <c r="C249" s="100">
        <v>131.55999755859375</v>
      </c>
      <c r="D249" s="100">
        <v>9.169846534729004</v>
      </c>
      <c r="E249" s="100">
        <v>9.272994995117188</v>
      </c>
      <c r="F249" s="100">
        <v>18.881151948502925</v>
      </c>
      <c r="G249" s="100" t="s">
        <v>58</v>
      </c>
      <c r="H249" s="100">
        <v>-0.6646328054081891</v>
      </c>
      <c r="I249" s="100">
        <v>48.99537085670118</v>
      </c>
      <c r="J249" s="100" t="s">
        <v>61</v>
      </c>
      <c r="K249" s="100">
        <v>0.2967511653438629</v>
      </c>
      <c r="L249" s="100">
        <v>0.7808806820540677</v>
      </c>
      <c r="M249" s="100">
        <v>0.06991785072377171</v>
      </c>
      <c r="N249" s="100">
        <v>-0.08545146697444733</v>
      </c>
      <c r="O249" s="100">
        <v>0.011970768602219309</v>
      </c>
      <c r="P249" s="100">
        <v>0.022396045197616853</v>
      </c>
      <c r="Q249" s="100">
        <v>0.0014271004560881333</v>
      </c>
      <c r="R249" s="100">
        <v>-0.0013134159590680596</v>
      </c>
      <c r="S249" s="100">
        <v>0.00016096898741874252</v>
      </c>
      <c r="T249" s="100">
        <v>0.00032779385279569284</v>
      </c>
      <c r="U249" s="100">
        <v>2.996813392407531E-05</v>
      </c>
      <c r="V249" s="100">
        <v>-4.848292311741416E-05</v>
      </c>
      <c r="W249" s="100">
        <v>1.0146871935074853E-05</v>
      </c>
      <c r="X249" s="100">
        <v>67.5</v>
      </c>
    </row>
    <row r="250" s="100" customFormat="1" ht="12.75" hidden="1">
      <c r="A250" s="100" t="s">
        <v>145</v>
      </c>
    </row>
    <row r="251" spans="1:24" s="100" customFormat="1" ht="12.75" hidden="1">
      <c r="A251" s="100">
        <v>1991</v>
      </c>
      <c r="B251" s="100">
        <v>111.78</v>
      </c>
      <c r="C251" s="100">
        <v>137.48</v>
      </c>
      <c r="D251" s="100">
        <v>8.900720508603799</v>
      </c>
      <c r="E251" s="100">
        <v>8.98592949731339</v>
      </c>
      <c r="F251" s="100">
        <v>21.297046401115665</v>
      </c>
      <c r="G251" s="100" t="s">
        <v>59</v>
      </c>
      <c r="H251" s="100">
        <v>12.642588237950271</v>
      </c>
      <c r="I251" s="100">
        <v>56.92258823795027</v>
      </c>
      <c r="J251" s="100" t="s">
        <v>73</v>
      </c>
      <c r="K251" s="100">
        <v>0.6015631048612321</v>
      </c>
      <c r="M251" s="100" t="s">
        <v>68</v>
      </c>
      <c r="N251" s="100">
        <v>0.40867441775263513</v>
      </c>
      <c r="X251" s="100">
        <v>67.5</v>
      </c>
    </row>
    <row r="252" spans="1:24" s="100" customFormat="1" ht="12.75" hidden="1">
      <c r="A252" s="100">
        <v>1989</v>
      </c>
      <c r="B252" s="100">
        <v>116.87999725341797</v>
      </c>
      <c r="C252" s="100">
        <v>141.3800048828125</v>
      </c>
      <c r="D252" s="100">
        <v>8.963107109069824</v>
      </c>
      <c r="E252" s="100">
        <v>9.185068130493164</v>
      </c>
      <c r="F252" s="100">
        <v>22.499248851694084</v>
      </c>
      <c r="G252" s="100" t="s">
        <v>56</v>
      </c>
      <c r="H252" s="100">
        <v>10.350062862974177</v>
      </c>
      <c r="I252" s="100">
        <v>59.730060116392146</v>
      </c>
      <c r="J252" s="100" t="s">
        <v>62</v>
      </c>
      <c r="K252" s="100">
        <v>0.616266506284622</v>
      </c>
      <c r="L252" s="100">
        <v>0.4296608602994838</v>
      </c>
      <c r="M252" s="100">
        <v>0.14589279614427583</v>
      </c>
      <c r="N252" s="100">
        <v>0.12291557520581713</v>
      </c>
      <c r="O252" s="100">
        <v>0.024750248002458685</v>
      </c>
      <c r="P252" s="100">
        <v>0.012325465399045723</v>
      </c>
      <c r="Q252" s="100">
        <v>0.0030128209457957154</v>
      </c>
      <c r="R252" s="100">
        <v>0.0018919973589133798</v>
      </c>
      <c r="S252" s="100">
        <v>0.0003247123782088658</v>
      </c>
      <c r="T252" s="100">
        <v>0.00018134396872336448</v>
      </c>
      <c r="U252" s="100">
        <v>6.591421336327115E-05</v>
      </c>
      <c r="V252" s="100">
        <v>7.020725735853422E-05</v>
      </c>
      <c r="W252" s="100">
        <v>2.0240145101660297E-05</v>
      </c>
      <c r="X252" s="100">
        <v>67.5</v>
      </c>
    </row>
    <row r="253" spans="1:24" s="100" customFormat="1" ht="12.75" hidden="1">
      <c r="A253" s="100">
        <v>1990</v>
      </c>
      <c r="B253" s="100">
        <v>113.87999725341797</v>
      </c>
      <c r="C253" s="100">
        <v>101.68000030517578</v>
      </c>
      <c r="D253" s="100">
        <v>9.077187538146973</v>
      </c>
      <c r="E253" s="100">
        <v>9.787468910217285</v>
      </c>
      <c r="F253" s="100">
        <v>23.063344252006743</v>
      </c>
      <c r="G253" s="100" t="s">
        <v>57</v>
      </c>
      <c r="H253" s="100">
        <v>14.070479997722444</v>
      </c>
      <c r="I253" s="100">
        <v>60.45047725114041</v>
      </c>
      <c r="J253" s="100" t="s">
        <v>60</v>
      </c>
      <c r="K253" s="100">
        <v>-0.057307154965762504</v>
      </c>
      <c r="L253" s="100">
        <v>0.00233926808518528</v>
      </c>
      <c r="M253" s="100">
        <v>0.01191527835294518</v>
      </c>
      <c r="N253" s="100">
        <v>-0.0012712058493559272</v>
      </c>
      <c r="O253" s="100">
        <v>-0.00256733682231312</v>
      </c>
      <c r="P253" s="100">
        <v>0.0002675707864960667</v>
      </c>
      <c r="Q253" s="100">
        <v>0.0001671916659643861</v>
      </c>
      <c r="R253" s="100">
        <v>-0.0001021780848821593</v>
      </c>
      <c r="S253" s="100">
        <v>-5.538100329661464E-05</v>
      </c>
      <c r="T253" s="100">
        <v>1.904624177894005E-05</v>
      </c>
      <c r="U253" s="100">
        <v>-1.5937848890472441E-06</v>
      </c>
      <c r="V253" s="100">
        <v>-8.062727302508172E-06</v>
      </c>
      <c r="W253" s="100">
        <v>-4.1078967741143906E-06</v>
      </c>
      <c r="X253" s="100">
        <v>67.5</v>
      </c>
    </row>
    <row r="254" spans="1:24" s="100" customFormat="1" ht="12.75" hidden="1">
      <c r="A254" s="100">
        <v>1992</v>
      </c>
      <c r="B254" s="100">
        <v>116.19999694824219</v>
      </c>
      <c r="C254" s="100">
        <v>135.6999969482422</v>
      </c>
      <c r="D254" s="100">
        <v>9.0429105758667</v>
      </c>
      <c r="E254" s="100">
        <v>9.128602027893066</v>
      </c>
      <c r="F254" s="100">
        <v>16.376665150106003</v>
      </c>
      <c r="G254" s="100" t="s">
        <v>58</v>
      </c>
      <c r="H254" s="100">
        <v>-5.608821535692272</v>
      </c>
      <c r="I254" s="100">
        <v>43.09117541254991</v>
      </c>
      <c r="J254" s="100" t="s">
        <v>61</v>
      </c>
      <c r="K254" s="100">
        <v>-0.6135962000843748</v>
      </c>
      <c r="L254" s="100">
        <v>0.4296544922354684</v>
      </c>
      <c r="M254" s="100">
        <v>-0.14540541292732903</v>
      </c>
      <c r="N254" s="100">
        <v>-0.12290900155751591</v>
      </c>
      <c r="O254" s="100">
        <v>-0.024616733289045588</v>
      </c>
      <c r="P254" s="100">
        <v>0.012322560739444023</v>
      </c>
      <c r="Q254" s="100">
        <v>-0.0030081783521356317</v>
      </c>
      <c r="R254" s="100">
        <v>-0.001889236259736992</v>
      </c>
      <c r="S254" s="100">
        <v>-0.00031995479842614937</v>
      </c>
      <c r="T254" s="100">
        <v>0.00018034099829611333</v>
      </c>
      <c r="U254" s="100">
        <v>-6.589494193810537E-05</v>
      </c>
      <c r="V254" s="100">
        <v>-6.974275169688136E-05</v>
      </c>
      <c r="W254" s="100">
        <v>-1.9818896483646204E-05</v>
      </c>
      <c r="X254" s="100">
        <v>67.5</v>
      </c>
    </row>
    <row r="255" s="100" customFormat="1" ht="12.75" hidden="1">
      <c r="A255" s="100" t="s">
        <v>151</v>
      </c>
    </row>
    <row r="256" spans="1:24" s="100" customFormat="1" ht="12.75" hidden="1">
      <c r="A256" s="100">
        <v>1991</v>
      </c>
      <c r="B256" s="100">
        <v>105.88</v>
      </c>
      <c r="C256" s="100">
        <v>130.88</v>
      </c>
      <c r="D256" s="100">
        <v>9.199567058499518</v>
      </c>
      <c r="E256" s="100">
        <v>9.122827710191972</v>
      </c>
      <c r="F256" s="100">
        <v>20.40975647061</v>
      </c>
      <c r="G256" s="100" t="s">
        <v>59</v>
      </c>
      <c r="H256" s="100">
        <v>14.385874267716467</v>
      </c>
      <c r="I256" s="100">
        <v>52.76587426771646</v>
      </c>
      <c r="J256" s="100" t="s">
        <v>73</v>
      </c>
      <c r="K256" s="100">
        <v>0.29588248436021175</v>
      </c>
      <c r="M256" s="100" t="s">
        <v>68</v>
      </c>
      <c r="N256" s="100">
        <v>0.2382475352134191</v>
      </c>
      <c r="X256" s="100">
        <v>67.5</v>
      </c>
    </row>
    <row r="257" spans="1:24" s="100" customFormat="1" ht="12.75" hidden="1">
      <c r="A257" s="100">
        <v>1989</v>
      </c>
      <c r="B257" s="100">
        <v>128.67999267578125</v>
      </c>
      <c r="C257" s="100">
        <v>137.8800048828125</v>
      </c>
      <c r="D257" s="100">
        <v>8.957435607910156</v>
      </c>
      <c r="E257" s="100">
        <v>9.141385078430176</v>
      </c>
      <c r="F257" s="100">
        <v>23.646576512646533</v>
      </c>
      <c r="G257" s="100" t="s">
        <v>56</v>
      </c>
      <c r="H257" s="100">
        <v>1.6668425793637454</v>
      </c>
      <c r="I257" s="100">
        <v>62.846835255144995</v>
      </c>
      <c r="J257" s="100" t="s">
        <v>62</v>
      </c>
      <c r="K257" s="100">
        <v>0.32058810059680515</v>
      </c>
      <c r="L257" s="100">
        <v>0.4246693412870057</v>
      </c>
      <c r="M257" s="100">
        <v>0.07589444482842525</v>
      </c>
      <c r="N257" s="100">
        <v>0.08175239198199034</v>
      </c>
      <c r="O257" s="100">
        <v>0.012875207275092905</v>
      </c>
      <c r="P257" s="100">
        <v>0.012182344483411496</v>
      </c>
      <c r="Q257" s="100">
        <v>0.0015672300174857038</v>
      </c>
      <c r="R257" s="100">
        <v>0.0012583747337464317</v>
      </c>
      <c r="S257" s="100">
        <v>0.00016893427210251544</v>
      </c>
      <c r="T257" s="100">
        <v>0.00017925679836434537</v>
      </c>
      <c r="U257" s="100">
        <v>3.429742586971849E-05</v>
      </c>
      <c r="V257" s="100">
        <v>4.6698349003604614E-05</v>
      </c>
      <c r="W257" s="100">
        <v>1.0535116398701067E-05</v>
      </c>
      <c r="X257" s="100">
        <v>67.5</v>
      </c>
    </row>
    <row r="258" spans="1:24" s="100" customFormat="1" ht="12.75" hidden="1">
      <c r="A258" s="100">
        <v>1990</v>
      </c>
      <c r="B258" s="100">
        <v>124.05999755859375</v>
      </c>
      <c r="C258" s="100">
        <v>119.26000213623047</v>
      </c>
      <c r="D258" s="100">
        <v>9.12954044342041</v>
      </c>
      <c r="E258" s="100">
        <v>9.72377872467041</v>
      </c>
      <c r="F258" s="100">
        <v>24.353329773203082</v>
      </c>
      <c r="G258" s="100" t="s">
        <v>57</v>
      </c>
      <c r="H258" s="100">
        <v>6.9327291558013755</v>
      </c>
      <c r="I258" s="100">
        <v>63.492726714395125</v>
      </c>
      <c r="J258" s="100" t="s">
        <v>60</v>
      </c>
      <c r="K258" s="100">
        <v>0.28610307118478356</v>
      </c>
      <c r="L258" s="100">
        <v>0.0023115728660560793</v>
      </c>
      <c r="M258" s="100">
        <v>-0.06811550284257559</v>
      </c>
      <c r="N258" s="100">
        <v>-0.0008454555688556659</v>
      </c>
      <c r="O258" s="100">
        <v>0.01142694764345271</v>
      </c>
      <c r="P258" s="100">
        <v>0.00026436779705539846</v>
      </c>
      <c r="Q258" s="100">
        <v>-0.00142421561137568</v>
      </c>
      <c r="R258" s="100">
        <v>-6.794869258208049E-05</v>
      </c>
      <c r="S258" s="100">
        <v>0.00014434531748533575</v>
      </c>
      <c r="T258" s="100">
        <v>1.881826165354171E-05</v>
      </c>
      <c r="U258" s="100">
        <v>-3.2201871442084664E-05</v>
      </c>
      <c r="V258" s="100">
        <v>-5.358276835533989E-06</v>
      </c>
      <c r="W258" s="100">
        <v>8.818569626645216E-06</v>
      </c>
      <c r="X258" s="100">
        <v>67.5</v>
      </c>
    </row>
    <row r="259" spans="1:24" s="100" customFormat="1" ht="12.75" hidden="1">
      <c r="A259" s="100">
        <v>1992</v>
      </c>
      <c r="B259" s="100">
        <v>128.5</v>
      </c>
      <c r="C259" s="100">
        <v>135</v>
      </c>
      <c r="D259" s="100">
        <v>8.884065628051758</v>
      </c>
      <c r="E259" s="100">
        <v>9.15043830871582</v>
      </c>
      <c r="F259" s="100">
        <v>21.993318868377784</v>
      </c>
      <c r="G259" s="100" t="s">
        <v>58</v>
      </c>
      <c r="H259" s="100">
        <v>-2.06482689785625</v>
      </c>
      <c r="I259" s="100">
        <v>58.93517310214374</v>
      </c>
      <c r="J259" s="100" t="s">
        <v>61</v>
      </c>
      <c r="K259" s="100">
        <v>-0.14464357193771843</v>
      </c>
      <c r="L259" s="100">
        <v>0.4246630500291074</v>
      </c>
      <c r="M259" s="100">
        <v>-0.033470061671857745</v>
      </c>
      <c r="N259" s="100">
        <v>-0.08174802015742089</v>
      </c>
      <c r="O259" s="100">
        <v>-0.005932607346723347</v>
      </c>
      <c r="P259" s="100">
        <v>0.012179475636511884</v>
      </c>
      <c r="Q259" s="100">
        <v>-0.0006540793682895352</v>
      </c>
      <c r="R259" s="100">
        <v>-0.0012565388755258584</v>
      </c>
      <c r="S259" s="100">
        <v>-8.776797599844916E-05</v>
      </c>
      <c r="T259" s="100">
        <v>0.00017826629739851112</v>
      </c>
      <c r="U259" s="100">
        <v>-1.1804782798352856E-05</v>
      </c>
      <c r="V259" s="100">
        <v>-4.63899199074135E-05</v>
      </c>
      <c r="W259" s="100">
        <v>-5.763810135161514E-06</v>
      </c>
      <c r="X259" s="100">
        <v>67.5</v>
      </c>
    </row>
    <row r="260" spans="1:14" s="100" customFormat="1" ht="12.75">
      <c r="A260" s="100" t="s">
        <v>157</v>
      </c>
      <c r="E260" s="98" t="s">
        <v>106</v>
      </c>
      <c r="F260" s="101">
        <f>MIN(F231:F259)</f>
        <v>16.376665150106003</v>
      </c>
      <c r="G260" s="101"/>
      <c r="H260" s="101"/>
      <c r="I260" s="114"/>
      <c r="J260" s="114" t="s">
        <v>158</v>
      </c>
      <c r="K260" s="101">
        <f>AVERAGE(K258,K253,K248,K243,K238,K233)</f>
        <v>0.05234473404866021</v>
      </c>
      <c r="L260" s="101">
        <f>AVERAGE(L258,L253,L248,L243,L238,L233)</f>
        <v>0.0037098826114429196</v>
      </c>
      <c r="M260" s="114" t="s">
        <v>108</v>
      </c>
      <c r="N260" s="101" t="e">
        <f>Mittelwert(K256,K251,K246,K241,K236,K231)</f>
        <v>#NAME?</v>
      </c>
    </row>
    <row r="261" spans="5:14" s="100" customFormat="1" ht="12.75">
      <c r="E261" s="98" t="s">
        <v>107</v>
      </c>
      <c r="F261" s="101">
        <f>MAX(F231:F259)</f>
        <v>24.353329773203082</v>
      </c>
      <c r="G261" s="101"/>
      <c r="H261" s="101"/>
      <c r="I261" s="114"/>
      <c r="J261" s="114" t="s">
        <v>159</v>
      </c>
      <c r="K261" s="101">
        <f>AVERAGE(K259,K254,K249,K244,K239,K234)</f>
        <v>-0.04434840217715281</v>
      </c>
      <c r="L261" s="101">
        <f>AVERAGE(L259,L254,L249,L244,L239,L234)</f>
        <v>0.6816140929810316</v>
      </c>
      <c r="M261" s="101"/>
      <c r="N261" s="101"/>
    </row>
    <row r="262" spans="5:14" s="100" customFormat="1" ht="12.75">
      <c r="E262" s="98"/>
      <c r="F262" s="101"/>
      <c r="G262" s="101"/>
      <c r="H262" s="101"/>
      <c r="I262" s="101"/>
      <c r="J262" s="114" t="s">
        <v>112</v>
      </c>
      <c r="K262" s="101">
        <f>ABS(K260/$G$33)</f>
        <v>0.03271545878041263</v>
      </c>
      <c r="L262" s="101">
        <f>ABS(L260/$H$33)</f>
        <v>0.010305229476230332</v>
      </c>
      <c r="M262" s="114" t="s">
        <v>111</v>
      </c>
      <c r="N262" s="101">
        <f>K262+L262+L263+K263</f>
        <v>0.4942274521522609</v>
      </c>
    </row>
    <row r="263" spans="5:14" s="100" customFormat="1" ht="12.75">
      <c r="E263" s="98"/>
      <c r="F263" s="101"/>
      <c r="G263" s="101"/>
      <c r="H263" s="101"/>
      <c r="I263" s="101"/>
      <c r="J263" s="101"/>
      <c r="K263" s="101">
        <f>ABS(K261/$G$34)</f>
        <v>0.025197955782473188</v>
      </c>
      <c r="L263" s="101">
        <f>ABS(L261/$H$34)</f>
        <v>0.42600880811314473</v>
      </c>
      <c r="M263" s="101"/>
      <c r="N263" s="101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2005-02-24T08:14:55Z</dcterms:modified>
  <cp:category/>
  <cp:version/>
  <cp:contentType/>
  <cp:contentStatus/>
</cp:coreProperties>
</file>