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<sst xmlns="http://schemas.openxmlformats.org/spreadsheetml/2006/main" count="205" uniqueCount="99">
  <si>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Fri 19/11/2004       07:50:02</t>
  </si>
  <si>
    <t>LISSNER</t>
  </si>
  <si>
    <t>HCMQAP401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</si>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</sst>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484269"/>
        <c:axId val="37031830"/>
      </c:lineChart>
      <c:catAx>
        <c:axId val="26484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842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-0.003765</v>
      </c>
      <c r="D4" s="12">
        <v>-0.003764</v>
      </c>
      <c r="E4" s="12">
        <v>-0.003765</v>
      </c>
      <c r="F4" s="24">
        <v>-0.002089</v>
      </c>
      <c r="G4" s="34">
        <v>-0.011734</v>
      </c>
    </row>
    <row r="5" spans="1:7" ht="12.75" thickBot="1">
      <c r="A5" s="44" t="s">
        <v>13</v>
      </c>
      <c r="B5" s="45">
        <v>4.024145</v>
      </c>
      <c r="C5" s="46">
        <v>1.79371</v>
      </c>
      <c r="D5" s="46">
        <v>0.014426</v>
      </c>
      <c r="E5" s="46">
        <v>-1.738602</v>
      </c>
      <c r="F5" s="47">
        <v>-4.368259</v>
      </c>
      <c r="G5" s="48">
        <v>10.193412</v>
      </c>
    </row>
    <row r="6" spans="1:7" ht="12.75" thickTop="1">
      <c r="A6" s="6" t="s">
        <v>14</v>
      </c>
      <c r="B6" s="39">
        <v>-153.8272</v>
      </c>
      <c r="C6" s="40">
        <v>160.3164</v>
      </c>
      <c r="D6" s="40">
        <v>8.354952</v>
      </c>
      <c r="E6" s="40">
        <v>-9.540406</v>
      </c>
      <c r="F6" s="41">
        <v>-120.0955</v>
      </c>
      <c r="G6" s="42">
        <v>-0.007248803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2.687336</v>
      </c>
      <c r="C8" s="13">
        <v>4.228286</v>
      </c>
      <c r="D8" s="13">
        <v>4.645332</v>
      </c>
      <c r="E8" s="13">
        <v>0.370364</v>
      </c>
      <c r="F8" s="25">
        <v>-0.5320718</v>
      </c>
      <c r="G8" s="35">
        <v>2.541764</v>
      </c>
    </row>
    <row r="9" spans="1:7" ht="12">
      <c r="A9" s="20" t="s">
        <v>17</v>
      </c>
      <c r="B9" s="29">
        <v>-0.825649</v>
      </c>
      <c r="C9" s="13">
        <v>-0.4280985</v>
      </c>
      <c r="D9" s="13">
        <v>0.15945</v>
      </c>
      <c r="E9" s="13">
        <v>0.106725</v>
      </c>
      <c r="F9" s="25">
        <v>-2.707722</v>
      </c>
      <c r="G9" s="35">
        <v>-0.5199241</v>
      </c>
    </row>
    <row r="10" spans="1:7" ht="12">
      <c r="A10" s="20" t="s">
        <v>18</v>
      </c>
      <c r="B10" s="29">
        <v>-0.5509765</v>
      </c>
      <c r="C10" s="13">
        <v>-1.565026</v>
      </c>
      <c r="D10" s="13">
        <v>-1.228694</v>
      </c>
      <c r="E10" s="13">
        <v>0.05768166</v>
      </c>
      <c r="F10" s="25">
        <v>-0.4563667</v>
      </c>
      <c r="G10" s="35">
        <v>-0.7988886</v>
      </c>
    </row>
    <row r="11" spans="1:7" ht="12">
      <c r="A11" s="21" t="s">
        <v>19</v>
      </c>
      <c r="B11" s="31">
        <v>2.535112</v>
      </c>
      <c r="C11" s="15">
        <v>0.423894</v>
      </c>
      <c r="D11" s="15">
        <v>1.344291</v>
      </c>
      <c r="E11" s="15">
        <v>0.9155767</v>
      </c>
      <c r="F11" s="27">
        <v>13.66479</v>
      </c>
      <c r="G11" s="37">
        <v>2.836861</v>
      </c>
    </row>
    <row r="12" spans="1:7" ht="12">
      <c r="A12" s="20" t="s">
        <v>20</v>
      </c>
      <c r="B12" s="29">
        <v>0.06505549</v>
      </c>
      <c r="C12" s="13">
        <v>0.02227763</v>
      </c>
      <c r="D12" s="13">
        <v>0.1856884</v>
      </c>
      <c r="E12" s="13">
        <v>0.4444439</v>
      </c>
      <c r="F12" s="25">
        <v>-0.435092</v>
      </c>
      <c r="G12" s="35">
        <v>0.1083167</v>
      </c>
    </row>
    <row r="13" spans="1:7" ht="12">
      <c r="A13" s="20" t="s">
        <v>21</v>
      </c>
      <c r="B13" s="29">
        <v>-0.0719538</v>
      </c>
      <c r="C13" s="13">
        <v>0.00785213</v>
      </c>
      <c r="D13" s="13">
        <v>-0.0138271</v>
      </c>
      <c r="E13" s="13">
        <v>0.02345036</v>
      </c>
      <c r="F13" s="25">
        <v>-0.2015416</v>
      </c>
      <c r="G13" s="35">
        <v>-0.0330753</v>
      </c>
    </row>
    <row r="14" spans="1:7" ht="12">
      <c r="A14" s="20" t="s">
        <v>22</v>
      </c>
      <c r="B14" s="29">
        <v>0.011496</v>
      </c>
      <c r="C14" s="13">
        <v>-0.07949773</v>
      </c>
      <c r="D14" s="13">
        <v>-0.05195192</v>
      </c>
      <c r="E14" s="13">
        <v>-0.01470952</v>
      </c>
      <c r="F14" s="25">
        <v>0.1642734</v>
      </c>
      <c r="G14" s="35">
        <v>-0.01155933</v>
      </c>
    </row>
    <row r="15" spans="1:7" ht="12">
      <c r="A15" s="21" t="s">
        <v>23</v>
      </c>
      <c r="B15" s="31">
        <v>-0.404171</v>
      </c>
      <c r="C15" s="15">
        <v>-0.2449371</v>
      </c>
      <c r="D15" s="15">
        <v>-0.1536519</v>
      </c>
      <c r="E15" s="15">
        <v>-0.1879725</v>
      </c>
      <c r="F15" s="27">
        <v>-0.3655633</v>
      </c>
      <c r="G15" s="37">
        <v>-0.2484213</v>
      </c>
    </row>
    <row r="16" spans="1:7" ht="12">
      <c r="A16" s="20" t="s">
        <v>24</v>
      </c>
      <c r="B16" s="29">
        <v>-0.005481083</v>
      </c>
      <c r="C16" s="13">
        <v>-0.02119932</v>
      </c>
      <c r="D16" s="13">
        <v>-0.03152732</v>
      </c>
      <c r="E16" s="13">
        <v>0.00551725</v>
      </c>
      <c r="F16" s="25">
        <v>-0.07566042</v>
      </c>
      <c r="G16" s="35">
        <v>-0.02224799</v>
      </c>
    </row>
    <row r="17" spans="1:7" ht="12">
      <c r="A17" s="20" t="s">
        <v>25</v>
      </c>
      <c r="B17" s="29">
        <v>-0.03720363</v>
      </c>
      <c r="C17" s="13">
        <v>-0.04749278</v>
      </c>
      <c r="D17" s="13">
        <v>-0.05304672</v>
      </c>
      <c r="E17" s="13">
        <v>-0.04025325</v>
      </c>
      <c r="F17" s="25">
        <v>-0.04512486</v>
      </c>
      <c r="G17" s="35">
        <v>-0.0452756</v>
      </c>
    </row>
    <row r="18" spans="1:7" ht="12">
      <c r="A18" s="20" t="s">
        <v>26</v>
      </c>
      <c r="B18" s="29">
        <v>0.05521746</v>
      </c>
      <c r="C18" s="13">
        <v>-0.002831531</v>
      </c>
      <c r="D18" s="13">
        <v>0.03344989</v>
      </c>
      <c r="E18" s="13">
        <v>0.01888598</v>
      </c>
      <c r="F18" s="25">
        <v>0.0462015</v>
      </c>
      <c r="G18" s="35">
        <v>0.02609142</v>
      </c>
    </row>
    <row r="19" spans="1:7" ht="12">
      <c r="A19" s="21" t="s">
        <v>27</v>
      </c>
      <c r="B19" s="31">
        <v>-0.2131337</v>
      </c>
      <c r="C19" s="15">
        <v>-0.1841375</v>
      </c>
      <c r="D19" s="15">
        <v>-0.2041899</v>
      </c>
      <c r="E19" s="15">
        <v>-0.181098</v>
      </c>
      <c r="F19" s="27">
        <v>-0.1590803</v>
      </c>
      <c r="G19" s="37">
        <v>-0.1890827</v>
      </c>
    </row>
    <row r="20" spans="1:7" ht="12.75" thickBot="1">
      <c r="A20" s="44" t="s">
        <v>28</v>
      </c>
      <c r="B20" s="45">
        <v>-0.008896932</v>
      </c>
      <c r="C20" s="46">
        <v>0.0004387958</v>
      </c>
      <c r="D20" s="46">
        <v>0.004307615</v>
      </c>
      <c r="E20" s="46">
        <v>-0.01007367</v>
      </c>
      <c r="F20" s="47">
        <v>-0.01039847</v>
      </c>
      <c r="G20" s="48">
        <v>-0.003957694</v>
      </c>
    </row>
    <row r="21" spans="1:7" ht="12.75" thickTop="1">
      <c r="A21" s="6" t="s">
        <v>29</v>
      </c>
      <c r="B21" s="39">
        <v>-37.6117</v>
      </c>
      <c r="C21" s="40">
        <v>56.91304</v>
      </c>
      <c r="D21" s="40">
        <v>-14.92041</v>
      </c>
      <c r="E21" s="40">
        <v>-2.611207</v>
      </c>
      <c r="F21" s="41">
        <v>-30.09426</v>
      </c>
      <c r="G21" s="43">
        <v>0.01598913</v>
      </c>
    </row>
    <row r="22" spans="1:7" ht="12">
      <c r="A22" s="20" t="s">
        <v>30</v>
      </c>
      <c r="B22" s="29">
        <v>80.48463</v>
      </c>
      <c r="C22" s="13">
        <v>35.87436</v>
      </c>
      <c r="D22" s="13">
        <v>0.2885265</v>
      </c>
      <c r="E22" s="13">
        <v>-34.77218</v>
      </c>
      <c r="F22" s="25">
        <v>-87.36741</v>
      </c>
      <c r="G22" s="36">
        <v>0</v>
      </c>
    </row>
    <row r="23" spans="1:7" ht="12">
      <c r="A23" s="20" t="s">
        <v>31</v>
      </c>
      <c r="B23" s="29">
        <v>1.228073</v>
      </c>
      <c r="C23" s="13">
        <v>1.251471</v>
      </c>
      <c r="D23" s="13">
        <v>1.990045</v>
      </c>
      <c r="E23" s="13">
        <v>-1.389415</v>
      </c>
      <c r="F23" s="25">
        <v>3.27581</v>
      </c>
      <c r="G23" s="35">
        <v>1.06037</v>
      </c>
    </row>
    <row r="24" spans="1:7" ht="12">
      <c r="A24" s="20" t="s">
        <v>32</v>
      </c>
      <c r="B24" s="29">
        <v>-4.27864</v>
      </c>
      <c r="C24" s="13">
        <v>0.2773579</v>
      </c>
      <c r="D24" s="13">
        <v>2.210565</v>
      </c>
      <c r="E24" s="13">
        <v>1.377825</v>
      </c>
      <c r="F24" s="25">
        <v>0.4987864</v>
      </c>
      <c r="G24" s="35">
        <v>0.3773996</v>
      </c>
    </row>
    <row r="25" spans="1:7" ht="12">
      <c r="A25" s="20" t="s">
        <v>33</v>
      </c>
      <c r="B25" s="29">
        <v>0.3921183</v>
      </c>
      <c r="C25" s="13">
        <v>0.308364</v>
      </c>
      <c r="D25" s="13">
        <v>0.1729567</v>
      </c>
      <c r="E25" s="13">
        <v>-0.103793</v>
      </c>
      <c r="F25" s="25">
        <v>-1.642016</v>
      </c>
      <c r="G25" s="35">
        <v>-0.07158034</v>
      </c>
    </row>
    <row r="26" spans="1:7" ht="12">
      <c r="A26" s="21" t="s">
        <v>34</v>
      </c>
      <c r="B26" s="31">
        <v>0.4120614</v>
      </c>
      <c r="C26" s="15">
        <v>0.1911592</v>
      </c>
      <c r="D26" s="15">
        <v>0.1745996</v>
      </c>
      <c r="E26" s="15">
        <v>0.5809861</v>
      </c>
      <c r="F26" s="27">
        <v>1.212562</v>
      </c>
      <c r="G26" s="37">
        <v>0.4490409</v>
      </c>
    </row>
    <row r="27" spans="1:7" ht="12">
      <c r="A27" s="20" t="s">
        <v>35</v>
      </c>
      <c r="B27" s="29">
        <v>0.1031629</v>
      </c>
      <c r="C27" s="13">
        <v>0.3024504</v>
      </c>
      <c r="D27" s="13">
        <v>0.3566628</v>
      </c>
      <c r="E27" s="13">
        <v>-0.302578</v>
      </c>
      <c r="F27" s="25">
        <v>0.2340044</v>
      </c>
      <c r="G27" s="35">
        <v>0.131907</v>
      </c>
    </row>
    <row r="28" spans="1:7" ht="12">
      <c r="A28" s="20" t="s">
        <v>36</v>
      </c>
      <c r="B28" s="29">
        <v>-0.3992895</v>
      </c>
      <c r="C28" s="13">
        <v>0.3688678</v>
      </c>
      <c r="D28" s="13">
        <v>0.552571</v>
      </c>
      <c r="E28" s="13">
        <v>0.5528291</v>
      </c>
      <c r="F28" s="25">
        <v>-0.004926984</v>
      </c>
      <c r="G28" s="35">
        <v>0.2962537</v>
      </c>
    </row>
    <row r="29" spans="1:7" ht="12">
      <c r="A29" s="20" t="s">
        <v>37</v>
      </c>
      <c r="B29" s="29">
        <v>0.06358025</v>
      </c>
      <c r="C29" s="13">
        <v>0.06827412</v>
      </c>
      <c r="D29" s="13">
        <v>0.1084791</v>
      </c>
      <c r="E29" s="13">
        <v>0.08543568</v>
      </c>
      <c r="F29" s="25">
        <v>-0.03194008</v>
      </c>
      <c r="G29" s="35">
        <v>0.06801774</v>
      </c>
    </row>
    <row r="30" spans="1:7" ht="12">
      <c r="A30" s="21" t="s">
        <v>38</v>
      </c>
      <c r="B30" s="31">
        <v>-0.008599237</v>
      </c>
      <c r="C30" s="15">
        <v>-0.06144431</v>
      </c>
      <c r="D30" s="15">
        <v>0.01408629</v>
      </c>
      <c r="E30" s="15">
        <v>-0.0855229</v>
      </c>
      <c r="F30" s="27">
        <v>0.246765</v>
      </c>
      <c r="G30" s="37">
        <v>-0.0002374345</v>
      </c>
    </row>
    <row r="31" spans="1:7" ht="12">
      <c r="A31" s="20" t="s">
        <v>39</v>
      </c>
      <c r="B31" s="29">
        <v>0.004356259</v>
      </c>
      <c r="C31" s="13">
        <v>-0.0007514528</v>
      </c>
      <c r="D31" s="13">
        <v>0.0101338</v>
      </c>
      <c r="E31" s="13">
        <v>0.01951053</v>
      </c>
      <c r="F31" s="25">
        <v>0.04630157</v>
      </c>
      <c r="G31" s="35">
        <v>0.01376728</v>
      </c>
    </row>
    <row r="32" spans="1:7" ht="12">
      <c r="A32" s="20" t="s">
        <v>40</v>
      </c>
      <c r="B32" s="29">
        <v>-0.02890626</v>
      </c>
      <c r="C32" s="13">
        <v>0.03578407</v>
      </c>
      <c r="D32" s="13">
        <v>0.06446309</v>
      </c>
      <c r="E32" s="13">
        <v>0.04286439</v>
      </c>
      <c r="F32" s="25">
        <v>-7.433213E-05</v>
      </c>
      <c r="G32" s="35">
        <v>0.03024528</v>
      </c>
    </row>
    <row r="33" spans="1:7" ht="12">
      <c r="A33" s="20" t="s">
        <v>41</v>
      </c>
      <c r="B33" s="29">
        <v>0.1345051</v>
      </c>
      <c r="C33" s="13">
        <v>0.09937223</v>
      </c>
      <c r="D33" s="13">
        <v>0.1341196</v>
      </c>
      <c r="E33" s="13">
        <v>0.1021621</v>
      </c>
      <c r="F33" s="25">
        <v>0.09324377</v>
      </c>
      <c r="G33" s="35">
        <v>0.1126622</v>
      </c>
    </row>
    <row r="34" spans="1:7" ht="12">
      <c r="A34" s="21" t="s">
        <v>42</v>
      </c>
      <c r="B34" s="31">
        <v>-0.02163486</v>
      </c>
      <c r="C34" s="15">
        <v>-0.01170646</v>
      </c>
      <c r="D34" s="15">
        <v>-0.008442438</v>
      </c>
      <c r="E34" s="15">
        <v>0.002357585</v>
      </c>
      <c r="F34" s="27">
        <v>-0.02026717</v>
      </c>
      <c r="G34" s="37">
        <v>-0.0100747</v>
      </c>
    </row>
    <row r="35" spans="1:7" ht="12.75" thickBot="1">
      <c r="A35" s="22" t="s">
        <v>43</v>
      </c>
      <c r="B35" s="32">
        <v>0.001410445</v>
      </c>
      <c r="C35" s="16">
        <v>-0.003430963</v>
      </c>
      <c r="D35" s="16">
        <v>-0.003221828</v>
      </c>
      <c r="E35" s="16">
        <v>0.01079528</v>
      </c>
      <c r="F35" s="28">
        <v>0.007307818</v>
      </c>
      <c r="G35" s="38">
        <v>0.002177945</v>
      </c>
    </row>
    <row r="36" spans="1:7" ht="12">
      <c r="A36" s="4" t="s">
        <v>44</v>
      </c>
      <c r="B36" s="3">
        <v>20.00732</v>
      </c>
      <c r="C36" s="3">
        <v>20.00427</v>
      </c>
      <c r="D36" s="3">
        <v>20.01343</v>
      </c>
      <c r="E36" s="3">
        <v>20.01648</v>
      </c>
      <c r="F36" s="3">
        <v>20.02258</v>
      </c>
      <c r="G36" s="3"/>
    </row>
    <row r="37" spans="1:6" ht="12">
      <c r="A37" s="4" t="s">
        <v>45</v>
      </c>
      <c r="B37" s="2">
        <v>0.3428141</v>
      </c>
      <c r="C37" s="2">
        <v>0.2950033</v>
      </c>
      <c r="D37" s="2">
        <v>0.273641</v>
      </c>
      <c r="E37" s="2">
        <v>0.2583822</v>
      </c>
      <c r="F37" s="2">
        <v>0.2410889</v>
      </c>
    </row>
    <row r="38" spans="1:7" ht="12">
      <c r="A38" s="4" t="s">
        <v>54</v>
      </c>
      <c r="B38" s="2">
        <v>0.0002620039</v>
      </c>
      <c r="C38" s="2">
        <v>-0.0002728814</v>
      </c>
      <c r="D38" s="2">
        <v>-1.420269E-05</v>
      </c>
      <c r="E38" s="2">
        <v>1.620306E-05</v>
      </c>
      <c r="F38" s="2">
        <v>0.0002036998</v>
      </c>
      <c r="G38" s="2">
        <v>0.0002314555</v>
      </c>
    </row>
    <row r="39" spans="1:7" ht="12.75" thickBot="1">
      <c r="A39" s="4" t="s">
        <v>55</v>
      </c>
      <c r="B39" s="2">
        <v>6.183116E-05</v>
      </c>
      <c r="C39" s="2">
        <v>-9.577323E-05</v>
      </c>
      <c r="D39" s="2">
        <v>2.53651E-05</v>
      </c>
      <c r="E39" s="2">
        <v>0</v>
      </c>
      <c r="F39" s="2">
        <v>5.293991E-05</v>
      </c>
      <c r="G39" s="2">
        <v>0.001085867</v>
      </c>
    </row>
    <row r="40" spans="2:7" ht="12.75" thickBot="1">
      <c r="B40" s="7" t="s">
        <v>46</v>
      </c>
      <c r="C40" s="18" t="s">
        <v>47</v>
      </c>
      <c r="D40" s="17" t="s">
        <v>48</v>
      </c>
      <c r="E40" s="18">
        <v>3.11695</v>
      </c>
      <c r="F40" s="17" t="s">
        <v>53</v>
      </c>
      <c r="G40" s="8">
        <v>55.1936377205608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0.003765</v>
      </c>
      <c r="D4">
        <v>0.003764</v>
      </c>
      <c r="E4">
        <v>0.003765</v>
      </c>
      <c r="F4">
        <v>0.002089</v>
      </c>
      <c r="G4">
        <v>0.011734</v>
      </c>
    </row>
    <row r="5" spans="1:7" ht="12.75">
      <c r="A5" t="s">
        <v>13</v>
      </c>
      <c r="B5">
        <v>4.024145</v>
      </c>
      <c r="C5">
        <v>1.79371</v>
      </c>
      <c r="D5">
        <v>0.014426</v>
      </c>
      <c r="E5">
        <v>-1.738602</v>
      </c>
      <c r="F5">
        <v>-4.368259</v>
      </c>
      <c r="G5">
        <v>10.193412</v>
      </c>
    </row>
    <row r="6" spans="1:7" ht="12.75">
      <c r="A6" t="s">
        <v>14</v>
      </c>
      <c r="B6" s="49">
        <v>-153.8272</v>
      </c>
      <c r="C6" s="49">
        <v>160.3164</v>
      </c>
      <c r="D6" s="49">
        <v>8.354952</v>
      </c>
      <c r="E6" s="49">
        <v>-9.540406</v>
      </c>
      <c r="F6" s="49">
        <v>-120.0955</v>
      </c>
      <c r="G6" s="49">
        <v>-0.007248803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2.687336</v>
      </c>
      <c r="C8" s="49">
        <v>4.228286</v>
      </c>
      <c r="D8" s="49">
        <v>4.645332</v>
      </c>
      <c r="E8" s="49">
        <v>0.370364</v>
      </c>
      <c r="F8" s="49">
        <v>-0.5320718</v>
      </c>
      <c r="G8" s="49">
        <v>2.541764</v>
      </c>
    </row>
    <row r="9" spans="1:7" ht="12.75">
      <c r="A9" t="s">
        <v>17</v>
      </c>
      <c r="B9" s="49">
        <v>-0.825649</v>
      </c>
      <c r="C9" s="49">
        <v>-0.4280985</v>
      </c>
      <c r="D9" s="49">
        <v>0.15945</v>
      </c>
      <c r="E9" s="49">
        <v>0.106725</v>
      </c>
      <c r="F9" s="49">
        <v>-2.707722</v>
      </c>
      <c r="G9" s="49">
        <v>-0.5199241</v>
      </c>
    </row>
    <row r="10" spans="1:7" ht="12.75">
      <c r="A10" t="s">
        <v>18</v>
      </c>
      <c r="B10" s="49">
        <v>-0.5509765</v>
      </c>
      <c r="C10" s="49">
        <v>-1.565026</v>
      </c>
      <c r="D10" s="49">
        <v>-1.228694</v>
      </c>
      <c r="E10" s="49">
        <v>0.05768166</v>
      </c>
      <c r="F10" s="49">
        <v>-0.4563667</v>
      </c>
      <c r="G10" s="49">
        <v>-0.7988886</v>
      </c>
    </row>
    <row r="11" spans="1:7" ht="12.75">
      <c r="A11" t="s">
        <v>19</v>
      </c>
      <c r="B11" s="49">
        <v>2.535112</v>
      </c>
      <c r="C11" s="49">
        <v>0.423894</v>
      </c>
      <c r="D11" s="49">
        <v>1.344291</v>
      </c>
      <c r="E11" s="49">
        <v>0.9155767</v>
      </c>
      <c r="F11" s="49">
        <v>13.66479</v>
      </c>
      <c r="G11" s="49">
        <v>2.836861</v>
      </c>
    </row>
    <row r="12" spans="1:7" ht="12.75">
      <c r="A12" t="s">
        <v>20</v>
      </c>
      <c r="B12" s="49">
        <v>0.06505549</v>
      </c>
      <c r="C12" s="49">
        <v>0.02227763</v>
      </c>
      <c r="D12" s="49">
        <v>0.1856884</v>
      </c>
      <c r="E12" s="49">
        <v>0.4444439</v>
      </c>
      <c r="F12" s="49">
        <v>-0.435092</v>
      </c>
      <c r="G12" s="49">
        <v>0.1083167</v>
      </c>
    </row>
    <row r="13" spans="1:7" ht="12.75">
      <c r="A13" t="s">
        <v>21</v>
      </c>
      <c r="B13" s="49">
        <v>-0.0719538</v>
      </c>
      <c r="C13" s="49">
        <v>0.00785213</v>
      </c>
      <c r="D13" s="49">
        <v>-0.0138271</v>
      </c>
      <c r="E13" s="49">
        <v>0.02345036</v>
      </c>
      <c r="F13" s="49">
        <v>-0.2015416</v>
      </c>
      <c r="G13" s="49">
        <v>-0.0330753</v>
      </c>
    </row>
    <row r="14" spans="1:7" ht="12.75">
      <c r="A14" t="s">
        <v>22</v>
      </c>
      <c r="B14" s="49">
        <v>0.011496</v>
      </c>
      <c r="C14" s="49">
        <v>-0.07949773</v>
      </c>
      <c r="D14" s="49">
        <v>-0.05195192</v>
      </c>
      <c r="E14" s="49">
        <v>-0.01470952</v>
      </c>
      <c r="F14" s="49">
        <v>0.1642734</v>
      </c>
      <c r="G14" s="49">
        <v>-0.01155933</v>
      </c>
    </row>
    <row r="15" spans="1:7" ht="12.75">
      <c r="A15" t="s">
        <v>23</v>
      </c>
      <c r="B15" s="49">
        <v>-0.404171</v>
      </c>
      <c r="C15" s="49">
        <v>-0.2449371</v>
      </c>
      <c r="D15" s="49">
        <v>-0.1536519</v>
      </c>
      <c r="E15" s="49">
        <v>-0.1879725</v>
      </c>
      <c r="F15" s="49">
        <v>-0.3655633</v>
      </c>
      <c r="G15" s="49">
        <v>-0.2484213</v>
      </c>
    </row>
    <row r="16" spans="1:7" ht="12.75">
      <c r="A16" t="s">
        <v>24</v>
      </c>
      <c r="B16" s="49">
        <v>-0.005481083</v>
      </c>
      <c r="C16" s="49">
        <v>-0.02119932</v>
      </c>
      <c r="D16" s="49">
        <v>-0.03152732</v>
      </c>
      <c r="E16" s="49">
        <v>0.00551725</v>
      </c>
      <c r="F16" s="49">
        <v>-0.07566042</v>
      </c>
      <c r="G16" s="49">
        <v>-0.02224799</v>
      </c>
    </row>
    <row r="17" spans="1:7" ht="12.75">
      <c r="A17" t="s">
        <v>25</v>
      </c>
      <c r="B17" s="49">
        <v>-0.03720363</v>
      </c>
      <c r="C17" s="49">
        <v>-0.04749278</v>
      </c>
      <c r="D17" s="49">
        <v>-0.05304672</v>
      </c>
      <c r="E17" s="49">
        <v>-0.04025325</v>
      </c>
      <c r="F17" s="49">
        <v>-0.04512486</v>
      </c>
      <c r="G17" s="49">
        <v>-0.0452756</v>
      </c>
    </row>
    <row r="18" spans="1:7" ht="12.75">
      <c r="A18" t="s">
        <v>26</v>
      </c>
      <c r="B18" s="49">
        <v>0.05521746</v>
      </c>
      <c r="C18" s="49">
        <v>-0.002831531</v>
      </c>
      <c r="D18" s="49">
        <v>0.03344989</v>
      </c>
      <c r="E18" s="49">
        <v>0.01888598</v>
      </c>
      <c r="F18" s="49">
        <v>0.0462015</v>
      </c>
      <c r="G18" s="49">
        <v>0.02609142</v>
      </c>
    </row>
    <row r="19" spans="1:7" ht="12.75">
      <c r="A19" t="s">
        <v>27</v>
      </c>
      <c r="B19" s="49">
        <v>-0.2131337</v>
      </c>
      <c r="C19" s="49">
        <v>-0.1841375</v>
      </c>
      <c r="D19" s="49">
        <v>-0.2041899</v>
      </c>
      <c r="E19" s="49">
        <v>-0.181098</v>
      </c>
      <c r="F19" s="49">
        <v>-0.1590803</v>
      </c>
      <c r="G19" s="49">
        <v>-0.1890827</v>
      </c>
    </row>
    <row r="20" spans="1:7" ht="12.75">
      <c r="A20" t="s">
        <v>28</v>
      </c>
      <c r="B20" s="49">
        <v>-0.008896932</v>
      </c>
      <c r="C20" s="49">
        <v>0.0004387958</v>
      </c>
      <c r="D20" s="49">
        <v>0.004307615</v>
      </c>
      <c r="E20" s="49">
        <v>-0.01007367</v>
      </c>
      <c r="F20" s="49">
        <v>-0.01039847</v>
      </c>
      <c r="G20" s="49">
        <v>-0.003957694</v>
      </c>
    </row>
    <row r="21" spans="1:7" ht="12.75">
      <c r="A21" t="s">
        <v>29</v>
      </c>
      <c r="B21" s="49">
        <v>-37.6117</v>
      </c>
      <c r="C21" s="49">
        <v>56.91304</v>
      </c>
      <c r="D21" s="49">
        <v>-14.92041</v>
      </c>
      <c r="E21" s="49">
        <v>-2.611207</v>
      </c>
      <c r="F21" s="49">
        <v>-30.09426</v>
      </c>
      <c r="G21" s="49">
        <v>0.01598913</v>
      </c>
    </row>
    <row r="22" spans="1:7" ht="12.75">
      <c r="A22" t="s">
        <v>30</v>
      </c>
      <c r="B22" s="49">
        <v>80.48463</v>
      </c>
      <c r="C22" s="49">
        <v>35.87436</v>
      </c>
      <c r="D22" s="49">
        <v>0.2885265</v>
      </c>
      <c r="E22" s="49">
        <v>-34.77218</v>
      </c>
      <c r="F22" s="49">
        <v>-87.36741</v>
      </c>
      <c r="G22" s="49">
        <v>0</v>
      </c>
    </row>
    <row r="23" spans="1:7" ht="12.75">
      <c r="A23" t="s">
        <v>31</v>
      </c>
      <c r="B23" s="49">
        <v>1.228073</v>
      </c>
      <c r="C23" s="49">
        <v>1.251471</v>
      </c>
      <c r="D23" s="49">
        <v>1.990045</v>
      </c>
      <c r="E23" s="49">
        <v>-1.389415</v>
      </c>
      <c r="F23" s="49">
        <v>3.27581</v>
      </c>
      <c r="G23" s="49">
        <v>1.06037</v>
      </c>
    </row>
    <row r="24" spans="1:7" ht="12.75">
      <c r="A24" t="s">
        <v>32</v>
      </c>
      <c r="B24" s="49">
        <v>-4.27864</v>
      </c>
      <c r="C24" s="49">
        <v>0.2773579</v>
      </c>
      <c r="D24" s="49">
        <v>2.210565</v>
      </c>
      <c r="E24" s="49">
        <v>1.377825</v>
      </c>
      <c r="F24" s="49">
        <v>0.4987864</v>
      </c>
      <c r="G24" s="49">
        <v>0.3773996</v>
      </c>
    </row>
    <row r="25" spans="1:7" ht="12.75">
      <c r="A25" t="s">
        <v>33</v>
      </c>
      <c r="B25" s="49">
        <v>0.3921183</v>
      </c>
      <c r="C25" s="49">
        <v>0.308364</v>
      </c>
      <c r="D25" s="49">
        <v>0.1729567</v>
      </c>
      <c r="E25" s="49">
        <v>-0.103793</v>
      </c>
      <c r="F25" s="49">
        <v>-1.642016</v>
      </c>
      <c r="G25" s="49">
        <v>-0.07158034</v>
      </c>
    </row>
    <row r="26" spans="1:7" ht="12.75">
      <c r="A26" t="s">
        <v>34</v>
      </c>
      <c r="B26" s="49">
        <v>0.4120614</v>
      </c>
      <c r="C26" s="49">
        <v>0.1911592</v>
      </c>
      <c r="D26" s="49">
        <v>0.1745996</v>
      </c>
      <c r="E26" s="49">
        <v>0.5809861</v>
      </c>
      <c r="F26" s="49">
        <v>1.212562</v>
      </c>
      <c r="G26" s="49">
        <v>0.4490409</v>
      </c>
    </row>
    <row r="27" spans="1:7" ht="12.75">
      <c r="A27" t="s">
        <v>35</v>
      </c>
      <c r="B27" s="49">
        <v>0.1031629</v>
      </c>
      <c r="C27" s="49">
        <v>0.3024504</v>
      </c>
      <c r="D27" s="49">
        <v>0.3566628</v>
      </c>
      <c r="E27" s="49">
        <v>-0.302578</v>
      </c>
      <c r="F27" s="49">
        <v>0.2340044</v>
      </c>
      <c r="G27" s="49">
        <v>0.131907</v>
      </c>
    </row>
    <row r="28" spans="1:7" ht="12.75">
      <c r="A28" t="s">
        <v>36</v>
      </c>
      <c r="B28" s="49">
        <v>-0.3992895</v>
      </c>
      <c r="C28" s="49">
        <v>0.3688678</v>
      </c>
      <c r="D28" s="49">
        <v>0.552571</v>
      </c>
      <c r="E28" s="49">
        <v>0.5528291</v>
      </c>
      <c r="F28" s="49">
        <v>-0.004926984</v>
      </c>
      <c r="G28" s="49">
        <v>0.2962537</v>
      </c>
    </row>
    <row r="29" spans="1:7" ht="12.75">
      <c r="A29" t="s">
        <v>37</v>
      </c>
      <c r="B29" s="49">
        <v>0.06358025</v>
      </c>
      <c r="C29" s="49">
        <v>0.06827412</v>
      </c>
      <c r="D29" s="49">
        <v>0.1084791</v>
      </c>
      <c r="E29" s="49">
        <v>0.08543568</v>
      </c>
      <c r="F29" s="49">
        <v>-0.03194008</v>
      </c>
      <c r="G29" s="49">
        <v>0.06801774</v>
      </c>
    </row>
    <row r="30" spans="1:7" ht="12.75">
      <c r="A30" t="s">
        <v>38</v>
      </c>
      <c r="B30" s="49">
        <v>-0.008599237</v>
      </c>
      <c r="C30" s="49">
        <v>-0.06144431</v>
      </c>
      <c r="D30" s="49">
        <v>0.01408629</v>
      </c>
      <c r="E30" s="49">
        <v>-0.0855229</v>
      </c>
      <c r="F30" s="49">
        <v>0.246765</v>
      </c>
      <c r="G30" s="49">
        <v>-0.0002374345</v>
      </c>
    </row>
    <row r="31" spans="1:7" ht="12.75">
      <c r="A31" t="s">
        <v>39</v>
      </c>
      <c r="B31" s="49">
        <v>0.004356259</v>
      </c>
      <c r="C31" s="49">
        <v>-0.0007514528</v>
      </c>
      <c r="D31" s="49">
        <v>0.0101338</v>
      </c>
      <c r="E31" s="49">
        <v>0.01951053</v>
      </c>
      <c r="F31" s="49">
        <v>0.04630157</v>
      </c>
      <c r="G31" s="49">
        <v>0.01376728</v>
      </c>
    </row>
    <row r="32" spans="1:7" ht="12.75">
      <c r="A32" t="s">
        <v>40</v>
      </c>
      <c r="B32" s="49">
        <v>-0.02890626</v>
      </c>
      <c r="C32" s="49">
        <v>0.03578407</v>
      </c>
      <c r="D32" s="49">
        <v>0.06446309</v>
      </c>
      <c r="E32" s="49">
        <v>0.04286439</v>
      </c>
      <c r="F32" s="49">
        <v>-7.433213E-05</v>
      </c>
      <c r="G32" s="49">
        <v>0.03024528</v>
      </c>
    </row>
    <row r="33" spans="1:7" ht="12.75">
      <c r="A33" t="s">
        <v>41</v>
      </c>
      <c r="B33" s="49">
        <v>0.1345051</v>
      </c>
      <c r="C33" s="49">
        <v>0.09937223</v>
      </c>
      <c r="D33" s="49">
        <v>0.1341196</v>
      </c>
      <c r="E33" s="49">
        <v>0.1021621</v>
      </c>
      <c r="F33" s="49">
        <v>0.09324377</v>
      </c>
      <c r="G33" s="49">
        <v>0.1126622</v>
      </c>
    </row>
    <row r="34" spans="1:7" ht="12.75">
      <c r="A34" t="s">
        <v>42</v>
      </c>
      <c r="B34" s="49">
        <v>-0.02163486</v>
      </c>
      <c r="C34" s="49">
        <v>-0.01170646</v>
      </c>
      <c r="D34" s="49">
        <v>-0.008442438</v>
      </c>
      <c r="E34" s="49">
        <v>0.002357585</v>
      </c>
      <c r="F34" s="49">
        <v>-0.02026717</v>
      </c>
      <c r="G34" s="49">
        <v>-0.0100747</v>
      </c>
    </row>
    <row r="35" spans="1:7" ht="12.75">
      <c r="A35" t="s">
        <v>43</v>
      </c>
      <c r="B35" s="49">
        <v>0.001410445</v>
      </c>
      <c r="C35" s="49">
        <v>-0.003430963</v>
      </c>
      <c r="D35" s="49">
        <v>-0.003221828</v>
      </c>
      <c r="E35" s="49">
        <v>0.01079528</v>
      </c>
      <c r="F35" s="49">
        <v>0.007307818</v>
      </c>
      <c r="G35" s="49">
        <v>0.002177945</v>
      </c>
    </row>
    <row r="36" spans="1:6" ht="12.75">
      <c r="A36" t="s">
        <v>44</v>
      </c>
      <c r="B36" s="49">
        <v>20.00732</v>
      </c>
      <c r="C36" s="49">
        <v>20.00427</v>
      </c>
      <c r="D36" s="49">
        <v>20.01343</v>
      </c>
      <c r="E36" s="49">
        <v>20.01648</v>
      </c>
      <c r="F36" s="49">
        <v>20.02258</v>
      </c>
    </row>
    <row r="37" spans="1:6" ht="12.75">
      <c r="A37" t="s">
        <v>45</v>
      </c>
      <c r="B37" s="49">
        <v>0.3428141</v>
      </c>
      <c r="C37" s="49">
        <v>0.2950033</v>
      </c>
      <c r="D37" s="49">
        <v>0.273641</v>
      </c>
      <c r="E37" s="49">
        <v>0.2583822</v>
      </c>
      <c r="F37" s="49">
        <v>0.2410889</v>
      </c>
    </row>
    <row r="38" spans="1:7" ht="12.75">
      <c r="A38" t="s">
        <v>56</v>
      </c>
      <c r="B38" s="49">
        <v>0.0002620039</v>
      </c>
      <c r="C38" s="49">
        <v>-0.0002728814</v>
      </c>
      <c r="D38" s="49">
        <v>-1.420269E-05</v>
      </c>
      <c r="E38" s="49">
        <v>1.620306E-05</v>
      </c>
      <c r="F38" s="49">
        <v>0.0002036998</v>
      </c>
      <c r="G38" s="49">
        <v>0.0002314555</v>
      </c>
    </row>
    <row r="39" spans="1:7" ht="12.75">
      <c r="A39" t="s">
        <v>57</v>
      </c>
      <c r="B39" s="49">
        <v>6.183116E-05</v>
      </c>
      <c r="C39" s="49">
        <v>-9.577323E-05</v>
      </c>
      <c r="D39" s="49">
        <v>2.53651E-05</v>
      </c>
      <c r="E39" s="49">
        <v>0</v>
      </c>
      <c r="F39" s="49">
        <v>5.293991E-05</v>
      </c>
      <c r="G39" s="49">
        <v>0.001085867</v>
      </c>
    </row>
    <row r="40" spans="2:5" ht="12.75">
      <c r="B40" t="s">
        <v>46</v>
      </c>
      <c r="C40" t="s">
        <v>47</v>
      </c>
      <c r="D40" t="s">
        <v>48</v>
      </c>
      <c r="E40">
        <v>3.11695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59</v>
      </c>
      <c r="B50">
        <f>-0.017/(B7*B7+B22*B22)*(B21*B22+B6*B7)</f>
        <v>0.0002620038858149292</v>
      </c>
      <c r="C50">
        <f>-0.017/(C7*C7+C22*C22)*(C21*C22+C6*C7)</f>
        <v>-0.00027288146030883537</v>
      </c>
      <c r="D50">
        <f>-0.017/(D7*D7+D22*D22)*(D21*D22+D6*D7)</f>
        <v>-1.4202686549451717E-05</v>
      </c>
      <c r="E50">
        <f>-0.017/(E7*E7+E22*E22)*(E21*E22+E6*E7)</f>
        <v>1.620305873691775E-05</v>
      </c>
      <c r="F50">
        <f>-0.017/(F7*F7+F22*F22)*(F21*F22+F6*F7)</f>
        <v>0.0002036998276772618</v>
      </c>
      <c r="G50">
        <f>(B50*B$4+C50*C$4+D50*D$4+E50*E$4+F50*F$4)/SUM(B$4:F$4)</f>
        <v>-5.657928820242522E-08</v>
      </c>
    </row>
    <row r="51" spans="1:7" ht="12.75">
      <c r="A51" t="s">
        <v>60</v>
      </c>
      <c r="B51">
        <f>-0.017/(B7*B7+B22*B22)*(B21*B7-B6*B22)</f>
        <v>6.183116141916232E-05</v>
      </c>
      <c r="C51">
        <f>-0.017/(C7*C7+C22*C22)*(C21*C7-C6*C22)</f>
        <v>-9.577322322555553E-05</v>
      </c>
      <c r="D51">
        <f>-0.017/(D7*D7+D22*D22)*(D21*D7-D6*D22)</f>
        <v>2.5365106785144074E-05</v>
      </c>
      <c r="E51">
        <f>-0.017/(E7*E7+E22*E22)*(E21*E7-E6*E22)</f>
        <v>4.495393467495068E-06</v>
      </c>
      <c r="F51">
        <f>-0.017/(F7*F7+F22*F22)*(F21*F7-F6*F22)</f>
        <v>5.293991463616087E-05</v>
      </c>
      <c r="G51">
        <f>(B51*B$4+C51*C$4+D51*D$4+E51*E$4+F51*F$4)/SUM(B$4:F$4)</f>
        <v>1.567162058747047E-07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10000.073901093481</v>
      </c>
      <c r="C62">
        <f>C7+(2/0.017)*(C8*C50-C23*C51)</f>
        <v>9999.878357241549</v>
      </c>
      <c r="D62">
        <f>D7+(2/0.017)*(D8*D50-D23*D51)</f>
        <v>9999.986299541382</v>
      </c>
      <c r="E62">
        <f>E7+(2/0.017)*(E8*E50-E23*E51)</f>
        <v>10000.00144082315</v>
      </c>
      <c r="F62">
        <f>F7+(2/0.017)*(F8*F50-F23*F51)</f>
        <v>9999.966846584031</v>
      </c>
    </row>
    <row r="63" spans="1:6" ht="12.75">
      <c r="A63" t="s">
        <v>68</v>
      </c>
      <c r="B63">
        <f>B8+(3/0.017)*(B9*B50-B24*B51)</f>
        <v>2.6958471825015193</v>
      </c>
      <c r="C63">
        <f>C8+(3/0.017)*(C9*C50-C24*C51)</f>
        <v>4.253588988924604</v>
      </c>
      <c r="D63">
        <f>D8+(3/0.017)*(D9*D50-D24*D51)</f>
        <v>4.635037440767504</v>
      </c>
      <c r="E63">
        <f>E8+(3/0.017)*(E9*E50-E24*E51)</f>
        <v>0.36957613045988463</v>
      </c>
      <c r="F63">
        <f>F8+(3/0.017)*(F9*F50-F24*F51)</f>
        <v>-0.6340661907474603</v>
      </c>
    </row>
    <row r="64" spans="1:6" ht="12.75">
      <c r="A64" t="s">
        <v>69</v>
      </c>
      <c r="B64">
        <f>B9+(4/0.017)*(B10*B50-B25*B51)</f>
        <v>-0.8653203209165686</v>
      </c>
      <c r="C64">
        <f>C9+(4/0.017)*(C10*C50-C25*C51)</f>
        <v>-0.3206633012922304</v>
      </c>
      <c r="D64">
        <f>D9+(4/0.017)*(D10*D50-D25*D51)</f>
        <v>0.16252380954882023</v>
      </c>
      <c r="E64">
        <f>E9+(4/0.017)*(E10*E50-E25*E51)</f>
        <v>0.10705469639981051</v>
      </c>
      <c r="F64">
        <f>F9+(4/0.017)*(F10*F50-F25*F51)</f>
        <v>-2.7091416779473954</v>
      </c>
    </row>
    <row r="65" spans="1:6" ht="12.75">
      <c r="A65" t="s">
        <v>70</v>
      </c>
      <c r="B65">
        <f>B10+(5/0.017)*(B11*B50-B26*B51)</f>
        <v>-0.36311445292998507</v>
      </c>
      <c r="C65">
        <f>C10+(5/0.017)*(C11*C50-C26*C51)</f>
        <v>-1.5936627297067456</v>
      </c>
      <c r="D65">
        <f>D10+(5/0.017)*(D11*D50-D26*D51)</f>
        <v>-1.2356120238832036</v>
      </c>
      <c r="E65">
        <f>E10+(5/0.017)*(E11*E50-E26*E51)</f>
        <v>0.06127677233223762</v>
      </c>
      <c r="F65">
        <f>F10+(5/0.017)*(F11*F50-F26*F51)</f>
        <v>0.3434340174926229</v>
      </c>
    </row>
    <row r="66" spans="1:6" ht="12.75">
      <c r="A66" t="s">
        <v>71</v>
      </c>
      <c r="B66">
        <f>B11+(6/0.017)*(B12*B50-B27*B51)</f>
        <v>2.538876509147491</v>
      </c>
      <c r="C66">
        <f>C11+(6/0.017)*(C12*C50-C27*C51)</f>
        <v>0.4319719402825548</v>
      </c>
      <c r="D66">
        <f>D11+(6/0.017)*(D12*D50-D27*D51)</f>
        <v>1.3401672126531678</v>
      </c>
      <c r="E66">
        <f>E11+(6/0.017)*(E12*E50-E27*E51)</f>
        <v>0.9185984262758492</v>
      </c>
      <c r="F66">
        <f>F11+(6/0.017)*(F12*F50-F27*F51)</f>
        <v>13.629137174687916</v>
      </c>
    </row>
    <row r="67" spans="1:6" ht="12.75">
      <c r="A67" t="s">
        <v>72</v>
      </c>
      <c r="B67">
        <f>B12+(7/0.017)*(B13*B50-B28*B51)</f>
        <v>0.06745869637048732</v>
      </c>
      <c r="C67">
        <f>C12+(7/0.017)*(C13*C50-C28*C51)</f>
        <v>0.035942024243781956</v>
      </c>
      <c r="D67">
        <f>D12+(7/0.017)*(D13*D50-D28*D51)</f>
        <v>0.17999795981298228</v>
      </c>
      <c r="E67">
        <f>E12+(7/0.017)*(E13*E50-E28*E51)</f>
        <v>0.44357704603822967</v>
      </c>
      <c r="F67">
        <f>F12+(7/0.017)*(F13*F50-F28*F51)</f>
        <v>-0.4518891815024695</v>
      </c>
    </row>
    <row r="68" spans="1:6" ht="12.75">
      <c r="A68" t="s">
        <v>73</v>
      </c>
      <c r="B68">
        <f>B13+(8/0.017)*(B14*B50-B29*B51)</f>
        <v>-0.07238638542564342</v>
      </c>
      <c r="C68">
        <f>C13+(8/0.017)*(C14*C50-C29*C51)</f>
        <v>0.021137913147729823</v>
      </c>
      <c r="D68">
        <f>D13+(8/0.017)*(D14*D50-D29*D51)</f>
        <v>-0.014774736291790179</v>
      </c>
      <c r="E68">
        <f>E13+(8/0.017)*(E14*E50-E29*E51)</f>
        <v>0.023157462957969475</v>
      </c>
      <c r="F68">
        <f>F13+(8/0.017)*(F14*F50-F29*F51)</f>
        <v>-0.18499883840911527</v>
      </c>
    </row>
    <row r="69" spans="1:6" ht="12.75">
      <c r="A69" t="s">
        <v>74</v>
      </c>
      <c r="B69">
        <f>B14+(9/0.017)*(B15*B50-B30*B51)</f>
        <v>-0.04428423797082906</v>
      </c>
      <c r="C69">
        <f>C14+(9/0.017)*(C15*C50-C30*C51)</f>
        <v>-0.04722792616304888</v>
      </c>
      <c r="D69">
        <f>D14+(9/0.017)*(D15*D50-D30*D51)</f>
        <v>-0.0509857596640976</v>
      </c>
      <c r="E69">
        <f>E14+(9/0.017)*(E15*E50-E30*E51)</f>
        <v>-0.01611842784423508</v>
      </c>
      <c r="F69">
        <f>F14+(9/0.017)*(F15*F50-F30*F51)</f>
        <v>0.11793457098512292</v>
      </c>
    </row>
    <row r="70" spans="1:6" ht="12.75">
      <c r="A70" t="s">
        <v>75</v>
      </c>
      <c r="B70">
        <f>B15+(10/0.017)*(B16*B50-B31*B51)</f>
        <v>-0.4051741868222864</v>
      </c>
      <c r="C70">
        <f>C15+(10/0.017)*(C16*C50-C31*C51)</f>
        <v>-0.24157655156329622</v>
      </c>
      <c r="D70">
        <f>D15+(10/0.017)*(D16*D50-D31*D51)</f>
        <v>-0.15353970722084415</v>
      </c>
      <c r="E70">
        <f>E15+(10/0.017)*(E16*E50-E31*E51)</f>
        <v>-0.1879715065784077</v>
      </c>
      <c r="F70">
        <f>F15+(10/0.017)*(F16*F50-F31*F51)</f>
        <v>-0.3760710739290056</v>
      </c>
    </row>
    <row r="71" spans="1:6" ht="12.75">
      <c r="A71" t="s">
        <v>76</v>
      </c>
      <c r="B71">
        <f>B16+(11/0.017)*(B17*B50-B32*B51)</f>
        <v>-0.010631792881276622</v>
      </c>
      <c r="C71">
        <f>C16+(11/0.017)*(C17*C50-C32*C51)</f>
        <v>-0.010595931545287842</v>
      </c>
      <c r="D71">
        <f>D16+(11/0.017)*(D17*D50-D32*D51)</f>
        <v>-0.03209783643965012</v>
      </c>
      <c r="E71">
        <f>E16+(11/0.017)*(E17*E50-E32*E51)</f>
        <v>0.004970538305773179</v>
      </c>
      <c r="F71">
        <f>F16+(11/0.017)*(F17*F50-F32*F51)</f>
        <v>-0.08160559069192824</v>
      </c>
    </row>
    <row r="72" spans="1:6" ht="12.75">
      <c r="A72" t="s">
        <v>77</v>
      </c>
      <c r="B72">
        <f>B17+(12/0.017)*(B18*B50-B33*B51)</f>
        <v>-0.03286204232821423</v>
      </c>
      <c r="C72">
        <f>C17+(12/0.017)*(C18*C50-C33*C51)</f>
        <v>-0.04022934159030519</v>
      </c>
      <c r="D72">
        <f>D17+(12/0.017)*(D18*D50-D33*D51)</f>
        <v>-0.055783451490892554</v>
      </c>
      <c r="E72">
        <f>E17+(12/0.017)*(E18*E50-E33*E51)</f>
        <v>-0.04036142519556799</v>
      </c>
      <c r="F72">
        <f>F17+(12/0.017)*(F18*F50-F33*F51)</f>
        <v>-0.041966092684039634</v>
      </c>
    </row>
    <row r="73" spans="1:6" ht="12.75">
      <c r="A73" t="s">
        <v>78</v>
      </c>
      <c r="B73">
        <f>B18+(13/0.017)*(B19*B50-B34*B51)</f>
        <v>0.013537816588044642</v>
      </c>
      <c r="C73">
        <f>C18+(13/0.017)*(C19*C50-C34*C51)</f>
        <v>0.034735826551831925</v>
      </c>
      <c r="D73">
        <f>D18+(13/0.017)*(D19*D50-D34*D51)</f>
        <v>0.035831328255270065</v>
      </c>
      <c r="E73">
        <f>E18+(13/0.017)*(E19*E50-E34*E51)</f>
        <v>0.016633967209205697</v>
      </c>
      <c r="F73">
        <f>F18+(13/0.017)*(F19*F50-F34*F51)</f>
        <v>0.02224197430513546</v>
      </c>
    </row>
    <row r="74" spans="1:6" ht="12.75">
      <c r="A74" t="s">
        <v>79</v>
      </c>
      <c r="B74">
        <f>B19+(14/0.017)*(B20*B50-B35*B51)</f>
        <v>-0.21512519193624627</v>
      </c>
      <c r="C74">
        <f>C19+(14/0.017)*(C20*C50-C35*C51)</f>
        <v>-0.1845067159256133</v>
      </c>
      <c r="D74">
        <f>D19+(14/0.017)*(D20*D50-D35*D51)</f>
        <v>-0.20417298280711782</v>
      </c>
      <c r="E74">
        <f>E19+(14/0.017)*(E20*E50-E35*E51)</f>
        <v>-0.18127238506885726</v>
      </c>
      <c r="F74">
        <f>F19+(14/0.017)*(F20*F50-F35*F51)</f>
        <v>-0.16114327560675606</v>
      </c>
    </row>
    <row r="75" spans="1:6" ht="12.75">
      <c r="A75" t="s">
        <v>80</v>
      </c>
      <c r="B75" s="49">
        <f>B20</f>
        <v>-0.008896932</v>
      </c>
      <c r="C75" s="49">
        <f>C20</f>
        <v>0.0004387958</v>
      </c>
      <c r="D75" s="49">
        <f>D20</f>
        <v>0.004307615</v>
      </c>
      <c r="E75" s="49">
        <f>E20</f>
        <v>-0.01007367</v>
      </c>
      <c r="F75" s="49">
        <f>F20</f>
        <v>-0.01039847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80.5420324710668</v>
      </c>
      <c r="C82">
        <f>C22+(2/0.017)*(C8*C51+C23*C50)</f>
        <v>35.786541198476044</v>
      </c>
      <c r="D82">
        <f>D22+(2/0.017)*(D8*D51+D23*D50)</f>
        <v>0.29906360080919336</v>
      </c>
      <c r="E82">
        <f>E22+(2/0.017)*(E8*E51+E23*E50)</f>
        <v>-34.77463268717044</v>
      </c>
      <c r="F82">
        <f>F22+(2/0.017)*(F8*F51+F23*F50)</f>
        <v>-87.29222010625517</v>
      </c>
    </row>
    <row r="83" spans="1:6" ht="12.75">
      <c r="A83" t="s">
        <v>83</v>
      </c>
      <c r="B83">
        <f>B23+(3/0.017)*(B9*B51+B24*B50)</f>
        <v>1.0212369160121602</v>
      </c>
      <c r="C83">
        <f>C23+(3/0.017)*(C9*C51+C24*C50)</f>
        <v>1.2453500372510882</v>
      </c>
      <c r="D83">
        <f>D23+(3/0.017)*(D9*D51+D24*D50)</f>
        <v>1.9852182654973005</v>
      </c>
      <c r="E83">
        <f>E23+(3/0.017)*(E9*E51+E24*E50)</f>
        <v>-1.3853906323049392</v>
      </c>
      <c r="F83">
        <f>F23+(3/0.017)*(F9*F51+F24*F50)</f>
        <v>3.2684434350922307</v>
      </c>
    </row>
    <row r="84" spans="1:6" ht="12.75">
      <c r="A84" t="s">
        <v>84</v>
      </c>
      <c r="B84">
        <f>B24+(4/0.017)*(B10*B51+B25*B50)</f>
        <v>-4.262482587908358</v>
      </c>
      <c r="C84">
        <f>C24+(4/0.017)*(C10*C51+C25*C50)</f>
        <v>0.2928263154882646</v>
      </c>
      <c r="D84">
        <f>D24+(4/0.017)*(D10*D51+D25*D50)</f>
        <v>2.2026538460440013</v>
      </c>
      <c r="E84">
        <f>E24+(4/0.017)*(E10*E51+E25*E50)</f>
        <v>1.3774903029840182</v>
      </c>
      <c r="F84">
        <f>F24+(4/0.017)*(F10*F51+F25*F50)</f>
        <v>0.4144008963802134</v>
      </c>
    </row>
    <row r="85" spans="1:6" ht="12.75">
      <c r="A85" t="s">
        <v>85</v>
      </c>
      <c r="B85">
        <f>B25+(5/0.017)*(B11*B51+B26*B50)</f>
        <v>0.4699743609652927</v>
      </c>
      <c r="C85">
        <f>C25+(5/0.017)*(C11*C51+C26*C50)</f>
        <v>0.2810812069607523</v>
      </c>
      <c r="D85">
        <f>D25+(5/0.017)*(D11*D51+D26*D50)</f>
        <v>0.18225620040436719</v>
      </c>
      <c r="E85">
        <f>E25+(5/0.017)*(E11*E51+E26*E50)</f>
        <v>-0.09981369722946956</v>
      </c>
      <c r="F85">
        <f>F25+(5/0.017)*(F11*F51+F26*F50)</f>
        <v>-1.3566008568914527</v>
      </c>
    </row>
    <row r="86" spans="1:6" ht="12.75">
      <c r="A86" t="s">
        <v>86</v>
      </c>
      <c r="B86">
        <f>B26+(6/0.017)*(B12*B51+B27*B50)</f>
        <v>0.4230207660618811</v>
      </c>
      <c r="C86">
        <f>C26+(6/0.017)*(C12*C51+C27*C50)</f>
        <v>0.16127683273391138</v>
      </c>
      <c r="D86">
        <f>D26+(6/0.017)*(D12*D51+D27*D50)</f>
        <v>0.17447410687382803</v>
      </c>
      <c r="E86">
        <f>E26+(6/0.017)*(E12*E51+E27*E50)</f>
        <v>0.579960898034669</v>
      </c>
      <c r="F86">
        <f>F26+(6/0.017)*(F12*F51+F27*F50)</f>
        <v>1.2212559726882979</v>
      </c>
    </row>
    <row r="87" spans="1:6" ht="12.75">
      <c r="A87" t="s">
        <v>87</v>
      </c>
      <c r="B87">
        <f>B27+(7/0.017)*(B13*B51+B28*B50)</f>
        <v>0.05825403452274376</v>
      </c>
      <c r="C87">
        <f>C27+(7/0.017)*(C13*C51+C28*C50)</f>
        <v>0.260693667407685</v>
      </c>
      <c r="D87">
        <f>D27+(7/0.017)*(D13*D51+D28*D50)</f>
        <v>0.35328685705638696</v>
      </c>
      <c r="E87">
        <f>E27+(7/0.017)*(E13*E51+E28*E50)</f>
        <v>-0.2988462007754399</v>
      </c>
      <c r="F87">
        <f>F27+(7/0.017)*(F13*F51+F28*F50)</f>
        <v>0.22919777963295135</v>
      </c>
    </row>
    <row r="88" spans="1:6" ht="12.75">
      <c r="A88" t="s">
        <v>88</v>
      </c>
      <c r="B88">
        <f>B28+(8/0.017)*(B14*B51+B29*B50)</f>
        <v>-0.3911158136034074</v>
      </c>
      <c r="C88">
        <f>C28+(8/0.017)*(C14*C51+C29*C50)</f>
        <v>0.3636833351879126</v>
      </c>
      <c r="D88">
        <f>D28+(8/0.017)*(D14*D51+D29*D50)</f>
        <v>0.5512258420456659</v>
      </c>
      <c r="E88">
        <f>E28+(8/0.017)*(E14*E51+E29*E50)</f>
        <v>0.5534494267111296</v>
      </c>
      <c r="F88">
        <f>F28+(8/0.017)*(F14*F51+F29*F50)</f>
        <v>-0.0038961929501204924</v>
      </c>
    </row>
    <row r="89" spans="1:6" ht="12.75">
      <c r="A89" t="s">
        <v>89</v>
      </c>
      <c r="B89">
        <f>B29+(9/0.017)*(B15*B51+B30*B50)</f>
        <v>0.049157275725947656</v>
      </c>
      <c r="C89">
        <f>C29+(9/0.017)*(C15*C51+C30*C50)</f>
        <v>0.08956993513852357</v>
      </c>
      <c r="D89">
        <f>D29+(9/0.017)*(D15*D51+D30*D50)</f>
        <v>0.1063098564638356</v>
      </c>
      <c r="E89">
        <f>E29+(9/0.017)*(E15*E51+E30*E50)</f>
        <v>0.08425469845378927</v>
      </c>
      <c r="F89">
        <f>F29+(9/0.017)*(F15*F51+F30*F50)</f>
        <v>-0.015574322192588464</v>
      </c>
    </row>
    <row r="90" spans="1:6" ht="12.75">
      <c r="A90" t="s">
        <v>90</v>
      </c>
      <c r="B90">
        <f>B30+(10/0.017)*(B16*B51+B31*B50)</f>
        <v>-0.00812720461300504</v>
      </c>
      <c r="C90">
        <f>C30+(10/0.017)*(C16*C51+C31*C50)</f>
        <v>-0.06012937779764286</v>
      </c>
      <c r="D90">
        <f>D30+(10/0.017)*(D16*D51+D31*D50)</f>
        <v>0.01353121880976221</v>
      </c>
      <c r="E90">
        <f>E30+(10/0.017)*(E16*E51+E31*E50)</f>
        <v>-0.08532235148636062</v>
      </c>
      <c r="F90">
        <f>F30+(10/0.017)*(F16*F51+F31*F50)</f>
        <v>0.24995686214944154</v>
      </c>
    </row>
    <row r="91" spans="1:6" ht="12.75">
      <c r="A91" t="s">
        <v>91</v>
      </c>
      <c r="B91">
        <f>B31+(11/0.017)*(B17*B51+B32*B50)</f>
        <v>-0.0020327325917141106</v>
      </c>
      <c r="C91">
        <f>C31+(11/0.017)*(C17*C51+C32*C50)</f>
        <v>-0.0041266880485508976</v>
      </c>
      <c r="D91">
        <f>D31+(11/0.017)*(D17*D51+D32*D50)</f>
        <v>0.008670745143206584</v>
      </c>
      <c r="E91">
        <f>E31+(11/0.017)*(E17*E51+E32*E50)</f>
        <v>0.019842846491162573</v>
      </c>
      <c r="F91">
        <f>F31+(11/0.017)*(F17*F51+F32*F50)</f>
        <v>0.044746009737479615</v>
      </c>
    </row>
    <row r="92" spans="1:6" ht="12.75">
      <c r="A92" t="s">
        <v>92</v>
      </c>
      <c r="B92">
        <f>B32+(12/0.017)*(B18*B51+B33*B50)</f>
        <v>-0.0016203645569352193</v>
      </c>
      <c r="C92">
        <f>C32+(12/0.017)*(C18*C51+C33*C50)</f>
        <v>0.01683419631575597</v>
      </c>
      <c r="D92">
        <f>D32+(12/0.017)*(D18*D51+D33*D50)</f>
        <v>0.0637173968655507</v>
      </c>
      <c r="E92">
        <f>E32+(12/0.017)*(E18*E51+E33*E50)</f>
        <v>0.044092793589251375</v>
      </c>
      <c r="F92">
        <f>F32+(12/0.017)*(F18*F51+F33*F50)</f>
        <v>0.015059533762028815</v>
      </c>
    </row>
    <row r="93" spans="1:6" ht="12.75">
      <c r="A93" t="s">
        <v>93</v>
      </c>
      <c r="B93">
        <f>B33+(13/0.017)*(B19*B51+B34*B50)</f>
        <v>0.1200929011312277</v>
      </c>
      <c r="C93">
        <f>C33+(13/0.017)*(C19*C51+C34*C50)</f>
        <v>0.11530099066412089</v>
      </c>
      <c r="D93">
        <f>D33+(13/0.017)*(D19*D51+D34*D50)</f>
        <v>0.1302506521691077</v>
      </c>
      <c r="E93">
        <f>E33+(13/0.017)*(E19*E51+E34*E50)</f>
        <v>0.10156875959921918</v>
      </c>
      <c r="F93">
        <f>F33+(13/0.017)*(F19*F51+F34*F50)</f>
        <v>0.08364662205856423</v>
      </c>
    </row>
    <row r="94" spans="1:6" ht="12.75">
      <c r="A94" t="s">
        <v>94</v>
      </c>
      <c r="B94">
        <f>B34+(14/0.017)*(B20*B51+B35*B50)</f>
        <v>-0.021783561055916882</v>
      </c>
      <c r="C94">
        <f>C34+(14/0.017)*(C20*C51+C35*C50)</f>
        <v>-0.010970042454210327</v>
      </c>
      <c r="D94">
        <f>D34+(14/0.017)*(D20*D51+D35*D50)</f>
        <v>-0.008314773047805677</v>
      </c>
      <c r="E94">
        <f>E34+(14/0.017)*(E20*E51+E35*E50)</f>
        <v>0.0024643403081492246</v>
      </c>
      <c r="F94">
        <f>F34+(14/0.017)*(F20*F51+F35*F50)</f>
        <v>-0.019494611167994027</v>
      </c>
    </row>
    <row r="95" spans="1:6" ht="12.75">
      <c r="A95" t="s">
        <v>95</v>
      </c>
      <c r="B95" s="49">
        <f>B35</f>
        <v>0.001410445</v>
      </c>
      <c r="C95" s="49">
        <f>C35</f>
        <v>-0.003430963</v>
      </c>
      <c r="D95" s="49">
        <f>D35</f>
        <v>-0.003221828</v>
      </c>
      <c r="E95" s="49">
        <f>E35</f>
        <v>0.01079528</v>
      </c>
      <c r="F95" s="49">
        <f>F35</f>
        <v>0.007307818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2.6958272600432838</v>
      </c>
      <c r="C103">
        <f>C63*10000/C62</f>
        <v>4.253640731383807</v>
      </c>
      <c r="D103">
        <f>D63*10000/D62</f>
        <v>4.635043790990069</v>
      </c>
      <c r="E103">
        <f>E63*10000/E62</f>
        <v>0.3695760772105079</v>
      </c>
      <c r="F103">
        <f>F63*10000/F62</f>
        <v>-0.634068292900447</v>
      </c>
      <c r="G103">
        <f>AVERAGE(C103:E103)</f>
        <v>3.086086866528128</v>
      </c>
      <c r="H103">
        <f>STDEV(C103:E103)</f>
        <v>2.3602839288586726</v>
      </c>
      <c r="I103">
        <f>(B103*B4+C103*C4+D103*D4+E103*E4+F103*F4)/SUM(B4:F4)</f>
        <v>2.5328601862073876</v>
      </c>
      <c r="K103">
        <f>(LN(H103)+LN(H123))/2-LN(K114*K115^3)</f>
        <v>-3.1632461463036403</v>
      </c>
    </row>
    <row r="104" spans="1:11" ht="12.75">
      <c r="A104" t="s">
        <v>69</v>
      </c>
      <c r="B104">
        <f>B64*10000/B62</f>
        <v>-0.8653139261520338</v>
      </c>
      <c r="C104">
        <f>C64*10000/C62</f>
        <v>-0.32066720197652976</v>
      </c>
      <c r="D104">
        <f>D64*10000/D62</f>
        <v>0.162524032214198</v>
      </c>
      <c r="E104">
        <f>E64*10000/E62</f>
        <v>0.10705468097512426</v>
      </c>
      <c r="F104">
        <f>F64*10000/F62</f>
        <v>-2.70915065970727</v>
      </c>
      <c r="G104">
        <f>AVERAGE(C104:E104)</f>
        <v>-0.017029496262402497</v>
      </c>
      <c r="H104">
        <f>STDEV(C104:E104)</f>
        <v>0.26441653594324455</v>
      </c>
      <c r="I104">
        <f>(B104*B4+C104*C4+D104*D4+E104*E4+F104*F4)/SUM(B4:F4)</f>
        <v>-0.49922433890458157</v>
      </c>
      <c r="K104">
        <f>(LN(H104)+LN(H124))/2-LN(K114*K115^4)</f>
        <v>-3.9738860239109033</v>
      </c>
    </row>
    <row r="105" spans="1:11" ht="12.75">
      <c r="A105" t="s">
        <v>70</v>
      </c>
      <c r="B105">
        <f>B65*10000/B62</f>
        <v>-0.3631117694943029</v>
      </c>
      <c r="C105">
        <f>C65*10000/C62</f>
        <v>-1.5936821156956105</v>
      </c>
      <c r="D105">
        <f>D65*10000/D62</f>
        <v>-1.235613716730663</v>
      </c>
      <c r="E105">
        <f>E65*10000/E62</f>
        <v>0.06127676350333969</v>
      </c>
      <c r="F105">
        <f>F65*10000/F62</f>
        <v>0.34343515609748176</v>
      </c>
      <c r="G105">
        <f>AVERAGE(C105:E105)</f>
        <v>-0.9226730229743113</v>
      </c>
      <c r="H105">
        <f>STDEV(C105:E105)</f>
        <v>0.8707302287829402</v>
      </c>
      <c r="I105">
        <f>(B105*B4+C105*C4+D105*D4+E105*E4+F105*F4)/SUM(B4:F4)</f>
        <v>-0.6726334546009118</v>
      </c>
      <c r="K105">
        <f>(LN(H105)+LN(H125))/2-LN(K114*K115^5)</f>
        <v>-3.5757427401126813</v>
      </c>
    </row>
    <row r="106" spans="1:11" ht="12.75">
      <c r="A106" t="s">
        <v>71</v>
      </c>
      <c r="B106">
        <f>B66*10000/B62</f>
        <v>2.5388577467111233</v>
      </c>
      <c r="C106">
        <f>C66*10000/C62</f>
        <v>0.43197719497231324</v>
      </c>
      <c r="D106">
        <f>D66*10000/D62</f>
        <v>1.3401690487462272</v>
      </c>
      <c r="E106">
        <f>E66*10000/E62</f>
        <v>0.9185982939220805</v>
      </c>
      <c r="F106">
        <f>F66*10000/F62</f>
        <v>13.629182360083126</v>
      </c>
      <c r="G106">
        <f>AVERAGE(C106:E106)</f>
        <v>0.896914845880207</v>
      </c>
      <c r="H106">
        <f>STDEV(C106:E106)</f>
        <v>0.4544840368534004</v>
      </c>
      <c r="I106">
        <f>(B106*B4+C106*C4+D106*D4+E106*E4+F106*F4)/SUM(B4:F4)</f>
        <v>2.8343039213754175</v>
      </c>
      <c r="K106">
        <f>(LN(H106)+LN(H126))/2-LN(K114*K115^6)</f>
        <v>-3.216632801622799</v>
      </c>
    </row>
    <row r="107" spans="1:11" ht="12.75">
      <c r="A107" t="s">
        <v>72</v>
      </c>
      <c r="B107">
        <f>B67*10000/B62</f>
        <v>0.0674581978470288</v>
      </c>
      <c r="C107">
        <f>C67*10000/C62</f>
        <v>0.035942461457797684</v>
      </c>
      <c r="D107">
        <f>D67*10000/D62</f>
        <v>0.17999820641878012</v>
      </c>
      <c r="E107">
        <f>E67*10000/E62</f>
        <v>0.44357698212663127</v>
      </c>
      <c r="F107">
        <f>F67*10000/F62</f>
        <v>-0.451890679674437</v>
      </c>
      <c r="G107">
        <f>AVERAGE(C107:E107)</f>
        <v>0.21983921666773634</v>
      </c>
      <c r="H107">
        <f>STDEV(C107:E107)</f>
        <v>0.20671708972281538</v>
      </c>
      <c r="I107">
        <f>(B107*B4+C107*C4+D107*D4+E107*E4+F107*F4)/SUM(B4:F4)</f>
        <v>0.10810947995522012</v>
      </c>
      <c r="K107">
        <f>(LN(H107)+LN(H127))/2-LN(K114*K115^7)</f>
        <v>-2.8223837765240196</v>
      </c>
    </row>
    <row r="108" spans="1:9" ht="12.75">
      <c r="A108" t="s">
        <v>73</v>
      </c>
      <c r="B108">
        <f>B68*10000/B62</f>
        <v>-0.07238585048629308</v>
      </c>
      <c r="C108">
        <f>C68*10000/C62</f>
        <v>0.021138170278263948</v>
      </c>
      <c r="D108">
        <f>D68*10000/D62</f>
        <v>-0.014774756533884227</v>
      </c>
      <c r="E108">
        <f>E68*10000/E62</f>
        <v>0.023157459621389084</v>
      </c>
      <c r="F108">
        <f>F68*10000/F62</f>
        <v>-0.18499945174549304</v>
      </c>
      <c r="G108">
        <f>AVERAGE(C108:E108)</f>
        <v>0.009840291121922936</v>
      </c>
      <c r="H108">
        <f>STDEV(C108:E108)</f>
        <v>0.02134115298398983</v>
      </c>
      <c r="I108">
        <f>(B108*B4+C108*C4+D108*D4+E108*E4+F108*F4)/SUM(B4:F4)</f>
        <v>-0.028071123662393616</v>
      </c>
    </row>
    <row r="109" spans="1:9" ht="12.75">
      <c r="A109" t="s">
        <v>74</v>
      </c>
      <c r="B109">
        <f>B69*10000/B62</f>
        <v>-0.044283910707886565</v>
      </c>
      <c r="C109">
        <f>C69*10000/C62</f>
        <v>-0.04722850066355871</v>
      </c>
      <c r="D109">
        <f>D69*10000/D62</f>
        <v>-0.05098582951702234</v>
      </c>
      <c r="E109">
        <f>E69*10000/E62</f>
        <v>-0.01611842552185502</v>
      </c>
      <c r="F109">
        <f>F69*10000/F62</f>
        <v>0.1179349619798081</v>
      </c>
      <c r="G109">
        <f>AVERAGE(C109:E109)</f>
        <v>-0.03811091856747869</v>
      </c>
      <c r="H109">
        <f>STDEV(C109:E109)</f>
        <v>0.019138487212933562</v>
      </c>
      <c r="I109">
        <f>(B109*B4+C109*C4+D109*D4+E109*E4+F109*F4)/SUM(B4:F4)</f>
        <v>-0.018171572186074812</v>
      </c>
    </row>
    <row r="110" spans="1:11" ht="12.75">
      <c r="A110" t="s">
        <v>75</v>
      </c>
      <c r="B110">
        <f>B70*10000/B62</f>
        <v>-0.40517119256286865</v>
      </c>
      <c r="C110">
        <f>C70*10000/C62</f>
        <v>-0.24157949020285355</v>
      </c>
      <c r="D110">
        <f>D70*10000/D62</f>
        <v>-0.15353991757757282</v>
      </c>
      <c r="E110">
        <f>E70*10000/E62</f>
        <v>-0.18797147949504178</v>
      </c>
      <c r="F110">
        <f>F70*10000/F62</f>
        <v>-0.3760723207372139</v>
      </c>
      <c r="G110">
        <f>AVERAGE(C110:E110)</f>
        <v>-0.1943636290918227</v>
      </c>
      <c r="H110">
        <f>STDEV(C110:E110)</f>
        <v>0.04436649940395634</v>
      </c>
      <c r="I110">
        <f>(B110*B4+C110*C4+D110*D4+E110*E4+F110*F4)/SUM(B4:F4)</f>
        <v>-0.24913800356911409</v>
      </c>
      <c r="K110">
        <f>EXP(AVERAGE(K103:K107))</f>
        <v>0.035071084280694255</v>
      </c>
    </row>
    <row r="111" spans="1:9" ht="12.75">
      <c r="A111" t="s">
        <v>76</v>
      </c>
      <c r="B111">
        <f>B71*10000/B62</f>
        <v>-0.0106317143117453</v>
      </c>
      <c r="C111">
        <f>C71*10000/C62</f>
        <v>-0.010596060438689889</v>
      </c>
      <c r="D111">
        <f>D71*10000/D62</f>
        <v>-0.032097880415218355</v>
      </c>
      <c r="E111">
        <f>E71*10000/E62</f>
        <v>0.004970537589606617</v>
      </c>
      <c r="F111">
        <f>F71*10000/F62</f>
        <v>-0.08160586124323457</v>
      </c>
      <c r="G111">
        <f>AVERAGE(C111:E111)</f>
        <v>-0.012574467754767208</v>
      </c>
      <c r="H111">
        <f>STDEV(C111:E111)</f>
        <v>0.018613233866696548</v>
      </c>
      <c r="I111">
        <f>(B111*B4+C111*C4+D111*D4+E111*E4+F111*F4)/SUM(B4:F4)</f>
        <v>-0.021507668229991082</v>
      </c>
    </row>
    <row r="112" spans="1:9" ht="12.75">
      <c r="A112" t="s">
        <v>77</v>
      </c>
      <c r="B112">
        <f>B72*10000/B62</f>
        <v>-0.03286179947592272</v>
      </c>
      <c r="C112">
        <f>C72*10000/C62</f>
        <v>-0.04022983095706615</v>
      </c>
      <c r="D112">
        <f>D72*10000/D62</f>
        <v>-0.055783527916884124</v>
      </c>
      <c r="E112">
        <f>E72*10000/E62</f>
        <v>-0.040361419380201255</v>
      </c>
      <c r="F112">
        <f>F72*10000/F62</f>
        <v>-0.041966231816433636</v>
      </c>
      <c r="G112">
        <f>AVERAGE(C112:E112)</f>
        <v>-0.045458259418050505</v>
      </c>
      <c r="H112">
        <f>STDEV(C112:E112)</f>
        <v>0.008942186872238318</v>
      </c>
      <c r="I112">
        <f>(B112*B4+C112*C4+D112*D4+E112*E4+F112*F4)/SUM(B4:F4)</f>
        <v>-0.043168116735458735</v>
      </c>
    </row>
    <row r="113" spans="1:9" ht="12.75">
      <c r="A113" t="s">
        <v>78</v>
      </c>
      <c r="B113">
        <f>B73*10000/B62</f>
        <v>0.013537716542839067</v>
      </c>
      <c r="C113">
        <f>C73*10000/C62</f>
        <v>0.034736249093147716</v>
      </c>
      <c r="D113">
        <f>D73*10000/D62</f>
        <v>0.03583137734590032</v>
      </c>
      <c r="E113">
        <f>E73*10000/E62</f>
        <v>0.016633964812545542</v>
      </c>
      <c r="F113">
        <f>F73*10000/F62</f>
        <v>0.022242048045122545</v>
      </c>
      <c r="G113">
        <f>AVERAGE(C113:E113)</f>
        <v>0.02906719708386453</v>
      </c>
      <c r="H113">
        <f>STDEV(C113:E113)</f>
        <v>0.010781408767267839</v>
      </c>
      <c r="I113">
        <f>(B113*B4+C113*C4+D113*D4+E113*E4+F113*F4)/SUM(B4:F4)</f>
        <v>0.025907766233428896</v>
      </c>
    </row>
    <row r="114" spans="1:11" ht="12.75">
      <c r="A114" t="s">
        <v>79</v>
      </c>
      <c r="B114">
        <f>B74*10000/B62</f>
        <v>-0.215123602149303</v>
      </c>
      <c r="C114">
        <f>C74*10000/C62</f>
        <v>-0.1845089603435028</v>
      </c>
      <c r="D114">
        <f>D74*10000/D62</f>
        <v>-0.20417326253385124</v>
      </c>
      <c r="E114">
        <f>E74*10000/E62</f>
        <v>-0.18127235895071617</v>
      </c>
      <c r="F114">
        <f>F74*10000/F62</f>
        <v>-0.16114380985353194</v>
      </c>
      <c r="G114">
        <f>AVERAGE(C114:E114)</f>
        <v>-0.18998486060935674</v>
      </c>
      <c r="H114">
        <f>STDEV(C114:E114)</f>
        <v>0.012393625741573417</v>
      </c>
      <c r="I114">
        <f>(B114*B4+C114*C4+D114*D4+E114*E4+F114*F4)/SUM(B4:F4)</f>
        <v>-0.1897724440805438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-0.008896866251185548</v>
      </c>
      <c r="C115">
        <f>C75*10000/C62</f>
        <v>0.00043880113769808015</v>
      </c>
      <c r="D115">
        <f>D75*10000/D62</f>
        <v>0.00430762090163819</v>
      </c>
      <c r="E115">
        <f>E75*10000/E62</f>
        <v>-0.010073668548562516</v>
      </c>
      <c r="F115">
        <f>F75*10000/F62</f>
        <v>-0.01039850447459443</v>
      </c>
      <c r="G115">
        <f>AVERAGE(C115:E115)</f>
        <v>-0.0017757488364087484</v>
      </c>
      <c r="H115">
        <f>STDEV(C115:E115)</f>
        <v>0.007442012177729619</v>
      </c>
      <c r="I115">
        <f>(B115*B4+C115*C4+D115*D4+E115*E4+F115*F4)/SUM(B4:F4)</f>
        <v>-0.0039580309710187545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80.5414372610384</v>
      </c>
      <c r="C122">
        <f>C82*10000/C62</f>
        <v>35.78697652113011</v>
      </c>
      <c r="D122">
        <f>D82*10000/D62</f>
        <v>0.2990640105406034</v>
      </c>
      <c r="E122">
        <f>E82*10000/E62</f>
        <v>-34.77462767676158</v>
      </c>
      <c r="F122">
        <f>F82*10000/F62</f>
        <v>-87.29250951074305</v>
      </c>
      <c r="G122">
        <f>AVERAGE(C122:E122)</f>
        <v>0.43713761830304304</v>
      </c>
      <c r="H122">
        <f>STDEV(C122:E122)</f>
        <v>35.281004733225096</v>
      </c>
      <c r="I122">
        <f>(B122*B4+C122*C4+D122*D4+E122*E4+F122*F4)/SUM(B4:F4)</f>
        <v>0.3201350564309891</v>
      </c>
    </row>
    <row r="123" spans="1:9" ht="12.75">
      <c r="A123" t="s">
        <v>83</v>
      </c>
      <c r="B123">
        <f>B83*10000/B62</f>
        <v>1.0212293690154537</v>
      </c>
      <c r="C123">
        <f>C83*10000/C62</f>
        <v>1.2453651862167412</v>
      </c>
      <c r="D123">
        <f>D83*10000/D62</f>
        <v>1.9852209853410963</v>
      </c>
      <c r="E123">
        <f>E83*10000/E62</f>
        <v>-1.3853904326946787</v>
      </c>
      <c r="F123">
        <f>F83*10000/F62</f>
        <v>3.268454271134633</v>
      </c>
      <c r="G123">
        <f>AVERAGE(C123:E123)</f>
        <v>0.6150652462877196</v>
      </c>
      <c r="H123">
        <f>STDEV(C123:E123)</f>
        <v>1.7715004497753255</v>
      </c>
      <c r="I123">
        <f>(B123*B4+C123*C4+D123*D4+E123*E4+F123*F4)/SUM(B4:F4)</f>
        <v>1.0279947743516553</v>
      </c>
    </row>
    <row r="124" spans="1:9" ht="12.75">
      <c r="A124" t="s">
        <v>84</v>
      </c>
      <c r="B124">
        <f>B84*10000/B62</f>
        <v>-4.262451087928727</v>
      </c>
      <c r="C124">
        <f>C84*10000/C62</f>
        <v>0.29282987755167084</v>
      </c>
      <c r="D124">
        <f>D84*10000/D62</f>
        <v>2.2026568637849224</v>
      </c>
      <c r="E124">
        <f>E84*10000/E62</f>
        <v>1.3774901045120551</v>
      </c>
      <c r="F124">
        <f>F84*10000/F62</f>
        <v>0.4144022702652978</v>
      </c>
      <c r="G124">
        <f>AVERAGE(C124:E124)</f>
        <v>1.2909922819495494</v>
      </c>
      <c r="H124">
        <f>STDEV(C124:E124)</f>
        <v>0.957847161251333</v>
      </c>
      <c r="I124">
        <f>(B124*B4+C124*C4+D124*D4+E124*E4+F124*F4)/SUM(B4:F4)</f>
        <v>0.37006581008320655</v>
      </c>
    </row>
    <row r="125" spans="1:9" ht="12.75">
      <c r="A125" t="s">
        <v>85</v>
      </c>
      <c r="B125">
        <f>B85*10000/B62</f>
        <v>0.46997088782904123</v>
      </c>
      <c r="C125">
        <f>C85*10000/C62</f>
        <v>0.2810846261516806</v>
      </c>
      <c r="D125">
        <f>D85*10000/D62</f>
        <v>0.1822564501040624</v>
      </c>
      <c r="E125">
        <f>E85*10000/E62</f>
        <v>-0.09981368284808308</v>
      </c>
      <c r="F125">
        <f>F85*10000/F62</f>
        <v>-1.356605354501615</v>
      </c>
      <c r="G125">
        <f>AVERAGE(C125:E125)</f>
        <v>0.12117579780255333</v>
      </c>
      <c r="H125">
        <f>STDEV(C125:E125)</f>
        <v>0.19765883489969086</v>
      </c>
      <c r="I125">
        <f>(B125*B4+C125*C4+D125*D4+E125*E4+F125*F4)/SUM(B4:F4)</f>
        <v>-0.025624114576390546</v>
      </c>
    </row>
    <row r="126" spans="1:9" ht="12.75">
      <c r="A126" t="s">
        <v>86</v>
      </c>
      <c r="B126">
        <f>B86*10000/B62</f>
        <v>0.423017639915266</v>
      </c>
      <c r="C126">
        <f>C86*10000/C62</f>
        <v>0.16127879457365654</v>
      </c>
      <c r="D126">
        <f>D86*10000/D62</f>
        <v>0.17447434591168362</v>
      </c>
      <c r="E126">
        <f>E86*10000/E62</f>
        <v>0.5799608144725723</v>
      </c>
      <c r="F126">
        <f>F86*10000/F62</f>
        <v>1.221260021582448</v>
      </c>
      <c r="G126">
        <f>AVERAGE(C126:E126)</f>
        <v>0.3052379849859708</v>
      </c>
      <c r="H126">
        <f>STDEV(C126:E126)</f>
        <v>0.2380084146088576</v>
      </c>
      <c r="I126">
        <f>(B126*B4+C126*C4+D126*D4+E126*E4+F126*F4)/SUM(B4:F4)</f>
        <v>0.44458305889343297</v>
      </c>
    </row>
    <row r="127" spans="1:9" ht="12.75">
      <c r="A127" t="s">
        <v>87</v>
      </c>
      <c r="B127">
        <f>B87*10000/B62</f>
        <v>0.05825360402224011</v>
      </c>
      <c r="C127">
        <f>C87*10000/C62</f>
        <v>0.2606968385959416</v>
      </c>
      <c r="D127">
        <f>D87*10000/D62</f>
        <v>0.3532873410762466</v>
      </c>
      <c r="E127">
        <f>E87*10000/E62</f>
        <v>-0.29884615771699363</v>
      </c>
      <c r="F127">
        <f>F87*10000/F62</f>
        <v>0.22919853950440333</v>
      </c>
      <c r="G127">
        <f>AVERAGE(C127:E127)</f>
        <v>0.1050460073183982</v>
      </c>
      <c r="H127">
        <f>STDEV(C127:E127)</f>
        <v>0.3528312784038867</v>
      </c>
      <c r="I127">
        <f>(B127*B4+C127*C4+D127*D4+E127*E4+F127*F4)/SUM(B4:F4)</f>
        <v>0.1148313859570107</v>
      </c>
    </row>
    <row r="128" spans="1:9" ht="12.75">
      <c r="A128" t="s">
        <v>88</v>
      </c>
      <c r="B128">
        <f>B88*10000/B62</f>
        <v>-0.3911129232361372</v>
      </c>
      <c r="C128">
        <f>C88*10000/C62</f>
        <v>0.3636877591861369</v>
      </c>
      <c r="D128">
        <f>D88*10000/D62</f>
        <v>0.5512265972513843</v>
      </c>
      <c r="E128">
        <f>E88*10000/E62</f>
        <v>0.5534493469688665</v>
      </c>
      <c r="F128">
        <f>F88*10000/F62</f>
        <v>-0.003896205867373874</v>
      </c>
      <c r="G128">
        <f>AVERAGE(C128:E128)</f>
        <v>0.4894545678021293</v>
      </c>
      <c r="H128">
        <f>STDEV(C128:E128)</f>
        <v>0.10892292121571673</v>
      </c>
      <c r="I128">
        <f>(B128*B4+C128*C4+D128*D4+E128*E4+F128*F4)/SUM(B4:F4)</f>
        <v>0.2961291009420375</v>
      </c>
    </row>
    <row r="129" spans="1:9" ht="12.75">
      <c r="A129" t="s">
        <v>89</v>
      </c>
      <c r="B129">
        <f>B89*10000/B62</f>
        <v>0.04915691245098943</v>
      </c>
      <c r="C129">
        <f>C89*10000/C62</f>
        <v>0.0895710247051758</v>
      </c>
      <c r="D129">
        <f>D89*10000/D62</f>
        <v>0.10631000211341407</v>
      </c>
      <c r="E129">
        <f>E89*10000/E62</f>
        <v>0.08425468631417903</v>
      </c>
      <c r="F129">
        <f>F89*10000/F62</f>
        <v>-0.015574373826957859</v>
      </c>
      <c r="G129">
        <f>AVERAGE(C129:E129)</f>
        <v>0.0933785710442563</v>
      </c>
      <c r="H129">
        <f>STDEV(C129:E129)</f>
        <v>0.011510095377284275</v>
      </c>
      <c r="I129">
        <f>(B129*B4+C129*C4+D129*D4+E129*E4+F129*F4)/SUM(B4:F4)</f>
        <v>0.07243163277861307</v>
      </c>
    </row>
    <row r="130" spans="1:9" ht="12.75">
      <c r="A130" t="s">
        <v>90</v>
      </c>
      <c r="B130">
        <f>B90*10000/B62</f>
        <v>-0.008127144552518109</v>
      </c>
      <c r="C130">
        <f>C90*10000/C62</f>
        <v>-0.06013010923687821</v>
      </c>
      <c r="D130">
        <f>D90*10000/D62</f>
        <v>0.013531237348177941</v>
      </c>
      <c r="E130">
        <f>E90*10000/E62</f>
        <v>-0.08532233919292048</v>
      </c>
      <c r="F130">
        <f>F90*10000/F62</f>
        <v>0.24995769084457145</v>
      </c>
      <c r="G130">
        <f>AVERAGE(C130:E130)</f>
        <v>-0.043973737027206916</v>
      </c>
      <c r="H130">
        <f>STDEV(C130:E130)</f>
        <v>0.051369043897806596</v>
      </c>
      <c r="I130">
        <f>(B130*B4+C130*C4+D130*D4+E130*E4+F130*F4)/SUM(B4:F4)</f>
        <v>0.000450967714928799</v>
      </c>
    </row>
    <row r="131" spans="1:9" ht="12.75">
      <c r="A131" t="s">
        <v>91</v>
      </c>
      <c r="B131">
        <f>B91*10000/B62</f>
        <v>-0.0020327175697089964</v>
      </c>
      <c r="C131">
        <f>C91*10000/C62</f>
        <v>-0.004126738247333279</v>
      </c>
      <c r="D131">
        <f>D91*10000/D62</f>
        <v>0.00867075702254136</v>
      </c>
      <c r="E131">
        <f>E91*10000/E62</f>
        <v>0.019842843632159726</v>
      </c>
      <c r="F131">
        <f>F91*10000/F62</f>
        <v>0.04474615808627882</v>
      </c>
      <c r="G131">
        <f>AVERAGE(C131:E131)</f>
        <v>0.00812895413578927</v>
      </c>
      <c r="H131">
        <f>STDEV(C131:E131)</f>
        <v>0.011993972513120893</v>
      </c>
      <c r="I131">
        <f>(B131*B4+C131*C4+D131*D4+E131*E4+F131*F4)/SUM(B4:F4)</f>
        <v>0.011546426709711325</v>
      </c>
    </row>
    <row r="132" spans="1:9" ht="12.75">
      <c r="A132" t="s">
        <v>92</v>
      </c>
      <c r="B132">
        <f>B92*10000/B62</f>
        <v>-0.0016203525823524532</v>
      </c>
      <c r="C132">
        <f>C92*10000/C62</f>
        <v>0.016834401094054565</v>
      </c>
      <c r="D132">
        <f>D92*10000/D62</f>
        <v>0.0637174841614262</v>
      </c>
      <c r="E132">
        <f>E92*10000/E62</f>
        <v>0.04409278723626052</v>
      </c>
      <c r="F132">
        <f>F92*10000/F62</f>
        <v>0.015059583689693052</v>
      </c>
      <c r="G132">
        <f>AVERAGE(C132:E132)</f>
        <v>0.04154822416391376</v>
      </c>
      <c r="H132">
        <f>STDEV(C132:E132)</f>
        <v>0.02354489266056187</v>
      </c>
      <c r="I132">
        <f>(B132*B4+C132*C4+D132*D4+E132*E4+F132*F4)/SUM(B4:F4)</f>
        <v>0.031762068390592084</v>
      </c>
    </row>
    <row r="133" spans="1:9" ht="12.75">
      <c r="A133" t="s">
        <v>93</v>
      </c>
      <c r="B133">
        <f>B93*10000/B62</f>
        <v>0.12009201363811507</v>
      </c>
      <c r="C133">
        <f>C93*10000/C62</f>
        <v>0.1153023932342378</v>
      </c>
      <c r="D133">
        <f>D93*10000/D62</f>
        <v>0.13025083061871917</v>
      </c>
      <c r="E133">
        <f>E93*10000/E62</f>
        <v>0.1015687449649593</v>
      </c>
      <c r="F133">
        <f>F93*10000/F62</f>
        <v>0.08364689937660919</v>
      </c>
      <c r="G133">
        <f>AVERAGE(C133:E133)</f>
        <v>0.11570732293930541</v>
      </c>
      <c r="H133">
        <f>STDEV(C133:E133)</f>
        <v>0.014345329742182356</v>
      </c>
      <c r="I133">
        <f>(B133*B4+C133*C4+D133*D4+E133*E4+F133*F4)/SUM(B4:F4)</f>
        <v>0.11206101389678573</v>
      </c>
    </row>
    <row r="134" spans="1:9" ht="12.75">
      <c r="A134" t="s">
        <v>94</v>
      </c>
      <c r="B134">
        <f>B94*10000/B62</f>
        <v>-0.02178340007420836</v>
      </c>
      <c r="C134">
        <f>C94*10000/C62</f>
        <v>-0.010970175898456025</v>
      </c>
      <c r="D134">
        <f>D94*10000/D62</f>
        <v>-0.00831478443944169</v>
      </c>
      <c r="E134">
        <f>E94*10000/E62</f>
        <v>0.002464339953081419</v>
      </c>
      <c r="F134">
        <f>F94*10000/F62</f>
        <v>-0.019494675799503623</v>
      </c>
      <c r="G134">
        <f>AVERAGE(C134:E134)</f>
        <v>-0.005606873461605432</v>
      </c>
      <c r="H134">
        <f>STDEV(C134:E134)</f>
        <v>0.007114853507923921</v>
      </c>
      <c r="I134">
        <f>(B134*B4+C134*C4+D134*D4+E134*E4+F134*F4)/SUM(B4:F4)</f>
        <v>-0.009802217527967722</v>
      </c>
    </row>
    <row r="135" spans="1:9" ht="12.75">
      <c r="A135" t="s">
        <v>95</v>
      </c>
      <c r="B135">
        <f>B95*10000/B62</f>
        <v>0.0014104345767342495</v>
      </c>
      <c r="C135">
        <f>C95*10000/C62</f>
        <v>-0.0034310047356880305</v>
      </c>
      <c r="D135">
        <f>D95*10000/D62</f>
        <v>-0.0032218324140581662</v>
      </c>
      <c r="E135">
        <f>E95*10000/E62</f>
        <v>0.010795278444591293</v>
      </c>
      <c r="F135">
        <f>F95*10000/F62</f>
        <v>0.007307842227993322</v>
      </c>
      <c r="G135">
        <f>AVERAGE(C135:E135)</f>
        <v>0.0013808137649483656</v>
      </c>
      <c r="H135">
        <f>STDEV(C135:E135)</f>
        <v>0.008153836346666344</v>
      </c>
      <c r="I135">
        <f>(B135*B4+C135*C4+D135*D4+E135*E4+F135*F4)/SUM(B4:F4)</f>
        <v>0.002176650692618032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2004-11-19T08:23:05Z</cp:lastPrinted>
  <dcterms:created xsi:type="dcterms:W3CDTF">2004-11-19T08:23:05Z</dcterms:created>
  <dcterms:modified xsi:type="dcterms:W3CDTF">2004-11-19T11:02:29Z</dcterms:modified>
  <cp:category/>
  <cp:version/>
  <cp:contentType/>
  <cp:contentStatus/>
</cp:coreProperties>
</file>