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<sst xmlns="http://schemas.openxmlformats.org/spreadsheetml/2006/main" count="205" uniqueCount="99">
  <si>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Fri 19/11/2004       09:06:42</t>
  </si>
  <si>
    <t>LISSNER</t>
  </si>
  <si>
    <t>HCMQAP402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</si>
  <si>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</si>
  <si>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</si>
  <si>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</si>
  <si>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</si>
  <si>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</si>
  <si>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</si>
  <si>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</si>
  <si>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</si>
  <si>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</si>
  <si>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</si>
  <si>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</si>
  <si>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</si>
  <si>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</si>
  <si>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</si>
  <si>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</si>
  <si>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</si>
  <si>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</si>
  <si>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</si>
  <si>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</si>
  <si>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</si>
  <si>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</si>
  <si>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</si>
  <si>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</si>
  <si>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</si>
  <si>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</si>
  <si>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</si>
  <si>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</si>
  <si>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</si>
  <si>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</si>
  <si>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</si>
  <si>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</si>
  <si>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</si>
  <si>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</si>
  <si>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</si>
  <si>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</si>
  <si>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</si>
  <si>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</si>
  <si>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</si>
  <si>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</si>
  <si>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</si>
  <si>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</si>
  <si>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</si>
  <si>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</si>
  <si>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</si>
  <si>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-0.003759*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</si>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</sst>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811748"/>
        <c:axId val="55923269"/>
      </c:lineChart>
      <c:catAx>
        <c:axId val="45811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23269"/>
        <c:crosses val="autoZero"/>
        <c:auto val="1"/>
        <c:lblOffset val="100"/>
        <c:noMultiLvlLbl val="0"/>
      </c:catAx>
      <c:valAx>
        <c:axId val="5592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117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-0.00376</v>
      </c>
      <c r="D4" s="12">
        <v>-0.003758</v>
      </c>
      <c r="E4" s="12">
        <v>-0.003759</v>
      </c>
      <c r="F4" s="24">
        <v>-0.002081</v>
      </c>
      <c r="G4" s="34">
        <v>-0.011716</v>
      </c>
    </row>
    <row r="5" spans="1:7" ht="12.75" thickBot="1">
      <c r="A5" s="44" t="s">
        <v>13</v>
      </c>
      <c r="B5" s="45">
        <v>2.141073</v>
      </c>
      <c r="C5" s="46">
        <v>1.923226</v>
      </c>
      <c r="D5" s="46">
        <v>-0.531201</v>
      </c>
      <c r="E5" s="46">
        <v>-1.65184</v>
      </c>
      <c r="F5" s="47">
        <v>-1.838513</v>
      </c>
      <c r="G5" s="48">
        <v>2.269257</v>
      </c>
    </row>
    <row r="6" spans="1:7" ht="12.75" thickTop="1">
      <c r="A6" s="6" t="s">
        <v>14</v>
      </c>
      <c r="B6" s="39">
        <v>54.86665</v>
      </c>
      <c r="C6" s="40">
        <v>120.8616</v>
      </c>
      <c r="D6" s="40">
        <v>-192.0471</v>
      </c>
      <c r="E6" s="40">
        <v>-119.1458</v>
      </c>
      <c r="F6" s="41">
        <v>283.9073</v>
      </c>
      <c r="G6" s="42">
        <v>-0.003696007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1.164038</v>
      </c>
      <c r="C8" s="13">
        <v>-2.719838</v>
      </c>
      <c r="D8" s="13">
        <v>-0.5181298</v>
      </c>
      <c r="E8" s="13">
        <v>0.6538439</v>
      </c>
      <c r="F8" s="25">
        <v>-2.896388</v>
      </c>
      <c r="G8" s="35">
        <v>-0.8387192</v>
      </c>
    </row>
    <row r="9" spans="1:7" ht="12">
      <c r="A9" s="20" t="s">
        <v>17</v>
      </c>
      <c r="B9" s="29">
        <v>0.5998291</v>
      </c>
      <c r="C9" s="13">
        <v>0.08014844</v>
      </c>
      <c r="D9" s="13">
        <v>-0.5086497</v>
      </c>
      <c r="E9" s="13">
        <v>-0.4061717</v>
      </c>
      <c r="F9" s="25">
        <v>-1.126388</v>
      </c>
      <c r="G9" s="35">
        <v>-0.2637913</v>
      </c>
    </row>
    <row r="10" spans="1:7" ht="12">
      <c r="A10" s="20" t="s">
        <v>18</v>
      </c>
      <c r="B10" s="29">
        <v>-0.2558305</v>
      </c>
      <c r="C10" s="13">
        <v>0.312531</v>
      </c>
      <c r="D10" s="13">
        <v>-0.03707761</v>
      </c>
      <c r="E10" s="13">
        <v>0.06307288</v>
      </c>
      <c r="F10" s="25">
        <v>1.468703</v>
      </c>
      <c r="G10" s="35">
        <v>0.2399921</v>
      </c>
    </row>
    <row r="11" spans="1:7" ht="12">
      <c r="A11" s="21" t="s">
        <v>19</v>
      </c>
      <c r="B11" s="31">
        <v>1.594438</v>
      </c>
      <c r="C11" s="15">
        <v>0.8454727</v>
      </c>
      <c r="D11" s="15">
        <v>0.9807561</v>
      </c>
      <c r="E11" s="15">
        <v>0.6472087</v>
      </c>
      <c r="F11" s="27">
        <v>12.83636</v>
      </c>
      <c r="G11" s="37">
        <v>2.536003</v>
      </c>
    </row>
    <row r="12" spans="1:7" ht="12">
      <c r="A12" s="20" t="s">
        <v>20</v>
      </c>
      <c r="B12" s="29">
        <v>0.2095015</v>
      </c>
      <c r="C12" s="13">
        <v>-0.2611354</v>
      </c>
      <c r="D12" s="13">
        <v>-0.2141126</v>
      </c>
      <c r="E12" s="13">
        <v>-0.2491111</v>
      </c>
      <c r="F12" s="25">
        <v>-0.3840698</v>
      </c>
      <c r="G12" s="35">
        <v>-0.1950443</v>
      </c>
    </row>
    <row r="13" spans="1:7" ht="12">
      <c r="A13" s="20" t="s">
        <v>21</v>
      </c>
      <c r="B13" s="29">
        <v>0.109963</v>
      </c>
      <c r="C13" s="13">
        <v>0.06035079</v>
      </c>
      <c r="D13" s="13">
        <v>-0.2031365</v>
      </c>
      <c r="E13" s="13">
        <v>-0.06036053</v>
      </c>
      <c r="F13" s="25">
        <v>-0.09750829</v>
      </c>
      <c r="G13" s="35">
        <v>-0.04589095</v>
      </c>
    </row>
    <row r="14" spans="1:7" ht="12">
      <c r="A14" s="20" t="s">
        <v>22</v>
      </c>
      <c r="B14" s="29">
        <v>-0.191124</v>
      </c>
      <c r="C14" s="13">
        <v>-0.1998549</v>
      </c>
      <c r="D14" s="13">
        <v>-0.07404338</v>
      </c>
      <c r="E14" s="13">
        <v>-0.09145434</v>
      </c>
      <c r="F14" s="25">
        <v>-0.03812662</v>
      </c>
      <c r="G14" s="35">
        <v>-0.1207032</v>
      </c>
    </row>
    <row r="15" spans="1:7" ht="12">
      <c r="A15" s="21" t="s">
        <v>23</v>
      </c>
      <c r="B15" s="31">
        <v>-0.4719066</v>
      </c>
      <c r="C15" s="15">
        <v>-0.2342548</v>
      </c>
      <c r="D15" s="15">
        <v>-0.1964274</v>
      </c>
      <c r="E15" s="15">
        <v>-0.2212251</v>
      </c>
      <c r="F15" s="27">
        <v>-0.4792417</v>
      </c>
      <c r="G15" s="37">
        <v>-0.289119</v>
      </c>
    </row>
    <row r="16" spans="1:7" ht="12">
      <c r="A16" s="20" t="s">
        <v>24</v>
      </c>
      <c r="B16" s="29">
        <v>0.009843713</v>
      </c>
      <c r="C16" s="13">
        <v>0.01133663</v>
      </c>
      <c r="D16" s="13">
        <v>-0.006429417</v>
      </c>
      <c r="E16" s="13">
        <v>-0.04688213</v>
      </c>
      <c r="F16" s="25">
        <v>-0.06017729</v>
      </c>
      <c r="G16" s="35">
        <v>-0.01668557</v>
      </c>
    </row>
    <row r="17" spans="1:7" ht="12">
      <c r="A17" s="20" t="s">
        <v>25</v>
      </c>
      <c r="B17" s="29">
        <v>-0.04407697</v>
      </c>
      <c r="C17" s="13">
        <v>-0.034552</v>
      </c>
      <c r="D17" s="13">
        <v>-0.04179938</v>
      </c>
      <c r="E17" s="13">
        <v>-0.0376228</v>
      </c>
      <c r="F17" s="25">
        <v>-0.07187292</v>
      </c>
      <c r="G17" s="35">
        <v>-0.04338456</v>
      </c>
    </row>
    <row r="18" spans="1:7" ht="12">
      <c r="A18" s="20" t="s">
        <v>26</v>
      </c>
      <c r="B18" s="29">
        <v>0.01589974</v>
      </c>
      <c r="C18" s="13">
        <v>-0.002395655</v>
      </c>
      <c r="D18" s="13">
        <v>0.1126889</v>
      </c>
      <c r="E18" s="13">
        <v>0.08491575</v>
      </c>
      <c r="F18" s="25">
        <v>-0.04679522</v>
      </c>
      <c r="G18" s="35">
        <v>0.04303738</v>
      </c>
    </row>
    <row r="19" spans="1:7" ht="12">
      <c r="A19" s="21" t="s">
        <v>27</v>
      </c>
      <c r="B19" s="31">
        <v>-0.2154705</v>
      </c>
      <c r="C19" s="15">
        <v>-0.1900433</v>
      </c>
      <c r="D19" s="15">
        <v>-0.2096106</v>
      </c>
      <c r="E19" s="15">
        <v>-0.2028154</v>
      </c>
      <c r="F19" s="27">
        <v>-0.159539</v>
      </c>
      <c r="G19" s="37">
        <v>-0.1974482</v>
      </c>
    </row>
    <row r="20" spans="1:7" ht="12.75" thickBot="1">
      <c r="A20" s="44" t="s">
        <v>28</v>
      </c>
      <c r="B20" s="45">
        <v>-0.0004117424</v>
      </c>
      <c r="C20" s="46">
        <v>0.01010498</v>
      </c>
      <c r="D20" s="46">
        <v>-0.002582235</v>
      </c>
      <c r="E20" s="46">
        <v>-0.006282454</v>
      </c>
      <c r="F20" s="47">
        <v>-0.003351334</v>
      </c>
      <c r="G20" s="48">
        <v>-0.0002071507</v>
      </c>
    </row>
    <row r="21" spans="1:7" ht="12.75" thickTop="1">
      <c r="A21" s="6" t="s">
        <v>29</v>
      </c>
      <c r="B21" s="39">
        <v>-153.9034</v>
      </c>
      <c r="C21" s="40">
        <v>63.78131</v>
      </c>
      <c r="D21" s="40">
        <v>3.258831</v>
      </c>
      <c r="E21" s="40">
        <v>14.85057</v>
      </c>
      <c r="F21" s="41">
        <v>19.61057</v>
      </c>
      <c r="G21" s="43">
        <v>-0.003362635</v>
      </c>
    </row>
    <row r="22" spans="1:7" ht="12">
      <c r="A22" s="20" t="s">
        <v>30</v>
      </c>
      <c r="B22" s="29">
        <v>42.82172</v>
      </c>
      <c r="C22" s="13">
        <v>38.46472</v>
      </c>
      <c r="D22" s="13">
        <v>-10.62402</v>
      </c>
      <c r="E22" s="13">
        <v>-33.03692</v>
      </c>
      <c r="F22" s="25">
        <v>-36.77043</v>
      </c>
      <c r="G22" s="36">
        <v>0</v>
      </c>
    </row>
    <row r="23" spans="1:7" ht="12">
      <c r="A23" s="20" t="s">
        <v>31</v>
      </c>
      <c r="B23" s="29">
        <v>5.162288</v>
      </c>
      <c r="C23" s="13">
        <v>2.792982</v>
      </c>
      <c r="D23" s="13">
        <v>4.894106</v>
      </c>
      <c r="E23" s="13">
        <v>5.192987</v>
      </c>
      <c r="F23" s="25">
        <v>9.553566</v>
      </c>
      <c r="G23" s="35">
        <v>5.119885</v>
      </c>
    </row>
    <row r="24" spans="1:7" ht="12">
      <c r="A24" s="20" t="s">
        <v>32</v>
      </c>
      <c r="B24" s="29">
        <v>-0.4438958</v>
      </c>
      <c r="C24" s="13">
        <v>1.624831</v>
      </c>
      <c r="D24" s="13">
        <v>1.685005</v>
      </c>
      <c r="E24" s="13">
        <v>2.531854</v>
      </c>
      <c r="F24" s="25">
        <v>1.567989</v>
      </c>
      <c r="G24" s="35">
        <v>1.549939</v>
      </c>
    </row>
    <row r="25" spans="1:7" ht="12">
      <c r="A25" s="20" t="s">
        <v>33</v>
      </c>
      <c r="B25" s="29">
        <v>1.442604</v>
      </c>
      <c r="C25" s="13">
        <v>0.6599192</v>
      </c>
      <c r="D25" s="13">
        <v>0.9767328</v>
      </c>
      <c r="E25" s="13">
        <v>1.092485</v>
      </c>
      <c r="F25" s="25">
        <v>-0.4550226</v>
      </c>
      <c r="G25" s="35">
        <v>0.8052113</v>
      </c>
    </row>
    <row r="26" spans="1:7" ht="12">
      <c r="A26" s="21" t="s">
        <v>34</v>
      </c>
      <c r="B26" s="31">
        <v>0.849148</v>
      </c>
      <c r="C26" s="15">
        <v>0.1628462</v>
      </c>
      <c r="D26" s="15">
        <v>0.291476</v>
      </c>
      <c r="E26" s="15">
        <v>0.3069399</v>
      </c>
      <c r="F26" s="27">
        <v>1.773803</v>
      </c>
      <c r="G26" s="37">
        <v>0.5425036</v>
      </c>
    </row>
    <row r="27" spans="1:7" ht="12">
      <c r="A27" s="20" t="s">
        <v>35</v>
      </c>
      <c r="B27" s="29">
        <v>0.0953532</v>
      </c>
      <c r="C27" s="13">
        <v>-0.08083886</v>
      </c>
      <c r="D27" s="13">
        <v>0.2458026</v>
      </c>
      <c r="E27" s="13">
        <v>0.2007868</v>
      </c>
      <c r="F27" s="25">
        <v>0.4722666</v>
      </c>
      <c r="G27" s="35">
        <v>0.1647135</v>
      </c>
    </row>
    <row r="28" spans="1:7" ht="12">
      <c r="A28" s="20" t="s">
        <v>36</v>
      </c>
      <c r="B28" s="29">
        <v>0.2009679</v>
      </c>
      <c r="C28" s="13">
        <v>0.2840727</v>
      </c>
      <c r="D28" s="13">
        <v>0.2863736</v>
      </c>
      <c r="E28" s="13">
        <v>0.335629</v>
      </c>
      <c r="F28" s="25">
        <v>0.2775443</v>
      </c>
      <c r="G28" s="35">
        <v>0.2841097</v>
      </c>
    </row>
    <row r="29" spans="1:7" ht="12">
      <c r="A29" s="20" t="s">
        <v>37</v>
      </c>
      <c r="B29" s="29">
        <v>0.1972114</v>
      </c>
      <c r="C29" s="13">
        <v>0.07607132</v>
      </c>
      <c r="D29" s="13">
        <v>0.0245052</v>
      </c>
      <c r="E29" s="13">
        <v>0.06470059</v>
      </c>
      <c r="F29" s="25">
        <v>0.06163524</v>
      </c>
      <c r="G29" s="35">
        <v>0.07658251</v>
      </c>
    </row>
    <row r="30" spans="1:7" ht="12">
      <c r="A30" s="21" t="s">
        <v>38</v>
      </c>
      <c r="B30" s="31">
        <v>-0.03299355</v>
      </c>
      <c r="C30" s="15">
        <v>-0.1067775</v>
      </c>
      <c r="D30" s="15">
        <v>-0.07060088</v>
      </c>
      <c r="E30" s="15">
        <v>-0.09635421</v>
      </c>
      <c r="F30" s="27">
        <v>0.338668</v>
      </c>
      <c r="G30" s="37">
        <v>-0.02552903</v>
      </c>
    </row>
    <row r="31" spans="1:7" ht="12">
      <c r="A31" s="20" t="s">
        <v>39</v>
      </c>
      <c r="B31" s="29">
        <v>0.003507657</v>
      </c>
      <c r="C31" s="13">
        <v>0.02984887</v>
      </c>
      <c r="D31" s="13">
        <v>-0.0245949</v>
      </c>
      <c r="E31" s="13">
        <v>-0.007519515</v>
      </c>
      <c r="F31" s="25">
        <v>0.0363809</v>
      </c>
      <c r="G31" s="35">
        <v>0.004812945</v>
      </c>
    </row>
    <row r="32" spans="1:7" ht="12">
      <c r="A32" s="20" t="s">
        <v>40</v>
      </c>
      <c r="B32" s="29">
        <v>0.05922901</v>
      </c>
      <c r="C32" s="13">
        <v>0.03916116</v>
      </c>
      <c r="D32" s="13">
        <v>0.04471008</v>
      </c>
      <c r="E32" s="13">
        <v>0.0386464</v>
      </c>
      <c r="F32" s="25">
        <v>0.03243515</v>
      </c>
      <c r="G32" s="35">
        <v>0.04238832</v>
      </c>
    </row>
    <row r="33" spans="1:7" ht="12">
      <c r="A33" s="20" t="s">
        <v>41</v>
      </c>
      <c r="B33" s="29">
        <v>0.1631182</v>
      </c>
      <c r="C33" s="13">
        <v>0.09392982</v>
      </c>
      <c r="D33" s="13">
        <v>0.1158197</v>
      </c>
      <c r="E33" s="13">
        <v>0.1133469</v>
      </c>
      <c r="F33" s="25">
        <v>0.07075625</v>
      </c>
      <c r="G33" s="35">
        <v>0.110813</v>
      </c>
    </row>
    <row r="34" spans="1:7" ht="12">
      <c r="A34" s="21" t="s">
        <v>42</v>
      </c>
      <c r="B34" s="31">
        <v>-0.01068137</v>
      </c>
      <c r="C34" s="15">
        <v>-0.02256336</v>
      </c>
      <c r="D34" s="15">
        <v>-0.007619917</v>
      </c>
      <c r="E34" s="15">
        <v>0.0003314002</v>
      </c>
      <c r="F34" s="27">
        <v>-0.01398594</v>
      </c>
      <c r="G34" s="37">
        <v>-0.01058575</v>
      </c>
    </row>
    <row r="35" spans="1:7" ht="12.75" thickBot="1">
      <c r="A35" s="22" t="s">
        <v>43</v>
      </c>
      <c r="B35" s="32">
        <v>-0.006987892</v>
      </c>
      <c r="C35" s="16">
        <v>0.005023195</v>
      </c>
      <c r="D35" s="16">
        <v>-0.008682171</v>
      </c>
      <c r="E35" s="16">
        <v>-0.004610549</v>
      </c>
      <c r="F35" s="28">
        <v>0.005313513</v>
      </c>
      <c r="G35" s="38">
        <v>-0.002294556</v>
      </c>
    </row>
    <row r="36" spans="1:7" ht="12">
      <c r="A36" s="4" t="s">
        <v>44</v>
      </c>
      <c r="B36" s="3">
        <v>20.70313</v>
      </c>
      <c r="C36" s="3">
        <v>20.69702</v>
      </c>
      <c r="D36" s="3">
        <v>20.70313</v>
      </c>
      <c r="E36" s="3">
        <v>20.70007</v>
      </c>
      <c r="F36" s="3">
        <v>20.70313</v>
      </c>
      <c r="G36" s="3"/>
    </row>
    <row r="37" spans="1:6" ht="12">
      <c r="A37" s="4" t="s">
        <v>45</v>
      </c>
      <c r="B37" s="2">
        <v>-0.3499349</v>
      </c>
      <c r="C37" s="2">
        <v>-0.319926</v>
      </c>
      <c r="D37" s="2">
        <v>-0.3005982</v>
      </c>
      <c r="E37" s="2">
        <v>-0.2863566</v>
      </c>
      <c r="F37" s="2">
        <v>-0.2695719</v>
      </c>
    </row>
    <row r="38" spans="1:7" ht="12">
      <c r="A38" s="4" t="s">
        <v>54</v>
      </c>
      <c r="B38" s="2">
        <v>-9.215125E-05</v>
      </c>
      <c r="C38" s="2">
        <v>-0.0002058787</v>
      </c>
      <c r="D38" s="2">
        <v>0.0003264856</v>
      </c>
      <c r="E38" s="2">
        <v>0.0002026291</v>
      </c>
      <c r="F38" s="2">
        <v>-0.0004825134</v>
      </c>
      <c r="G38" s="2">
        <v>0.0003325278</v>
      </c>
    </row>
    <row r="39" spans="1:7" ht="12.75" thickBot="1">
      <c r="A39" s="4" t="s">
        <v>55</v>
      </c>
      <c r="B39" s="2">
        <v>0.0002620304</v>
      </c>
      <c r="C39" s="2">
        <v>-0.0001076363</v>
      </c>
      <c r="D39" s="2">
        <v>0</v>
      </c>
      <c r="E39" s="2">
        <v>-2.457655E-05</v>
      </c>
      <c r="F39" s="2">
        <v>-3.511219E-05</v>
      </c>
      <c r="G39" s="2">
        <v>0.001093402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3.116927</v>
      </c>
      <c r="F40" s="17" t="s">
        <v>53</v>
      </c>
      <c r="G40" s="8">
        <v>55.1101522704396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</v>
      </c>
      <c r="D4">
        <v>0.003758</v>
      </c>
      <c r="E4">
        <v>0.003759</v>
      </c>
      <c r="F4">
        <v>0.002081</v>
      </c>
      <c r="G4">
        <v>0.011716</v>
      </c>
    </row>
    <row r="5" spans="1:7" ht="12.75">
      <c r="A5" t="s">
        <v>13</v>
      </c>
      <c r="B5">
        <v>2.141073</v>
      </c>
      <c r="C5">
        <v>1.923226</v>
      </c>
      <c r="D5">
        <v>-0.531201</v>
      </c>
      <c r="E5">
        <v>-1.65184</v>
      </c>
      <c r="F5">
        <v>-1.838513</v>
      </c>
      <c r="G5">
        <v>2.269257</v>
      </c>
    </row>
    <row r="6" spans="1:7" ht="12.75">
      <c r="A6" t="s">
        <v>14</v>
      </c>
      <c r="B6" s="49">
        <v>54.86665</v>
      </c>
      <c r="C6" s="49">
        <v>120.8616</v>
      </c>
      <c r="D6" s="49">
        <v>-192.0471</v>
      </c>
      <c r="E6" s="49">
        <v>-119.1458</v>
      </c>
      <c r="F6" s="49">
        <v>283.9073</v>
      </c>
      <c r="G6" s="49">
        <v>-0.003696007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1.164038</v>
      </c>
      <c r="C8" s="49">
        <v>-2.719838</v>
      </c>
      <c r="D8" s="49">
        <v>-0.5181298</v>
      </c>
      <c r="E8" s="49">
        <v>0.6538439</v>
      </c>
      <c r="F8" s="49">
        <v>-2.896388</v>
      </c>
      <c r="G8" s="49">
        <v>-0.8387192</v>
      </c>
    </row>
    <row r="9" spans="1:7" ht="12.75">
      <c r="A9" t="s">
        <v>17</v>
      </c>
      <c r="B9" s="49">
        <v>0.5998291</v>
      </c>
      <c r="C9" s="49">
        <v>0.08014844</v>
      </c>
      <c r="D9" s="49">
        <v>-0.5086497</v>
      </c>
      <c r="E9" s="49">
        <v>-0.4061717</v>
      </c>
      <c r="F9" s="49">
        <v>-1.126388</v>
      </c>
      <c r="G9" s="49">
        <v>-0.2637913</v>
      </c>
    </row>
    <row r="10" spans="1:7" ht="12.75">
      <c r="A10" t="s">
        <v>18</v>
      </c>
      <c r="B10" s="49">
        <v>-0.2558305</v>
      </c>
      <c r="C10" s="49">
        <v>0.312531</v>
      </c>
      <c r="D10" s="49">
        <v>-0.03707761</v>
      </c>
      <c r="E10" s="49">
        <v>0.06307288</v>
      </c>
      <c r="F10" s="49">
        <v>1.468703</v>
      </c>
      <c r="G10" s="49">
        <v>0.2399921</v>
      </c>
    </row>
    <row r="11" spans="1:7" ht="12.75">
      <c r="A11" t="s">
        <v>19</v>
      </c>
      <c r="B11" s="49">
        <v>1.594438</v>
      </c>
      <c r="C11" s="49">
        <v>0.8454727</v>
      </c>
      <c r="D11" s="49">
        <v>0.9807561</v>
      </c>
      <c r="E11" s="49">
        <v>0.6472087</v>
      </c>
      <c r="F11" s="49">
        <v>12.83636</v>
      </c>
      <c r="G11" s="49">
        <v>2.536003</v>
      </c>
    </row>
    <row r="12" spans="1:7" ht="12.75">
      <c r="A12" t="s">
        <v>20</v>
      </c>
      <c r="B12" s="49">
        <v>0.2095015</v>
      </c>
      <c r="C12" s="49">
        <v>-0.2611354</v>
      </c>
      <c r="D12" s="49">
        <v>-0.2141126</v>
      </c>
      <c r="E12" s="49">
        <v>-0.2491111</v>
      </c>
      <c r="F12" s="49">
        <v>-0.3840698</v>
      </c>
      <c r="G12" s="49">
        <v>-0.1950443</v>
      </c>
    </row>
    <row r="13" spans="1:7" ht="12.75">
      <c r="A13" t="s">
        <v>21</v>
      </c>
      <c r="B13" s="49">
        <v>0.109963</v>
      </c>
      <c r="C13" s="49">
        <v>0.06035079</v>
      </c>
      <c r="D13" s="49">
        <v>-0.2031365</v>
      </c>
      <c r="E13" s="49">
        <v>-0.06036053</v>
      </c>
      <c r="F13" s="49">
        <v>-0.09750829</v>
      </c>
      <c r="G13" s="49">
        <v>-0.04589095</v>
      </c>
    </row>
    <row r="14" spans="1:7" ht="12.75">
      <c r="A14" t="s">
        <v>22</v>
      </c>
      <c r="B14" s="49">
        <v>-0.191124</v>
      </c>
      <c r="C14" s="49">
        <v>-0.1998549</v>
      </c>
      <c r="D14" s="49">
        <v>-0.07404338</v>
      </c>
      <c r="E14" s="49">
        <v>-0.09145434</v>
      </c>
      <c r="F14" s="49">
        <v>-0.03812662</v>
      </c>
      <c r="G14" s="49">
        <v>-0.1207032</v>
      </c>
    </row>
    <row r="15" spans="1:7" ht="12.75">
      <c r="A15" t="s">
        <v>23</v>
      </c>
      <c r="B15" s="49">
        <v>-0.4719066</v>
      </c>
      <c r="C15" s="49">
        <v>-0.2342548</v>
      </c>
      <c r="D15" s="49">
        <v>-0.1964274</v>
      </c>
      <c r="E15" s="49">
        <v>-0.2212251</v>
      </c>
      <c r="F15" s="49">
        <v>-0.4792417</v>
      </c>
      <c r="G15" s="49">
        <v>-0.289119</v>
      </c>
    </row>
    <row r="16" spans="1:7" ht="12.75">
      <c r="A16" t="s">
        <v>24</v>
      </c>
      <c r="B16" s="49">
        <v>0.009843713</v>
      </c>
      <c r="C16" s="49">
        <v>0.01133663</v>
      </c>
      <c r="D16" s="49">
        <v>-0.006429417</v>
      </c>
      <c r="E16" s="49">
        <v>-0.04688213</v>
      </c>
      <c r="F16" s="49">
        <v>-0.06017729</v>
      </c>
      <c r="G16" s="49">
        <v>-0.01668557</v>
      </c>
    </row>
    <row r="17" spans="1:7" ht="12.75">
      <c r="A17" t="s">
        <v>25</v>
      </c>
      <c r="B17" s="49">
        <v>-0.04407697</v>
      </c>
      <c r="C17" s="49">
        <v>-0.034552</v>
      </c>
      <c r="D17" s="49">
        <v>-0.04179938</v>
      </c>
      <c r="E17" s="49">
        <v>-0.0376228</v>
      </c>
      <c r="F17" s="49">
        <v>-0.07187292</v>
      </c>
      <c r="G17" s="49">
        <v>-0.04338456</v>
      </c>
    </row>
    <row r="18" spans="1:7" ht="12.75">
      <c r="A18" t="s">
        <v>26</v>
      </c>
      <c r="B18" s="49">
        <v>0.01589974</v>
      </c>
      <c r="C18" s="49">
        <v>-0.002395655</v>
      </c>
      <c r="D18" s="49">
        <v>0.1126889</v>
      </c>
      <c r="E18" s="49">
        <v>0.08491575</v>
      </c>
      <c r="F18" s="49">
        <v>-0.04679522</v>
      </c>
      <c r="G18" s="49">
        <v>0.04303738</v>
      </c>
    </row>
    <row r="19" spans="1:7" ht="12.75">
      <c r="A19" t="s">
        <v>27</v>
      </c>
      <c r="B19" s="49">
        <v>-0.2154705</v>
      </c>
      <c r="C19" s="49">
        <v>-0.1900433</v>
      </c>
      <c r="D19" s="49">
        <v>-0.2096106</v>
      </c>
      <c r="E19" s="49">
        <v>-0.2028154</v>
      </c>
      <c r="F19" s="49">
        <v>-0.159539</v>
      </c>
      <c r="G19" s="49">
        <v>-0.1974482</v>
      </c>
    </row>
    <row r="20" spans="1:7" ht="12.75">
      <c r="A20" t="s">
        <v>28</v>
      </c>
      <c r="B20" s="49">
        <v>-0.0004117424</v>
      </c>
      <c r="C20" s="49">
        <v>0.01010498</v>
      </c>
      <c r="D20" s="49">
        <v>-0.002582235</v>
      </c>
      <c r="E20" s="49">
        <v>-0.006282454</v>
      </c>
      <c r="F20" s="49">
        <v>-0.003351334</v>
      </c>
      <c r="G20" s="49">
        <v>-0.0002071507</v>
      </c>
    </row>
    <row r="21" spans="1:7" ht="12.75">
      <c r="A21" t="s">
        <v>29</v>
      </c>
      <c r="B21" s="49">
        <v>-153.9034</v>
      </c>
      <c r="C21" s="49">
        <v>63.78131</v>
      </c>
      <c r="D21" s="49">
        <v>3.258831</v>
      </c>
      <c r="E21" s="49">
        <v>14.85057</v>
      </c>
      <c r="F21" s="49">
        <v>19.61057</v>
      </c>
      <c r="G21" s="49">
        <v>-0.003362635</v>
      </c>
    </row>
    <row r="22" spans="1:7" ht="12.75">
      <c r="A22" t="s">
        <v>30</v>
      </c>
      <c r="B22" s="49">
        <v>42.82172</v>
      </c>
      <c r="C22" s="49">
        <v>38.46472</v>
      </c>
      <c r="D22" s="49">
        <v>-10.62402</v>
      </c>
      <c r="E22" s="49">
        <v>-33.03692</v>
      </c>
      <c r="F22" s="49">
        <v>-36.77043</v>
      </c>
      <c r="G22" s="49">
        <v>0</v>
      </c>
    </row>
    <row r="23" spans="1:7" ht="12.75">
      <c r="A23" t="s">
        <v>31</v>
      </c>
      <c r="B23" s="49">
        <v>5.162288</v>
      </c>
      <c r="C23" s="49">
        <v>2.792982</v>
      </c>
      <c r="D23" s="49">
        <v>4.894106</v>
      </c>
      <c r="E23" s="49">
        <v>5.192987</v>
      </c>
      <c r="F23" s="49">
        <v>9.553566</v>
      </c>
      <c r="G23" s="49">
        <v>5.119885</v>
      </c>
    </row>
    <row r="24" spans="1:7" ht="12.75">
      <c r="A24" t="s">
        <v>32</v>
      </c>
      <c r="B24" s="49">
        <v>-0.4438958</v>
      </c>
      <c r="C24" s="49">
        <v>1.624831</v>
      </c>
      <c r="D24" s="49">
        <v>1.685005</v>
      </c>
      <c r="E24" s="49">
        <v>2.531854</v>
      </c>
      <c r="F24" s="49">
        <v>1.567989</v>
      </c>
      <c r="G24" s="49">
        <v>1.549939</v>
      </c>
    </row>
    <row r="25" spans="1:7" ht="12.75">
      <c r="A25" t="s">
        <v>33</v>
      </c>
      <c r="B25" s="49">
        <v>1.442604</v>
      </c>
      <c r="C25" s="49">
        <v>0.6599192</v>
      </c>
      <c r="D25" s="49">
        <v>0.9767328</v>
      </c>
      <c r="E25" s="49">
        <v>1.092485</v>
      </c>
      <c r="F25" s="49">
        <v>-0.4550226</v>
      </c>
      <c r="G25" s="49">
        <v>0.8052113</v>
      </c>
    </row>
    <row r="26" spans="1:7" ht="12.75">
      <c r="A26" t="s">
        <v>34</v>
      </c>
      <c r="B26" s="49">
        <v>0.849148</v>
      </c>
      <c r="C26" s="49">
        <v>0.1628462</v>
      </c>
      <c r="D26" s="49">
        <v>0.291476</v>
      </c>
      <c r="E26" s="49">
        <v>0.3069399</v>
      </c>
      <c r="F26" s="49">
        <v>1.773803</v>
      </c>
      <c r="G26" s="49">
        <v>0.5425036</v>
      </c>
    </row>
    <row r="27" spans="1:7" ht="12.75">
      <c r="A27" t="s">
        <v>35</v>
      </c>
      <c r="B27" s="49">
        <v>0.0953532</v>
      </c>
      <c r="C27" s="49">
        <v>-0.08083886</v>
      </c>
      <c r="D27" s="49">
        <v>0.2458026</v>
      </c>
      <c r="E27" s="49">
        <v>0.2007868</v>
      </c>
      <c r="F27" s="49">
        <v>0.4722666</v>
      </c>
      <c r="G27" s="49">
        <v>0.1647135</v>
      </c>
    </row>
    <row r="28" spans="1:7" ht="12.75">
      <c r="A28" t="s">
        <v>36</v>
      </c>
      <c r="B28" s="49">
        <v>0.2009679</v>
      </c>
      <c r="C28" s="49">
        <v>0.2840727</v>
      </c>
      <c r="D28" s="49">
        <v>0.2863736</v>
      </c>
      <c r="E28" s="49">
        <v>0.335629</v>
      </c>
      <c r="F28" s="49">
        <v>0.2775443</v>
      </c>
      <c r="G28" s="49">
        <v>0.2841097</v>
      </c>
    </row>
    <row r="29" spans="1:7" ht="12.75">
      <c r="A29" t="s">
        <v>37</v>
      </c>
      <c r="B29" s="49">
        <v>0.1972114</v>
      </c>
      <c r="C29" s="49">
        <v>0.07607132</v>
      </c>
      <c r="D29" s="49">
        <v>0.0245052</v>
      </c>
      <c r="E29" s="49">
        <v>0.06470059</v>
      </c>
      <c r="F29" s="49">
        <v>0.06163524</v>
      </c>
      <c r="G29" s="49">
        <v>0.07658251</v>
      </c>
    </row>
    <row r="30" spans="1:7" ht="12.75">
      <c r="A30" t="s">
        <v>38</v>
      </c>
      <c r="B30" s="49">
        <v>-0.03299355</v>
      </c>
      <c r="C30" s="49">
        <v>-0.1067775</v>
      </c>
      <c r="D30" s="49">
        <v>-0.07060088</v>
      </c>
      <c r="E30" s="49">
        <v>-0.09635421</v>
      </c>
      <c r="F30" s="49">
        <v>0.338668</v>
      </c>
      <c r="G30" s="49">
        <v>-0.02552903</v>
      </c>
    </row>
    <row r="31" spans="1:7" ht="12.75">
      <c r="A31" t="s">
        <v>39</v>
      </c>
      <c r="B31" s="49">
        <v>0.003507657</v>
      </c>
      <c r="C31" s="49">
        <v>0.02984887</v>
      </c>
      <c r="D31" s="49">
        <v>-0.0245949</v>
      </c>
      <c r="E31" s="49">
        <v>-0.007519515</v>
      </c>
      <c r="F31" s="49">
        <v>0.0363809</v>
      </c>
      <c r="G31" s="49">
        <v>0.004812945</v>
      </c>
    </row>
    <row r="32" spans="1:7" ht="12.75">
      <c r="A32" t="s">
        <v>40</v>
      </c>
      <c r="B32" s="49">
        <v>0.05922901</v>
      </c>
      <c r="C32" s="49">
        <v>0.03916116</v>
      </c>
      <c r="D32" s="49">
        <v>0.04471008</v>
      </c>
      <c r="E32" s="49">
        <v>0.0386464</v>
      </c>
      <c r="F32" s="49">
        <v>0.03243515</v>
      </c>
      <c r="G32" s="49">
        <v>0.04238832</v>
      </c>
    </row>
    <row r="33" spans="1:7" ht="12.75">
      <c r="A33" t="s">
        <v>41</v>
      </c>
      <c r="B33" s="49">
        <v>0.1631182</v>
      </c>
      <c r="C33" s="49">
        <v>0.09392982</v>
      </c>
      <c r="D33" s="49">
        <v>0.1158197</v>
      </c>
      <c r="E33" s="49">
        <v>0.1133469</v>
      </c>
      <c r="F33" s="49">
        <v>0.07075625</v>
      </c>
      <c r="G33" s="49">
        <v>0.110813</v>
      </c>
    </row>
    <row r="34" spans="1:7" ht="12.75">
      <c r="A34" t="s">
        <v>42</v>
      </c>
      <c r="B34" s="49">
        <v>-0.01068137</v>
      </c>
      <c r="C34" s="49">
        <v>-0.02256336</v>
      </c>
      <c r="D34" s="49">
        <v>-0.007619917</v>
      </c>
      <c r="E34" s="49">
        <v>0.0003314002</v>
      </c>
      <c r="F34" s="49">
        <v>-0.01398594</v>
      </c>
      <c r="G34" s="49">
        <v>-0.01058575</v>
      </c>
    </row>
    <row r="35" spans="1:7" ht="12.75">
      <c r="A35" t="s">
        <v>43</v>
      </c>
      <c r="B35" s="49">
        <v>-0.006987892</v>
      </c>
      <c r="C35" s="49">
        <v>0.005023195</v>
      </c>
      <c r="D35" s="49">
        <v>-0.008682171</v>
      </c>
      <c r="E35" s="49">
        <v>-0.004610549</v>
      </c>
      <c r="F35" s="49">
        <v>0.005313513</v>
      </c>
      <c r="G35" s="49">
        <v>-0.002294556</v>
      </c>
    </row>
    <row r="36" spans="1:6" ht="12.75">
      <c r="A36" t="s">
        <v>44</v>
      </c>
      <c r="B36" s="49">
        <v>20.70313</v>
      </c>
      <c r="C36" s="49">
        <v>20.69702</v>
      </c>
      <c r="D36" s="49">
        <v>20.70313</v>
      </c>
      <c r="E36" s="49">
        <v>20.70007</v>
      </c>
      <c r="F36" s="49">
        <v>20.70313</v>
      </c>
    </row>
    <row r="37" spans="1:6" ht="12.75">
      <c r="A37" t="s">
        <v>45</v>
      </c>
      <c r="B37" s="49">
        <v>-0.3499349</v>
      </c>
      <c r="C37" s="49">
        <v>-0.319926</v>
      </c>
      <c r="D37" s="49">
        <v>-0.3005982</v>
      </c>
      <c r="E37" s="49">
        <v>-0.2863566</v>
      </c>
      <c r="F37" s="49">
        <v>-0.2695719</v>
      </c>
    </row>
    <row r="38" spans="1:7" ht="12.75">
      <c r="A38" t="s">
        <v>56</v>
      </c>
      <c r="B38" s="49">
        <v>-9.215125E-05</v>
      </c>
      <c r="C38" s="49">
        <v>-0.0002058787</v>
      </c>
      <c r="D38" s="49">
        <v>0.0003264856</v>
      </c>
      <c r="E38" s="49">
        <v>0.0002026291</v>
      </c>
      <c r="F38" s="49">
        <v>-0.0004825134</v>
      </c>
      <c r="G38" s="49">
        <v>0.0003325278</v>
      </c>
    </row>
    <row r="39" spans="1:7" ht="12.75">
      <c r="A39" t="s">
        <v>57</v>
      </c>
      <c r="B39" s="49">
        <v>0.0002620304</v>
      </c>
      <c r="C39" s="49">
        <v>-0.0001076363</v>
      </c>
      <c r="D39" s="49">
        <v>0</v>
      </c>
      <c r="E39" s="49">
        <v>-2.457655E-05</v>
      </c>
      <c r="F39" s="49">
        <v>-3.511219E-05</v>
      </c>
      <c r="G39" s="49">
        <v>0.001093402</v>
      </c>
    </row>
    <row r="40" spans="2:5" ht="12.75">
      <c r="B40" t="s">
        <v>46</v>
      </c>
      <c r="C40" t="s">
        <v>47</v>
      </c>
      <c r="D40" t="s">
        <v>48</v>
      </c>
      <c r="E40">
        <v>3.116927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59</v>
      </c>
      <c r="B50">
        <f>-0.017/(B7*B7+B22*B22)*(B21*B22+B6*B7)</f>
        <v>-9.215124581156439E-05</v>
      </c>
      <c r="C50">
        <f>-0.017/(C7*C7+C22*C22)*(C21*C22+C6*C7)</f>
        <v>-0.00020587874009179714</v>
      </c>
      <c r="D50">
        <f>-0.017/(D7*D7+D22*D22)*(D21*D22+D6*D7)</f>
        <v>0.0003264855872169401</v>
      </c>
      <c r="E50">
        <f>-0.017/(E7*E7+E22*E22)*(E21*E22+E6*E7)</f>
        <v>0.00020262905333516207</v>
      </c>
      <c r="F50">
        <f>-0.017/(F7*F7+F22*F22)*(F21*F22+F6*F7)</f>
        <v>-0.0004825133009632962</v>
      </c>
      <c r="G50">
        <f>(B50*B$4+C50*C$4+D50*D$4+E50*E$4+F50*F$4)/SUM(B$4:F$4)</f>
        <v>1.0154142276970693E-07</v>
      </c>
    </row>
    <row r="51" spans="1:7" ht="12.75">
      <c r="A51" t="s">
        <v>60</v>
      </c>
      <c r="B51">
        <f>-0.017/(B7*B7+B22*B22)*(B21*B7-B6*B22)</f>
        <v>0.0002620303874845794</v>
      </c>
      <c r="C51">
        <f>-0.017/(C7*C7+C22*C22)*(C21*C7-C6*C22)</f>
        <v>-0.00010763632019084165</v>
      </c>
      <c r="D51">
        <f>-0.017/(D7*D7+D22*D22)*(D21*D7-D6*D22)</f>
        <v>-5.193153759169549E-06</v>
      </c>
      <c r="E51">
        <f>-0.017/(E7*E7+E22*E22)*(E21*E7-E6*E22)</f>
        <v>-2.4576545017529056E-05</v>
      </c>
      <c r="F51">
        <f>-0.017/(F7*F7+F22*F22)*(F21*F7-F6*F22)</f>
        <v>-3.5112191155713984E-05</v>
      </c>
      <c r="G51">
        <f>(B51*B$4+C51*C$4+D51*D$4+E51*E$4+F51*F$4)/SUM(B$4:F$4)</f>
        <v>2.6118278159246433E-07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9999.828241896845</v>
      </c>
      <c r="C62">
        <f>C7+(2/0.017)*(C8*C50-C23*C51)</f>
        <v>10000.101245073593</v>
      </c>
      <c r="D62">
        <f>D7+(2/0.017)*(D8*D50-D23*D51)</f>
        <v>9999.983088697996</v>
      </c>
      <c r="E62">
        <f>E7+(2/0.017)*(E8*E50-E23*E51)</f>
        <v>10000.030601582266</v>
      </c>
      <c r="F62">
        <f>F7+(2/0.017)*(F8*F50-F23*F51)</f>
        <v>10000.203881455336</v>
      </c>
    </row>
    <row r="63" spans="1:6" ht="12.75">
      <c r="A63" t="s">
        <v>68</v>
      </c>
      <c r="B63">
        <f>B8+(3/0.017)*(B9*B50-B24*B51)</f>
        <v>1.1748096217007788</v>
      </c>
      <c r="C63">
        <f>C8+(3/0.017)*(C9*C50-C24*C51)</f>
        <v>-2.6918868288368563</v>
      </c>
      <c r="D63">
        <f>D8+(3/0.017)*(D9*D50-D24*D51)</f>
        <v>-0.5458915010486325</v>
      </c>
      <c r="E63">
        <f>E8+(3/0.017)*(E9*E50-E24*E51)</f>
        <v>0.650300730014049</v>
      </c>
      <c r="F63">
        <f>F8+(3/0.017)*(F9*F50-F24*F51)</f>
        <v>-2.790761049139382</v>
      </c>
    </row>
    <row r="64" spans="1:6" ht="12.75">
      <c r="A64" t="s">
        <v>69</v>
      </c>
      <c r="B64">
        <f>B9+(4/0.017)*(B10*B50-B25*B51)</f>
        <v>0.5164335739258332</v>
      </c>
      <c r="C64">
        <f>C9+(4/0.017)*(C10*C50-C25*C51)</f>
        <v>0.08172203665685991</v>
      </c>
      <c r="D64">
        <f>D9+(4/0.017)*(D10*D50-D25*D51)</f>
        <v>-0.5103045192144533</v>
      </c>
      <c r="E64">
        <f>E9+(4/0.017)*(E10*E50-E25*E51)</f>
        <v>-0.39684701652964766</v>
      </c>
      <c r="F64">
        <f>F9+(4/0.017)*(F10*F50-F25*F51)</f>
        <v>-1.2968928407473095</v>
      </c>
    </row>
    <row r="65" spans="1:6" ht="12.75">
      <c r="A65" t="s">
        <v>70</v>
      </c>
      <c r="B65">
        <f>B10+(5/0.017)*(B11*B50-B26*B51)</f>
        <v>-0.3644869786885455</v>
      </c>
      <c r="C65">
        <f>C10+(5/0.017)*(C11*C50-C26*C51)</f>
        <v>0.26649079749030935</v>
      </c>
      <c r="D65">
        <f>D10+(5/0.017)*(D11*D50-D26*D51)</f>
        <v>0.05754486379711876</v>
      </c>
      <c r="E65">
        <f>E10+(5/0.017)*(E11*E50-E26*E51)</f>
        <v>0.10386311778273727</v>
      </c>
      <c r="F65">
        <f>F10+(5/0.017)*(F11*F50-F26*F51)</f>
        <v>-0.3346594488072463</v>
      </c>
    </row>
    <row r="66" spans="1:6" ht="12.75">
      <c r="A66" t="s">
        <v>71</v>
      </c>
      <c r="B66">
        <f>B11+(6/0.017)*(B12*B50-B27*B51)</f>
        <v>1.5788057905288402</v>
      </c>
      <c r="C66">
        <f>C11+(6/0.017)*(C12*C50-C27*C51)</f>
        <v>0.8613765928446628</v>
      </c>
      <c r="D66">
        <f>D11+(6/0.017)*(D12*D50-D27*D51)</f>
        <v>0.9565343868545851</v>
      </c>
      <c r="E66">
        <f>E11+(6/0.017)*(E12*E50-E27*E51)</f>
        <v>0.6311348762802981</v>
      </c>
      <c r="F66">
        <f>F11+(6/0.017)*(F12*F50-F27*F51)</f>
        <v>12.907619212517874</v>
      </c>
    </row>
    <row r="67" spans="1:6" ht="12.75">
      <c r="A67" t="s">
        <v>72</v>
      </c>
      <c r="B67">
        <f>B12+(7/0.017)*(B13*B50-B28*B51)</f>
        <v>0.1836455900550015</v>
      </c>
      <c r="C67">
        <f>C12+(7/0.017)*(C13*C50-C28*C51)</f>
        <v>-0.2536612136234397</v>
      </c>
      <c r="D67">
        <f>D12+(7/0.017)*(D13*D50-D28*D51)</f>
        <v>-0.2408089353795464</v>
      </c>
      <c r="E67">
        <f>E12+(7/0.017)*(E13*E50-E28*E51)</f>
        <v>-0.25075082769265544</v>
      </c>
      <c r="F67">
        <f>F12+(7/0.017)*(F13*F50-F28*F51)</f>
        <v>-0.36068393836677903</v>
      </c>
    </row>
    <row r="68" spans="1:6" ht="12.75">
      <c r="A68" t="s">
        <v>73</v>
      </c>
      <c r="B68">
        <f>B13+(8/0.017)*(B14*B50-B29*B51)</f>
        <v>0.09393332242170026</v>
      </c>
      <c r="C68">
        <f>C13+(8/0.017)*(C14*C50-C29*C51)</f>
        <v>0.08356674857413274</v>
      </c>
      <c r="D68">
        <f>D13+(8/0.017)*(D14*D50-D29*D51)</f>
        <v>-0.21445265864815427</v>
      </c>
      <c r="E68">
        <f>E13+(8/0.017)*(E14*E50-E29*E51)</f>
        <v>-0.06833285441166888</v>
      </c>
      <c r="F68">
        <f>F13+(8/0.017)*(F14*F50-F29*F51)</f>
        <v>-0.08783264312960869</v>
      </c>
    </row>
    <row r="69" spans="1:6" ht="12.75">
      <c r="A69" t="s">
        <v>74</v>
      </c>
      <c r="B69">
        <f>B14+(9/0.017)*(B15*B50-B30*B51)</f>
        <v>-0.1635246562300457</v>
      </c>
      <c r="C69">
        <f>C14+(9/0.017)*(C15*C50-C30*C51)</f>
        <v>-0.18040698746191147</v>
      </c>
      <c r="D69">
        <f>D14+(9/0.017)*(D15*D50-D30*D51)</f>
        <v>-0.10818903919640148</v>
      </c>
      <c r="E69">
        <f>E14+(9/0.017)*(E15*E50-E30*E51)</f>
        <v>-0.11643976208823706</v>
      </c>
      <c r="F69">
        <f>F14+(9/0.017)*(F15*F50-F30*F51)</f>
        <v>0.09059025244854502</v>
      </c>
    </row>
    <row r="70" spans="1:6" ht="12.75">
      <c r="A70" t="s">
        <v>75</v>
      </c>
      <c r="B70">
        <f>B15+(10/0.017)*(B16*B50-B31*B51)</f>
        <v>-0.47298084890543207</v>
      </c>
      <c r="C70">
        <f>C15+(10/0.017)*(C16*C50-C31*C51)</f>
        <v>-0.2337378285721365</v>
      </c>
      <c r="D70">
        <f>D15+(10/0.017)*(D16*D50-D31*D51)</f>
        <v>-0.19773730416594057</v>
      </c>
      <c r="E70">
        <f>E15+(10/0.017)*(E16*E50-E31*E51)</f>
        <v>-0.22692185607008442</v>
      </c>
      <c r="F70">
        <f>F15+(10/0.017)*(F16*F50-F31*F51)</f>
        <v>-0.46141007884932794</v>
      </c>
    </row>
    <row r="71" spans="1:6" ht="12.75">
      <c r="A71" t="s">
        <v>76</v>
      </c>
      <c r="B71">
        <f>B16+(11/0.017)*(B17*B50-B32*B51)</f>
        <v>0.002429678871834124</v>
      </c>
      <c r="C71">
        <f>C16+(11/0.017)*(C17*C50-C32*C51)</f>
        <v>0.0186669558370013</v>
      </c>
      <c r="D71">
        <f>D16+(11/0.017)*(D17*D50-D32*D51)</f>
        <v>-0.01510952269708069</v>
      </c>
      <c r="E71">
        <f>E16+(11/0.017)*(E17*E50-E32*E51)</f>
        <v>-0.05120039182017528</v>
      </c>
      <c r="F71">
        <f>F16+(11/0.017)*(F17*F50-F32*F51)</f>
        <v>-0.03700060766315372</v>
      </c>
    </row>
    <row r="72" spans="1:6" ht="12.75">
      <c r="A72" t="s">
        <v>77</v>
      </c>
      <c r="B72">
        <f>B17+(12/0.017)*(B18*B50-B33*B51)</f>
        <v>-0.07528198600061206</v>
      </c>
      <c r="C72">
        <f>C17+(12/0.017)*(C18*C50-C33*C51)</f>
        <v>-0.027067194390059245</v>
      </c>
      <c r="D72">
        <f>D17+(12/0.017)*(D18*D50-D33*D51)</f>
        <v>-0.015404482682513928</v>
      </c>
      <c r="E72">
        <f>E17+(12/0.017)*(E18*E50-E33*E51)</f>
        <v>-0.023510748310922834</v>
      </c>
      <c r="F72">
        <f>F17+(12/0.017)*(F18*F50-F33*F51)</f>
        <v>-0.05418088020214226</v>
      </c>
    </row>
    <row r="73" spans="1:6" ht="12.75">
      <c r="A73" t="s">
        <v>78</v>
      </c>
      <c r="B73">
        <f>B18+(13/0.017)*(B19*B50-B34*B51)</f>
        <v>0.03322393652340523</v>
      </c>
      <c r="C73">
        <f>C18+(13/0.017)*(C19*C50-C34*C51)</f>
        <v>0.02566693886055886</v>
      </c>
      <c r="D73">
        <f>D18+(13/0.017)*(D19*D50-D34*D51)</f>
        <v>0.06032611494290545</v>
      </c>
      <c r="E73">
        <f>E18+(13/0.017)*(E19*E50-E34*E51)</f>
        <v>0.053495401657990854</v>
      </c>
      <c r="F73">
        <f>F18+(13/0.017)*(F19*F50-F34*F51)</f>
        <v>0.011696071929820147</v>
      </c>
    </row>
    <row r="74" spans="1:6" ht="12.75">
      <c r="A74" t="s">
        <v>79</v>
      </c>
      <c r="B74">
        <f>B19+(14/0.017)*(B20*B50-B35*B51)</f>
        <v>-0.2139313378394098</v>
      </c>
      <c r="C74">
        <f>C19+(14/0.017)*(C20*C50-C35*C51)</f>
        <v>-0.191311306621125</v>
      </c>
      <c r="D74">
        <f>D19+(14/0.017)*(D20*D50-D35*D51)</f>
        <v>-0.21034201794293117</v>
      </c>
      <c r="E74">
        <f>E19+(14/0.017)*(E20*E50-E35*E51)</f>
        <v>-0.20395707452963177</v>
      </c>
      <c r="F74">
        <f>F19+(14/0.017)*(F20*F50-F35*F51)</f>
        <v>-0.15805365574047714</v>
      </c>
    </row>
    <row r="75" spans="1:6" ht="12.75">
      <c r="A75" t="s">
        <v>80</v>
      </c>
      <c r="B75" s="49">
        <f>B20</f>
        <v>-0.0004117424</v>
      </c>
      <c r="C75" s="49">
        <f>C20</f>
        <v>0.01010498</v>
      </c>
      <c r="D75" s="49">
        <f>D20</f>
        <v>-0.002582235</v>
      </c>
      <c r="E75" s="49">
        <f>E20</f>
        <v>-0.006282454</v>
      </c>
      <c r="F75" s="49">
        <f>F20</f>
        <v>-0.003351334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42.8016378891469</v>
      </c>
      <c r="C82">
        <f>C22+(2/0.017)*(C8*C51+C23*C50)</f>
        <v>38.431512675126605</v>
      </c>
      <c r="D82">
        <f>D22+(2/0.017)*(D8*D51+D23*D50)</f>
        <v>-10.435720494231699</v>
      </c>
      <c r="E82">
        <f>E22+(2/0.017)*(E8*E51+E23*E50)</f>
        <v>-32.915016374617764</v>
      </c>
      <c r="F82">
        <f>F22+(2/0.017)*(F8*F51+F23*F50)</f>
        <v>-37.30078578088395</v>
      </c>
    </row>
    <row r="83" spans="1:6" ht="12.75">
      <c r="A83" t="s">
        <v>83</v>
      </c>
      <c r="B83">
        <f>B23+(3/0.017)*(B9*B51+B24*B50)</f>
        <v>5.197243118084361</v>
      </c>
      <c r="C83">
        <f>C23+(3/0.017)*(C9*C51+C24*C50)</f>
        <v>2.7324269925365767</v>
      </c>
      <c r="D83">
        <f>D23+(3/0.017)*(D9*D51+D24*D50)</f>
        <v>4.991653884057083</v>
      </c>
      <c r="E83">
        <f>E23+(3/0.017)*(E9*E51+E24*E50)</f>
        <v>5.285282789930483</v>
      </c>
      <c r="F83">
        <f>F23+(3/0.017)*(F9*F51+F24*F50)</f>
        <v>9.42703207103071</v>
      </c>
    </row>
    <row r="84" spans="1:6" ht="12.75">
      <c r="A84" t="s">
        <v>84</v>
      </c>
      <c r="B84">
        <f>B24+(4/0.017)*(B10*B51+B25*B50)</f>
        <v>-0.49094829902543996</v>
      </c>
      <c r="C84">
        <f>C24+(4/0.017)*(C10*C51+C25*C50)</f>
        <v>1.584947936413188</v>
      </c>
      <c r="D84">
        <f>D24+(4/0.017)*(D10*D51+D25*D50)</f>
        <v>1.7600830544686585</v>
      </c>
      <c r="E84">
        <f>E24+(4/0.017)*(E10*E51+E25*E50)</f>
        <v>2.583576138319567</v>
      </c>
      <c r="F84">
        <f>F24+(4/0.017)*(F10*F51+F25*F50)</f>
        <v>1.6075149002945721</v>
      </c>
    </row>
    <row r="85" spans="1:6" ht="12.75">
      <c r="A85" t="s">
        <v>85</v>
      </c>
      <c r="B85">
        <f>B25+(5/0.017)*(B11*B51+B26*B50)</f>
        <v>1.5424690473181588</v>
      </c>
      <c r="C85">
        <f>C25+(5/0.017)*(C11*C51+C26*C50)</f>
        <v>0.6232926880192494</v>
      </c>
      <c r="D85">
        <f>D25+(5/0.017)*(D11*D51+D26*D50)</f>
        <v>1.0032238281741475</v>
      </c>
      <c r="E85">
        <f>E25+(5/0.017)*(E11*E51+E26*E50)</f>
        <v>1.1060993492989715</v>
      </c>
      <c r="F85">
        <f>F25+(5/0.017)*(F11*F51+F26*F50)</f>
        <v>-0.8393156196623996</v>
      </c>
    </row>
    <row r="86" spans="1:6" ht="12.75">
      <c r="A86" t="s">
        <v>86</v>
      </c>
      <c r="B86">
        <f>B26+(6/0.017)*(B12*B51+B27*B50)</f>
        <v>0.8654217093122876</v>
      </c>
      <c r="C86">
        <f>C26+(6/0.017)*(C12*C51+C27*C50)</f>
        <v>0.178640549238172</v>
      </c>
      <c r="D86">
        <f>D26+(6/0.017)*(D12*D51+D27*D50)</f>
        <v>0.32019232677200926</v>
      </c>
      <c r="E86">
        <f>E26+(6/0.017)*(E12*E51+E27*E50)</f>
        <v>0.323460204483428</v>
      </c>
      <c r="F86">
        <f>F26+(6/0.017)*(F12*F51+F27*F50)</f>
        <v>1.698136158635538</v>
      </c>
    </row>
    <row r="87" spans="1:6" ht="12.75">
      <c r="A87" t="s">
        <v>87</v>
      </c>
      <c r="B87">
        <f>B27+(7/0.017)*(B13*B51+B28*B50)</f>
        <v>0.09959199035416649</v>
      </c>
      <c r="C87">
        <f>C27+(7/0.017)*(C13*C51+C28*C50)</f>
        <v>-0.10759552268745864</v>
      </c>
      <c r="D87">
        <f>D27+(7/0.017)*(D13*D51+D28*D50)</f>
        <v>0.28473568260389415</v>
      </c>
      <c r="E87">
        <f>E27+(7/0.017)*(E13*E51+E28*E50)</f>
        <v>0.22940100463368104</v>
      </c>
      <c r="F87">
        <f>F27+(7/0.017)*(F13*F51+F28*F50)</f>
        <v>0.4185333290310821</v>
      </c>
    </row>
    <row r="88" spans="1:6" ht="12.75">
      <c r="A88" t="s">
        <v>88</v>
      </c>
      <c r="B88">
        <f>B28+(8/0.017)*(B14*B51+B29*B50)</f>
        <v>0.16884857201136683</v>
      </c>
      <c r="C88">
        <f>C28+(8/0.017)*(C14*C51+C29*C50)</f>
        <v>0.28682572517147703</v>
      </c>
      <c r="D88">
        <f>D28+(8/0.017)*(D14*D51+D29*D50)</f>
        <v>0.2903195356560269</v>
      </c>
      <c r="E88">
        <f>E28+(8/0.017)*(E14*E51+E29*E50)</f>
        <v>0.3428562240028164</v>
      </c>
      <c r="F88">
        <f>F28+(8/0.017)*(F14*F51+F29*F50)</f>
        <v>0.26417906991129236</v>
      </c>
    </row>
    <row r="89" spans="1:6" ht="12.75">
      <c r="A89" t="s">
        <v>89</v>
      </c>
      <c r="B89">
        <f>B29+(9/0.017)*(B15*B51+B30*B50)</f>
        <v>0.13335720866679068</v>
      </c>
      <c r="C89">
        <f>C29+(9/0.017)*(C15*C51+C30*C50)</f>
        <v>0.10105825390957299</v>
      </c>
      <c r="D89">
        <f>D29+(9/0.017)*(D15*D51+D30*D50)</f>
        <v>0.012842210078407685</v>
      </c>
      <c r="E89">
        <f>E29+(9/0.017)*(E15*E51+E30*E50)</f>
        <v>0.05724265332047057</v>
      </c>
      <c r="F89">
        <f>F29+(9/0.017)*(F15*F51+F30*F50)</f>
        <v>-0.015968365639649075</v>
      </c>
    </row>
    <row r="90" spans="1:6" ht="12.75">
      <c r="A90" t="s">
        <v>90</v>
      </c>
      <c r="B90">
        <f>B30+(10/0.017)*(B16*B51+B31*B50)</f>
        <v>-0.03166642237103098</v>
      </c>
      <c r="C90">
        <f>C30+(10/0.017)*(C16*C51+C31*C50)</f>
        <v>-0.11111013581489937</v>
      </c>
      <c r="D90">
        <f>D30+(10/0.017)*(D16*D51+D31*D50)</f>
        <v>-0.07530469848116418</v>
      </c>
      <c r="E90">
        <f>E30+(10/0.017)*(E16*E51+E31*E50)</f>
        <v>-0.09657272260442759</v>
      </c>
      <c r="F90">
        <f>F30+(10/0.017)*(F16*F51+F31*F50)</f>
        <v>0.32958487550511606</v>
      </c>
    </row>
    <row r="91" spans="1:6" ht="12.75">
      <c r="A91" t="s">
        <v>91</v>
      </c>
      <c r="B91">
        <f>B31+(11/0.017)*(B17*B51+B32*B50)</f>
        <v>-0.007497217027485272</v>
      </c>
      <c r="C91">
        <f>C31+(11/0.017)*(C17*C51+C32*C50)</f>
        <v>0.027038434611347497</v>
      </c>
      <c r="D91">
        <f>D31+(11/0.017)*(D17*D51+D32*D50)</f>
        <v>-0.015009197609550731</v>
      </c>
      <c r="E91">
        <f>E31+(11/0.017)*(E17*E51+E32*E50)</f>
        <v>-0.0018541773099016185</v>
      </c>
      <c r="F91">
        <f>F31+(11/0.017)*(F17*F51+F32*F50)</f>
        <v>0.027887104031436266</v>
      </c>
    </row>
    <row r="92" spans="1:6" ht="12.75">
      <c r="A92" t="s">
        <v>92</v>
      </c>
      <c r="B92">
        <f>B32+(12/0.017)*(B18*B51+B33*B50)</f>
        <v>0.05155936507428057</v>
      </c>
      <c r="C92">
        <f>C32+(12/0.017)*(C18*C51+C33*C50)</f>
        <v>0.025692717522351177</v>
      </c>
      <c r="D92">
        <f>D32+(12/0.017)*(D18*D51+D33*D50)</f>
        <v>0.07098884610433281</v>
      </c>
      <c r="E92">
        <f>E32+(12/0.017)*(E18*E51+E33*E50)</f>
        <v>0.05338553361851979</v>
      </c>
      <c r="F92">
        <f>F32+(12/0.017)*(F18*F51+F33*F50)</f>
        <v>0.009495562441314918</v>
      </c>
    </row>
    <row r="93" spans="1:6" ht="12.75">
      <c r="A93" t="s">
        <v>93</v>
      </c>
      <c r="B93">
        <f>B33+(13/0.017)*(B19*B51+B34*B50)</f>
        <v>0.12069574578221862</v>
      </c>
      <c r="C93">
        <f>C33+(13/0.017)*(C19*C51+C34*C50)</f>
        <v>0.11312460876667668</v>
      </c>
      <c r="D93">
        <f>D33+(13/0.017)*(D19*D51+D34*D50)</f>
        <v>0.11474968299928304</v>
      </c>
      <c r="E93">
        <f>E33+(13/0.017)*(E19*E51+E34*E50)</f>
        <v>0.1172099288542906</v>
      </c>
      <c r="F93">
        <f>F33+(13/0.017)*(F19*F51+F34*F50)</f>
        <v>0.08020049454332111</v>
      </c>
    </row>
    <row r="94" spans="1:6" ht="12.75">
      <c r="A94" t="s">
        <v>94</v>
      </c>
      <c r="B94">
        <f>B34+(14/0.017)*(B20*B51+B35*B50)</f>
        <v>-0.010239913820062844</v>
      </c>
      <c r="C94">
        <f>C34+(14/0.017)*(C20*C51+C35*C50)</f>
        <v>-0.02431075099346615</v>
      </c>
      <c r="D94">
        <f>D34+(14/0.017)*(D20*D51+D35*D50)</f>
        <v>-0.009943253032586948</v>
      </c>
      <c r="E94">
        <f>E34+(14/0.017)*(E20*E51+E35*E50)</f>
        <v>-0.0003108128776137364</v>
      </c>
      <c r="F94">
        <f>F34+(14/0.017)*(F20*F51+F35*F50)</f>
        <v>-0.01600043130837026</v>
      </c>
    </row>
    <row r="95" spans="1:6" ht="12.75">
      <c r="A95" t="s">
        <v>95</v>
      </c>
      <c r="B95" s="49">
        <f>B35</f>
        <v>-0.006987892</v>
      </c>
      <c r="C95" s="49">
        <f>C35</f>
        <v>0.005023195</v>
      </c>
      <c r="D95" s="49">
        <f>D35</f>
        <v>-0.008682171</v>
      </c>
      <c r="E95" s="49">
        <f>E35</f>
        <v>-0.004610549</v>
      </c>
      <c r="F95" s="49">
        <f>F35</f>
        <v>0.005313513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1.1748298003545827</v>
      </c>
      <c r="C103">
        <f>C63*10000/C62</f>
        <v>-2.691859575084778</v>
      </c>
      <c r="D103">
        <f>D63*10000/D62</f>
        <v>-0.5458924242237972</v>
      </c>
      <c r="E103">
        <f>E63*10000/E62</f>
        <v>0.65029873999701</v>
      </c>
      <c r="F103">
        <f>F63*10000/F62</f>
        <v>-2.7907041518569926</v>
      </c>
      <c r="G103">
        <f>AVERAGE(C103:E103)</f>
        <v>-0.8624844197705217</v>
      </c>
      <c r="H103">
        <f>STDEV(C103:E103)</f>
        <v>1.69342210316884</v>
      </c>
      <c r="I103">
        <f>(B103*B4+C103*C4+D103*D4+E103*E4+F103*F4)/SUM(B4:F4)</f>
        <v>-0.8239678559468735</v>
      </c>
      <c r="K103">
        <f>(LN(H103)+LN(H123))/2-LN(K114*K115^3)</f>
        <v>-3.4480550864845085</v>
      </c>
    </row>
    <row r="104" spans="1:11" ht="12.75">
      <c r="A104" t="s">
        <v>69</v>
      </c>
      <c r="B104">
        <f>B64*10000/B62</f>
        <v>0.5164424442432944</v>
      </c>
      <c r="C104">
        <f>C64*10000/C62</f>
        <v>0.08172120926987525</v>
      </c>
      <c r="D104">
        <f>D64*10000/D62</f>
        <v>-0.5103053822072966</v>
      </c>
      <c r="E104">
        <f>E64*10000/E62</f>
        <v>-0.3968458021187016</v>
      </c>
      <c r="F104">
        <f>F64*10000/F62</f>
        <v>-1.2968664000464076</v>
      </c>
      <c r="G104">
        <f>AVERAGE(C104:E104)</f>
        <v>-0.27514332501870764</v>
      </c>
      <c r="H104">
        <f>STDEV(C104:E104)</f>
        <v>0.31421726711500986</v>
      </c>
      <c r="I104">
        <f>(B104*B4+C104*C4+D104*D4+E104*E4+F104*F4)/SUM(B4:F4)</f>
        <v>-0.2963850262087659</v>
      </c>
      <c r="K104">
        <f>(LN(H104)+LN(H124))/2-LN(K114*K115^4)</f>
        <v>-4.180463782685673</v>
      </c>
    </row>
    <row r="105" spans="1:11" ht="12.75">
      <c r="A105" t="s">
        <v>70</v>
      </c>
      <c r="B105">
        <f>B65*10000/B62</f>
        <v>-0.36449323915528253</v>
      </c>
      <c r="C105">
        <f>C65*10000/C62</f>
        <v>0.2664880994295855</v>
      </c>
      <c r="D105">
        <f>D65*10000/D62</f>
        <v>0.05754496111314038</v>
      </c>
      <c r="E105">
        <f>E65*10000/E62</f>
        <v>0.10386279994613558</v>
      </c>
      <c r="F105">
        <f>F65*10000/F62</f>
        <v>-0.334652625860807</v>
      </c>
      <c r="G105">
        <f>AVERAGE(C105:E105)</f>
        <v>0.14263195349628716</v>
      </c>
      <c r="H105">
        <f>STDEV(C105:E105)</f>
        <v>0.1097341980087689</v>
      </c>
      <c r="I105">
        <f>(B105*B4+C105*C4+D105*D4+E105*E4+F105*F4)/SUM(B4:F4)</f>
        <v>0.005524557627607343</v>
      </c>
      <c r="K105">
        <f>(LN(H105)+LN(H125))/2-LN(K114*K115^5)</f>
        <v>-4.485372736361896</v>
      </c>
    </row>
    <row r="106" spans="1:11" ht="12.75">
      <c r="A106" t="s">
        <v>71</v>
      </c>
      <c r="B106">
        <f>B66*10000/B62</f>
        <v>1.5788329082633925</v>
      </c>
      <c r="C106">
        <f>C66*10000/C62</f>
        <v>0.8613678719193045</v>
      </c>
      <c r="D106">
        <f>D66*10000/D62</f>
        <v>0.9565360044815101</v>
      </c>
      <c r="E106">
        <f>E66*10000/E62</f>
        <v>0.6311329449136246</v>
      </c>
      <c r="F106">
        <f>F66*10000/F62</f>
        <v>12.907356055464161</v>
      </c>
      <c r="G106">
        <f>AVERAGE(C106:E106)</f>
        <v>0.8163456071048131</v>
      </c>
      <c r="H106">
        <f>STDEV(C106:E106)</f>
        <v>0.16730822167725348</v>
      </c>
      <c r="I106">
        <f>(B106*B4+C106*C4+D106*D4+E106*E4+F106*F4)/SUM(B4:F4)</f>
        <v>2.53735775503931</v>
      </c>
      <c r="K106">
        <f>(LN(H106)+LN(H126))/2-LN(K114*K115^6)</f>
        <v>-4.244927072559475</v>
      </c>
    </row>
    <row r="107" spans="1:11" ht="12.75">
      <c r="A107" t="s">
        <v>72</v>
      </c>
      <c r="B107">
        <f>B67*10000/B62</f>
        <v>0.1836487443709995</v>
      </c>
      <c r="C107">
        <f>C67*10000/C62</f>
        <v>-0.2536586454546171</v>
      </c>
      <c r="D107">
        <f>D67*10000/D62</f>
        <v>-0.24080934261949824</v>
      </c>
      <c r="E107">
        <f>E67*10000/E62</f>
        <v>-0.2507500603577954</v>
      </c>
      <c r="F107">
        <f>F67*10000/F62</f>
        <v>-0.3606765848400767</v>
      </c>
      <c r="G107">
        <f>AVERAGE(C107:E107)</f>
        <v>-0.2484060161439702</v>
      </c>
      <c r="H107">
        <f>STDEV(C107:E107)</f>
        <v>0.006737733542848344</v>
      </c>
      <c r="I107">
        <f>(B107*B4+C107*C4+D107*D4+E107*E4+F107*F4)/SUM(B4:F4)</f>
        <v>-0.20069811902623544</v>
      </c>
      <c r="K107">
        <f>(LN(H107)+LN(H127))/2-LN(K114*K115^7)</f>
        <v>-4.7880786076200295</v>
      </c>
    </row>
    <row r="108" spans="1:9" ht="12.75">
      <c r="A108" t="s">
        <v>73</v>
      </c>
      <c r="B108">
        <f>B68*10000/B62</f>
        <v>0.09393493583034009</v>
      </c>
      <c r="C108">
        <f>C68*10000/C62</f>
        <v>0.08356590251053779</v>
      </c>
      <c r="D108">
        <f>D68*10000/D62</f>
        <v>-0.2144530213161352</v>
      </c>
      <c r="E108">
        <f>E68*10000/E62</f>
        <v>-0.06833264530296221</v>
      </c>
      <c r="F108">
        <f>F68*10000/F62</f>
        <v>-0.08783085242140717</v>
      </c>
      <c r="G108">
        <f>AVERAGE(C108:E108)</f>
        <v>-0.06640658803618653</v>
      </c>
      <c r="H108">
        <f>STDEV(C108:E108)</f>
        <v>0.14901879751275762</v>
      </c>
      <c r="I108">
        <f>(B108*B4+C108*C4+D108*D4+E108*E4+F108*F4)/SUM(B4:F4)</f>
        <v>-0.045986207991400845</v>
      </c>
    </row>
    <row r="109" spans="1:9" ht="12.75">
      <c r="A109" t="s">
        <v>74</v>
      </c>
      <c r="B109">
        <f>B69*10000/B62</f>
        <v>-0.16352746494676498</v>
      </c>
      <c r="C109">
        <f>C69*10000/C62</f>
        <v>-0.1804051609485318</v>
      </c>
      <c r="D109">
        <f>D69*10000/D62</f>
        <v>-0.10818922215846243</v>
      </c>
      <c r="E109">
        <f>E69*10000/E62</f>
        <v>-0.1164394057652316</v>
      </c>
      <c r="F109">
        <f>F69*10000/F62</f>
        <v>0.09058840551894964</v>
      </c>
      <c r="G109">
        <f>AVERAGE(C109:E109)</f>
        <v>-0.1350112629574086</v>
      </c>
      <c r="H109">
        <f>STDEV(C109:E109)</f>
        <v>0.039528102199672115</v>
      </c>
      <c r="I109">
        <f>(B109*B4+C109*C4+D109*D4+E109*E4+F109*F4)/SUM(B4:F4)</f>
        <v>-0.10910349411123413</v>
      </c>
    </row>
    <row r="110" spans="1:11" ht="12.75">
      <c r="A110" t="s">
        <v>75</v>
      </c>
      <c r="B110">
        <f>B70*10000/B62</f>
        <v>-0.47298897287431146</v>
      </c>
      <c r="C110">
        <f>C70*10000/C62</f>
        <v>-0.2337354621157302</v>
      </c>
      <c r="D110">
        <f>D70*10000/D62</f>
        <v>-0.1977376385660329</v>
      </c>
      <c r="E110">
        <f>E70*10000/E62</f>
        <v>-0.22692116165542478</v>
      </c>
      <c r="F110">
        <f>F70*10000/F62</f>
        <v>-0.4614006717452831</v>
      </c>
      <c r="G110">
        <f>AVERAGE(C110:E110)</f>
        <v>-0.21946475411239597</v>
      </c>
      <c r="H110">
        <f>STDEV(C110:E110)</f>
        <v>0.019122220978865945</v>
      </c>
      <c r="I110">
        <f>(B110*B4+C110*C4+D110*D4+E110*E4+F110*F4)/SUM(B4:F4)</f>
        <v>-0.2884605632606351</v>
      </c>
      <c r="K110">
        <f>EXP(AVERAGE(K103:K107))</f>
        <v>0.014561423732882349</v>
      </c>
    </row>
    <row r="111" spans="1:9" ht="12.75">
      <c r="A111" t="s">
        <v>76</v>
      </c>
      <c r="B111">
        <f>B71*10000/B62</f>
        <v>0.002429720604254343</v>
      </c>
      <c r="C111">
        <f>C71*10000/C62</f>
        <v>0.018666766845183</v>
      </c>
      <c r="D111">
        <f>D71*10000/D62</f>
        <v>-0.015109548249294048</v>
      </c>
      <c r="E111">
        <f>E71*10000/E62</f>
        <v>-0.05120023513935451</v>
      </c>
      <c r="F111">
        <f>F71*10000/F62</f>
        <v>-0.036999853304759814</v>
      </c>
      <c r="G111">
        <f>AVERAGE(C111:E111)</f>
        <v>-0.01588100551448852</v>
      </c>
      <c r="H111">
        <f>STDEV(C111:E111)</f>
        <v>0.03493988911417519</v>
      </c>
      <c r="I111">
        <f>(B111*B4+C111*C4+D111*D4+E111*E4+F111*F4)/SUM(B4:F4)</f>
        <v>-0.01603605163272897</v>
      </c>
    </row>
    <row r="112" spans="1:9" ht="12.75">
      <c r="A112" t="s">
        <v>77</v>
      </c>
      <c r="B112">
        <f>B72*10000/B62</f>
        <v>-0.075283279051933</v>
      </c>
      <c r="C112">
        <f>C72*10000/C62</f>
        <v>-0.02706692035082496</v>
      </c>
      <c r="D112">
        <f>D72*10000/D62</f>
        <v>-0.015404508733543869</v>
      </c>
      <c r="E112">
        <f>E72*10000/E62</f>
        <v>-0.023510676364533144</v>
      </c>
      <c r="F112">
        <f>F72*10000/F62</f>
        <v>-0.054179775576992814</v>
      </c>
      <c r="G112">
        <f>AVERAGE(C112:E112)</f>
        <v>-0.02199403514963399</v>
      </c>
      <c r="H112">
        <f>STDEV(C112:E112)</f>
        <v>0.005977299692484169</v>
      </c>
      <c r="I112">
        <f>(B112*B4+C112*C4+D112*D4+E112*E4+F112*F4)/SUM(B4:F4)</f>
        <v>-0.034010395551807605</v>
      </c>
    </row>
    <row r="113" spans="1:9" ht="12.75">
      <c r="A113" t="s">
        <v>78</v>
      </c>
      <c r="B113">
        <f>B73*10000/B62</f>
        <v>0.0332245071812384</v>
      </c>
      <c r="C113">
        <f>C73*10000/C62</f>
        <v>0.02566667899807846</v>
      </c>
      <c r="D113">
        <f>D73*10000/D62</f>
        <v>0.060326216962392834</v>
      </c>
      <c r="E113">
        <f>E73*10000/E62</f>
        <v>0.05349523795409834</v>
      </c>
      <c r="F113">
        <f>F73*10000/F62</f>
        <v>0.011695833473465153</v>
      </c>
      <c r="G113">
        <f>AVERAGE(C113:E113)</f>
        <v>0.04649604463818988</v>
      </c>
      <c r="H113">
        <f>STDEV(C113:E113)</f>
        <v>0.018359259878329242</v>
      </c>
      <c r="I113">
        <f>(B113*B4+C113*C4+D113*D4+E113*E4+F113*F4)/SUM(B4:F4)</f>
        <v>0.03993388367753905</v>
      </c>
    </row>
    <row r="114" spans="1:11" ht="12.75">
      <c r="A114" t="s">
        <v>79</v>
      </c>
      <c r="B114">
        <f>B74*10000/B62</f>
        <v>-0.21393501234660173</v>
      </c>
      <c r="C114">
        <f>C74*10000/C62</f>
        <v>-0.1913093697080035</v>
      </c>
      <c r="D114">
        <f>D74*10000/D62</f>
        <v>-0.2103423736592717</v>
      </c>
      <c r="E114">
        <f>E74*10000/E62</f>
        <v>-0.20395645039062224</v>
      </c>
      <c r="F114">
        <f>F74*10000/F62</f>
        <v>-0.15805043338523964</v>
      </c>
      <c r="G114">
        <f>AVERAGE(C114:E114)</f>
        <v>-0.20186939791929914</v>
      </c>
      <c r="H114">
        <f>STDEV(C114:E114)</f>
        <v>0.0096866222629867</v>
      </c>
      <c r="I114">
        <f>(B114*B4+C114*C4+D114*D4+E114*E4+F114*F4)/SUM(B4:F4)</f>
        <v>-0.1977817368909414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-0.0004117494721308308</v>
      </c>
      <c r="C115">
        <f>C75*10000/C62</f>
        <v>0.010104877693091431</v>
      </c>
      <c r="D115">
        <f>D75*10000/D62</f>
        <v>-0.002582239366902978</v>
      </c>
      <c r="E115">
        <f>E75*10000/E62</f>
        <v>-0.006282434774755541</v>
      </c>
      <c r="F115">
        <f>F75*10000/F62</f>
        <v>-0.0033512656739077187</v>
      </c>
      <c r="G115">
        <f>AVERAGE(C115:E115)</f>
        <v>0.00041340118381097066</v>
      </c>
      <c r="H115">
        <f>STDEV(C115:E115)</f>
        <v>0.008594556370838726</v>
      </c>
      <c r="I115">
        <f>(B115*B4+C115*C4+D115*D4+E115*E4+F115*F4)/SUM(B4:F4)</f>
        <v>-0.000206886578619695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42.80237305458754</v>
      </c>
      <c r="C122">
        <f>C82*10000/C62</f>
        <v>38.43112357893311</v>
      </c>
      <c r="D122">
        <f>D82*10000/D62</f>
        <v>-10.435738142423636</v>
      </c>
      <c r="E122">
        <f>E82*10000/E62</f>
        <v>-32.914915649767856</v>
      </c>
      <c r="F122">
        <f>F82*10000/F62</f>
        <v>-37.30002530253967</v>
      </c>
      <c r="G122">
        <f>AVERAGE(C122:E122)</f>
        <v>-1.6398434044194612</v>
      </c>
      <c r="H122">
        <f>STDEV(C122:E122)</f>
        <v>36.477255263895216</v>
      </c>
      <c r="I122">
        <f>(B122*B4+C122*C4+D122*D4+E122*E4+F122*F4)/SUM(B4:F4)</f>
        <v>0.05921514830986912</v>
      </c>
    </row>
    <row r="123" spans="1:9" ht="12.75">
      <c r="A123" t="s">
        <v>83</v>
      </c>
      <c r="B123">
        <f>B83*10000/B62</f>
        <v>5.197332386479578</v>
      </c>
      <c r="C123">
        <f>C83*10000/C62</f>
        <v>2.7323993283394685</v>
      </c>
      <c r="D123">
        <f>D83*10000/D62</f>
        <v>4.991662325607992</v>
      </c>
      <c r="E123">
        <f>E83*10000/E62</f>
        <v>5.285266616178368</v>
      </c>
      <c r="F123">
        <f>F83*10000/F62</f>
        <v>9.426839875247412</v>
      </c>
      <c r="G123">
        <f>AVERAGE(C123:E123)</f>
        <v>4.3364427567086095</v>
      </c>
      <c r="H123">
        <f>STDEV(C123:E123)</f>
        <v>1.3968777183171794</v>
      </c>
      <c r="I123">
        <f>(B123*B4+C123*C4+D123*D4+E123*E4+F123*F4)/SUM(B4:F4)</f>
        <v>5.139158645197024</v>
      </c>
    </row>
    <row r="124" spans="1:9" ht="12.75">
      <c r="A124" t="s">
        <v>84</v>
      </c>
      <c r="B124">
        <f>B84*10000/B62</f>
        <v>-0.49095673160513514</v>
      </c>
      <c r="C124">
        <f>C84*10000/C62</f>
        <v>1.5849318897586062</v>
      </c>
      <c r="D124">
        <f>D84*10000/D62</f>
        <v>1.7600860310033009</v>
      </c>
      <c r="E124">
        <f>E84*10000/E62</f>
        <v>2.583568232191987</v>
      </c>
      <c r="F124">
        <f>F84*10000/F62</f>
        <v>1.60748212671503</v>
      </c>
      <c r="G124">
        <f>AVERAGE(C124:E124)</f>
        <v>1.9761953843179647</v>
      </c>
      <c r="H124">
        <f>STDEV(C124:E124)</f>
        <v>0.5332411045200303</v>
      </c>
      <c r="I124">
        <f>(B124*B4+C124*C4+D124*D4+E124*E4+F124*F4)/SUM(B4:F4)</f>
        <v>1.569255155318048</v>
      </c>
    </row>
    <row r="125" spans="1:9" ht="12.75">
      <c r="A125" t="s">
        <v>85</v>
      </c>
      <c r="B125">
        <f>B85*10000/B62</f>
        <v>1.5424955409289824</v>
      </c>
      <c r="C125">
        <f>C85*10000/C62</f>
        <v>0.623286377551733</v>
      </c>
      <c r="D125">
        <f>D85*10000/D62</f>
        <v>1.0032255247591302</v>
      </c>
      <c r="E125">
        <f>E85*10000/E62</f>
        <v>1.1060959644703063</v>
      </c>
      <c r="F125">
        <f>F85*10000/F62</f>
        <v>-0.839298507922274</v>
      </c>
      <c r="G125">
        <f>AVERAGE(C125:E125)</f>
        <v>0.9108692889270564</v>
      </c>
      <c r="H125">
        <f>STDEV(C125:E125)</f>
        <v>0.25430990941747256</v>
      </c>
      <c r="I125">
        <f>(B125*B4+C125*C4+D125*D4+E125*E4+F125*F4)/SUM(B4:F4)</f>
        <v>0.7693425328239906</v>
      </c>
    </row>
    <row r="126" spans="1:9" ht="12.75">
      <c r="A126" t="s">
        <v>86</v>
      </c>
      <c r="B126">
        <f>B86*10000/B62</f>
        <v>0.8654365738867208</v>
      </c>
      <c r="C126">
        <f>C86*10000/C62</f>
        <v>0.17863874060892806</v>
      </c>
      <c r="D126">
        <f>D86*10000/D62</f>
        <v>0.3201928682598387</v>
      </c>
      <c r="E126">
        <f>E86*10000/E62</f>
        <v>0.32345921464705135</v>
      </c>
      <c r="F126">
        <f>F86*10000/F62</f>
        <v>1.6981015374942605</v>
      </c>
      <c r="G126">
        <f>AVERAGE(C126:E126)</f>
        <v>0.2740969411719394</v>
      </c>
      <c r="H126">
        <f>STDEV(C126:E126)</f>
        <v>0.08268535720262928</v>
      </c>
      <c r="I126">
        <f>(B126*B4+C126*C4+D126*D4+E126*E4+F126*F4)/SUM(B4:F4)</f>
        <v>0.5495185757438028</v>
      </c>
    </row>
    <row r="127" spans="1:9" ht="12.75">
      <c r="A127" t="s">
        <v>87</v>
      </c>
      <c r="B127">
        <f>B87*10000/B62</f>
        <v>0.09959370095668274</v>
      </c>
      <c r="C127">
        <f>C87*10000/C62</f>
        <v>-0.10759443334682642</v>
      </c>
      <c r="D127">
        <f>D87*10000/D62</f>
        <v>0.28473616412982045</v>
      </c>
      <c r="E127">
        <f>E87*10000/E62</f>
        <v>0.22940030263245775</v>
      </c>
      <c r="F127">
        <f>F87*10000/F62</f>
        <v>0.41852479608663007</v>
      </c>
      <c r="G127">
        <f>AVERAGE(C127:E127)</f>
        <v>0.13551401113848394</v>
      </c>
      <c r="H127">
        <f>STDEV(C127:E127)</f>
        <v>0.21234830168137497</v>
      </c>
      <c r="I127">
        <f>(B127*B4+C127*C4+D127*D4+E127*E4+F127*F4)/SUM(B4:F4)</f>
        <v>0.1679741807498289</v>
      </c>
    </row>
    <row r="128" spans="1:9" ht="12.75">
      <c r="A128" t="s">
        <v>88</v>
      </c>
      <c r="B128">
        <f>B88*10000/B62</f>
        <v>0.16885147217222435</v>
      </c>
      <c r="C128">
        <f>C88*10000/C62</f>
        <v>0.2868228212317127</v>
      </c>
      <c r="D128">
        <f>D88*10000/D62</f>
        <v>0.29032002662499173</v>
      </c>
      <c r="E128">
        <f>E88*10000/E62</f>
        <v>0.34285517481173267</v>
      </c>
      <c r="F128">
        <f>F88*10000/F62</f>
        <v>0.26417368389977886</v>
      </c>
      <c r="G128">
        <f>AVERAGE(C128:E128)</f>
        <v>0.3066660075561457</v>
      </c>
      <c r="H128">
        <f>STDEV(C128:E128)</f>
        <v>0.03138948042545973</v>
      </c>
      <c r="I128">
        <f>(B128*B4+C128*C4+D128*D4+E128*E4+F128*F4)/SUM(B4:F4)</f>
        <v>0.2810184294766361</v>
      </c>
    </row>
    <row r="129" spans="1:9" ht="12.75">
      <c r="A129" t="s">
        <v>89</v>
      </c>
      <c r="B129">
        <f>B89*10000/B62</f>
        <v>0.13335949922425314</v>
      </c>
      <c r="C129">
        <f>C89*10000/C62</f>
        <v>0.1010572307548965</v>
      </c>
      <c r="D129">
        <f>D89*10000/D62</f>
        <v>0.012842231796293714</v>
      </c>
      <c r="E129">
        <f>E89*10000/E62</f>
        <v>0.05724247814943015</v>
      </c>
      <c r="F129">
        <f>F89*10000/F62</f>
        <v>-0.01596804008092402</v>
      </c>
      <c r="G129">
        <f>AVERAGE(C129:E129)</f>
        <v>0.05704731356687345</v>
      </c>
      <c r="H129">
        <f>STDEV(C129:E129)</f>
        <v>0.044107823310919426</v>
      </c>
      <c r="I129">
        <f>(B129*B4+C129*C4+D129*D4+E129*E4+F129*F4)/SUM(B4:F4)</f>
        <v>0.058395667173985234</v>
      </c>
    </row>
    <row r="130" spans="1:9" ht="12.75">
      <c r="A130" t="s">
        <v>90</v>
      </c>
      <c r="B130">
        <f>B90*10000/B62</f>
        <v>-0.03166696627683702</v>
      </c>
      <c r="C130">
        <f>C90*10000/C62</f>
        <v>-0.11110901089090093</v>
      </c>
      <c r="D130">
        <f>D90*10000/D62</f>
        <v>-0.07530482583142938</v>
      </c>
      <c r="E130">
        <f>E90*10000/E62</f>
        <v>-0.09657242707752041</v>
      </c>
      <c r="F130">
        <f>F90*10000/F62</f>
        <v>0.32957815601770646</v>
      </c>
      <c r="G130">
        <f>AVERAGE(C130:E130)</f>
        <v>-0.09432875459995023</v>
      </c>
      <c r="H130">
        <f>STDEV(C130:E130)</f>
        <v>0.018007233729342674</v>
      </c>
      <c r="I130">
        <f>(B130*B4+C130*C4+D130*D4+E130*E4+F130*F4)/SUM(B4:F4)</f>
        <v>-0.02878176988729927</v>
      </c>
    </row>
    <row r="131" spans="1:9" ht="12.75">
      <c r="A131" t="s">
        <v>91</v>
      </c>
      <c r="B131">
        <f>B91*10000/B62</f>
        <v>-0.007497345800474612</v>
      </c>
      <c r="C131">
        <f>C91*10000/C62</f>
        <v>0.027038160863288856</v>
      </c>
      <c r="D131">
        <f>D91*10000/D62</f>
        <v>-0.015009222992101017</v>
      </c>
      <c r="E131">
        <f>E91*10000/E62</f>
        <v>-0.0018541716358430336</v>
      </c>
      <c r="F131">
        <f>F91*10000/F62</f>
        <v>0.02788653547669254</v>
      </c>
      <c r="G131">
        <f>AVERAGE(C131:E131)</f>
        <v>0.0033915887451149347</v>
      </c>
      <c r="H131">
        <f>STDEV(C131:E131)</f>
        <v>0.021508931255444712</v>
      </c>
      <c r="I131">
        <f>(B131*B4+C131*C4+D131*D4+E131*E4+F131*F4)/SUM(B4:F4)</f>
        <v>0.005077565822173464</v>
      </c>
    </row>
    <row r="132" spans="1:9" ht="12.75">
      <c r="A132" t="s">
        <v>92</v>
      </c>
      <c r="B132">
        <f>B92*10000/B62</f>
        <v>0.05156025066336579</v>
      </c>
      <c r="C132">
        <f>C92*10000/C62</f>
        <v>0.025692457398877166</v>
      </c>
      <c r="D132">
        <f>D92*10000/D62</f>
        <v>0.07098896615591738</v>
      </c>
      <c r="E132">
        <f>E92*10000/E62</f>
        <v>0.05338537025083983</v>
      </c>
      <c r="F132">
        <f>F92*10000/F62</f>
        <v>0.009495368848352942</v>
      </c>
      <c r="G132">
        <f>AVERAGE(C132:E132)</f>
        <v>0.05002226460187812</v>
      </c>
      <c r="H132">
        <f>STDEV(C132:E132)</f>
        <v>0.02283476047824269</v>
      </c>
      <c r="I132">
        <f>(B132*B4+C132*C4+D132*D4+E132*E4+F132*F4)/SUM(B4:F4)</f>
        <v>0.04484454505781054</v>
      </c>
    </row>
    <row r="133" spans="1:9" ht="12.75">
      <c r="A133" t="s">
        <v>93</v>
      </c>
      <c r="B133">
        <f>B93*10000/B62</f>
        <v>0.12069781886506094</v>
      </c>
      <c r="C133">
        <f>C93*10000/C62</f>
        <v>0.11312346344733852</v>
      </c>
      <c r="D133">
        <f>D93*10000/D62</f>
        <v>0.1147498770562656</v>
      </c>
      <c r="E133">
        <f>E93*10000/E62</f>
        <v>0.11720957017446018</v>
      </c>
      <c r="F133">
        <f>F93*10000/F62</f>
        <v>0.08019885943730327</v>
      </c>
      <c r="G133">
        <f>AVERAGE(C133:E133)</f>
        <v>0.11502763689268809</v>
      </c>
      <c r="H133">
        <f>STDEV(C133:E133)</f>
        <v>0.002057165511426903</v>
      </c>
      <c r="I133">
        <f>(B133*B4+C133*C4+D133*D4+E133*E4+F133*F4)/SUM(B4:F4)</f>
        <v>0.11121096510896639</v>
      </c>
    </row>
    <row r="134" spans="1:9" ht="12.75">
      <c r="A134" t="s">
        <v>94</v>
      </c>
      <c r="B134">
        <f>B94*10000/B62</f>
        <v>-0.010240089701901179</v>
      </c>
      <c r="C134">
        <f>C94*10000/C62</f>
        <v>-0.024310504861580772</v>
      </c>
      <c r="D134">
        <f>D94*10000/D62</f>
        <v>-0.009943269847950879</v>
      </c>
      <c r="E134">
        <f>E94*10000/E62</f>
        <v>-0.0003108119264800626</v>
      </c>
      <c r="F134">
        <f>F94*10000/F62</f>
        <v>-0.01600010509589901</v>
      </c>
      <c r="G134">
        <f>AVERAGE(C134:E134)</f>
        <v>-0.01152152887867057</v>
      </c>
      <c r="H134">
        <f>STDEV(C134:E134)</f>
        <v>0.012077437286975119</v>
      </c>
      <c r="I134">
        <f>(B134*B4+C134*C4+D134*D4+E134*E4+F134*F4)/SUM(B4:F4)</f>
        <v>-0.011933109982645644</v>
      </c>
    </row>
    <row r="135" spans="1:9" ht="12.75">
      <c r="A135" t="s">
        <v>95</v>
      </c>
      <c r="B135">
        <f>B95*10000/B62</f>
        <v>-0.006988012024769019</v>
      </c>
      <c r="C135">
        <f>C95*10000/C62</f>
        <v>0.005023144143140157</v>
      </c>
      <c r="D135">
        <f>D95*10000/D62</f>
        <v>-0.008682185682706414</v>
      </c>
      <c r="E135">
        <f>E95*10000/E62</f>
        <v>-0.004610534891033725</v>
      </c>
      <c r="F135">
        <f>F95*10000/F62</f>
        <v>0.005313404669532318</v>
      </c>
      <c r="G135">
        <f>AVERAGE(C135:E135)</f>
        <v>-0.0027565254768666604</v>
      </c>
      <c r="H135">
        <f>STDEV(C135:E135)</f>
        <v>0.0070382547261146336</v>
      </c>
      <c r="I135">
        <f>(B135*B4+C135*C4+D135*D4+E135*E4+F135*F4)/SUM(B4:F4)</f>
        <v>-0.0022945002946511348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2004-11-19T08:26:48Z</cp:lastPrinted>
  <dcterms:created xsi:type="dcterms:W3CDTF">2004-11-19T08:26:48Z</dcterms:created>
  <dcterms:modified xsi:type="dcterms:W3CDTF">2005-02-08T17:50:28Z</dcterms:modified>
  <cp:category/>
  <cp:version/>
  <cp:contentType/>
  <cp:contentStatus/>
</cp:coreProperties>
</file>