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<sst xmlns="http://schemas.openxmlformats.org/spreadsheetml/2006/main" count="205" uniqueCount="99">
  <si>
    <t xml:space="preserve"> Mon 22/11/2004       15:15:14</t>
  </si>
  <si>
    <t>LISSNER</t>
  </si>
  <si>
    <t>HCMQAP403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</si>
  <si>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</si>
  <si>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</si>
  <si>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</si>
  <si>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</si>
  <si>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</si>
  <si>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</si>
  <si>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</si>
  <si>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</si>
  <si>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</si>
  <si>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</si>
  <si>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</si>
  <si>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</si>
  <si>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</si>
  <si>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</si>
  <si>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</si>
  <si>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</si>
  <si>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</si>
  <si>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</si>
  <si>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</si>
  <si>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</si>
  <si>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</si>
  <si>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</si>
  <si>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</si>
  <si>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</si>
  <si>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</si>
  <si>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</si>
  <si>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</si>
  <si>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</si>
  <si>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</si>
  <si>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</si>
  <si>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</si>
  <si>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</si>
  <si>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</si>
  <si>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</si>
  <si>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</si>
  <si>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</si>
  <si>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</si>
  <si>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</si>
  <si>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</si>
  <si>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</si>
  <si>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</si>
  <si>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</si>
  <si>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</si>
  <si>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</si>
  <si>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-0.003762*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</si>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</sst>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8382461"/>
        <c:axId val="55680102"/>
      </c:lineChart>
      <c:catAx>
        <c:axId val="583824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680102"/>
        <c:crosses val="autoZero"/>
        <c:auto val="1"/>
        <c:lblOffset val="100"/>
        <c:noMultiLvlLbl val="0"/>
      </c:catAx>
      <c:valAx>
        <c:axId val="55680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824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-0.002268</v>
      </c>
      <c r="C4" s="12">
        <v>-0.003763</v>
      </c>
      <c r="D4" s="12">
        <v>-0.003761</v>
      </c>
      <c r="E4" s="12">
        <v>-0.003761</v>
      </c>
      <c r="F4" s="24">
        <v>-0.002086</v>
      </c>
      <c r="G4" s="34">
        <v>-0.011728</v>
      </c>
    </row>
    <row r="5" spans="1:7" ht="12.75" thickBot="1">
      <c r="A5" s="44" t="s">
        <v>13</v>
      </c>
      <c r="B5" s="45">
        <v>2.955627</v>
      </c>
      <c r="C5" s="46">
        <v>1.12092</v>
      </c>
      <c r="D5" s="46">
        <v>-0.821429</v>
      </c>
      <c r="E5" s="46">
        <v>-0.678415</v>
      </c>
      <c r="F5" s="47">
        <v>-2.532801</v>
      </c>
      <c r="G5" s="48">
        <v>9.484728</v>
      </c>
    </row>
    <row r="6" spans="1:7" ht="12.75" thickTop="1">
      <c r="A6" s="6" t="s">
        <v>14</v>
      </c>
      <c r="B6" s="39">
        <v>51.39726</v>
      </c>
      <c r="C6" s="40">
        <v>78.25281</v>
      </c>
      <c r="D6" s="40">
        <v>-100.6387</v>
      </c>
      <c r="E6" s="40">
        <v>47.86281</v>
      </c>
      <c r="F6" s="41">
        <v>-101.9374</v>
      </c>
      <c r="G6" s="42">
        <v>0.0006111382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0.6001563</v>
      </c>
      <c r="C8" s="13">
        <v>1.088204</v>
      </c>
      <c r="D8" s="13">
        <v>1.178621</v>
      </c>
      <c r="E8" s="13">
        <v>-0.7800759</v>
      </c>
      <c r="F8" s="25">
        <v>-5.45461</v>
      </c>
      <c r="G8" s="35">
        <v>-0.2826208</v>
      </c>
    </row>
    <row r="9" spans="1:7" ht="12">
      <c r="A9" s="20" t="s">
        <v>17</v>
      </c>
      <c r="B9" s="29">
        <v>0.8027763</v>
      </c>
      <c r="C9" s="13">
        <v>0.5051656</v>
      </c>
      <c r="D9" s="13">
        <v>0.6757935</v>
      </c>
      <c r="E9" s="13">
        <v>0.9000373</v>
      </c>
      <c r="F9" s="25">
        <v>-0.5711344</v>
      </c>
      <c r="G9" s="35">
        <v>0.5408178</v>
      </c>
    </row>
    <row r="10" spans="1:7" ht="12">
      <c r="A10" s="20" t="s">
        <v>18</v>
      </c>
      <c r="B10" s="29">
        <v>0.2159337</v>
      </c>
      <c r="C10" s="13">
        <v>-0.843768</v>
      </c>
      <c r="D10" s="13">
        <v>-0.4126375</v>
      </c>
      <c r="E10" s="13">
        <v>0.09970186</v>
      </c>
      <c r="F10" s="25">
        <v>-1.390985</v>
      </c>
      <c r="G10" s="35">
        <v>-0.43244</v>
      </c>
    </row>
    <row r="11" spans="1:7" ht="12">
      <c r="A11" s="21" t="s">
        <v>19</v>
      </c>
      <c r="B11" s="31">
        <v>2.3463</v>
      </c>
      <c r="C11" s="15">
        <v>1.728606</v>
      </c>
      <c r="D11" s="15">
        <v>2.244024</v>
      </c>
      <c r="E11" s="15">
        <v>1.656271</v>
      </c>
      <c r="F11" s="27">
        <v>13.95923</v>
      </c>
      <c r="G11" s="37">
        <v>3.555627</v>
      </c>
    </row>
    <row r="12" spans="1:7" ht="12">
      <c r="A12" s="20" t="s">
        <v>20</v>
      </c>
      <c r="B12" s="29">
        <v>0.1184686</v>
      </c>
      <c r="C12" s="13">
        <v>-0.07400806</v>
      </c>
      <c r="D12" s="13">
        <v>0.1290543</v>
      </c>
      <c r="E12" s="13">
        <v>0.1083402</v>
      </c>
      <c r="F12" s="25">
        <v>-0.7591793</v>
      </c>
      <c r="G12" s="35">
        <v>-0.04476401</v>
      </c>
    </row>
    <row r="13" spans="1:7" ht="12">
      <c r="A13" s="20" t="s">
        <v>21</v>
      </c>
      <c r="B13" s="29">
        <v>-0.0223656</v>
      </c>
      <c r="C13" s="13">
        <v>-0.004047</v>
      </c>
      <c r="D13" s="13">
        <v>0.05141871</v>
      </c>
      <c r="E13" s="13">
        <v>0.1072434</v>
      </c>
      <c r="F13" s="25">
        <v>-0.07727376</v>
      </c>
      <c r="G13" s="35">
        <v>0.0236366</v>
      </c>
    </row>
    <row r="14" spans="1:7" ht="12">
      <c r="A14" s="20" t="s">
        <v>22</v>
      </c>
      <c r="B14" s="29">
        <v>-0.09334839</v>
      </c>
      <c r="C14" s="13">
        <v>-0.2100205</v>
      </c>
      <c r="D14" s="13">
        <v>-0.09722926</v>
      </c>
      <c r="E14" s="13">
        <v>-0.08294142</v>
      </c>
      <c r="F14" s="25">
        <v>0.02600944</v>
      </c>
      <c r="G14" s="35">
        <v>-0.1039367</v>
      </c>
    </row>
    <row r="15" spans="1:7" ht="12">
      <c r="A15" s="21" t="s">
        <v>23</v>
      </c>
      <c r="B15" s="31">
        <v>-0.3979733</v>
      </c>
      <c r="C15" s="15">
        <v>-0.1713825</v>
      </c>
      <c r="D15" s="15">
        <v>-0.1287545</v>
      </c>
      <c r="E15" s="15">
        <v>-0.1785027</v>
      </c>
      <c r="F15" s="27">
        <v>-0.4118159</v>
      </c>
      <c r="G15" s="37">
        <v>-0.2277693</v>
      </c>
    </row>
    <row r="16" spans="1:7" ht="12">
      <c r="A16" s="20" t="s">
        <v>24</v>
      </c>
      <c r="B16" s="29">
        <v>-0.03008955</v>
      </c>
      <c r="C16" s="13">
        <v>-0.02407609</v>
      </c>
      <c r="D16" s="13">
        <v>0.009620516</v>
      </c>
      <c r="E16" s="13">
        <v>0.02564767</v>
      </c>
      <c r="F16" s="25">
        <v>-0.07115477</v>
      </c>
      <c r="G16" s="35">
        <v>-0.01116341</v>
      </c>
    </row>
    <row r="17" spans="1:7" ht="12">
      <c r="A17" s="20" t="s">
        <v>25</v>
      </c>
      <c r="B17" s="29">
        <v>-0.04723382</v>
      </c>
      <c r="C17" s="13">
        <v>-0.03114158</v>
      </c>
      <c r="D17" s="13">
        <v>-0.03686425</v>
      </c>
      <c r="E17" s="13">
        <v>-0.03965728</v>
      </c>
      <c r="F17" s="25">
        <v>-0.0444417</v>
      </c>
      <c r="G17" s="35">
        <v>-0.03867348</v>
      </c>
    </row>
    <row r="18" spans="1:7" ht="12">
      <c r="A18" s="20" t="s">
        <v>26</v>
      </c>
      <c r="B18" s="29">
        <v>0.01386922</v>
      </c>
      <c r="C18" s="13">
        <v>0.01006067</v>
      </c>
      <c r="D18" s="13">
        <v>0.05601133</v>
      </c>
      <c r="E18" s="13">
        <v>0.01269469</v>
      </c>
      <c r="F18" s="25">
        <v>0.03707262</v>
      </c>
      <c r="G18" s="35">
        <v>0.02589885</v>
      </c>
    </row>
    <row r="19" spans="1:7" ht="12">
      <c r="A19" s="21" t="s">
        <v>27</v>
      </c>
      <c r="B19" s="31">
        <v>-0.2103667</v>
      </c>
      <c r="C19" s="15">
        <v>-0.2017164</v>
      </c>
      <c r="D19" s="15">
        <v>-0.2155616</v>
      </c>
      <c r="E19" s="15">
        <v>-0.193596</v>
      </c>
      <c r="F19" s="27">
        <v>-0.1460245</v>
      </c>
      <c r="G19" s="37">
        <v>-0.1969214</v>
      </c>
    </row>
    <row r="20" spans="1:7" ht="12.75" thickBot="1">
      <c r="A20" s="44" t="s">
        <v>28</v>
      </c>
      <c r="B20" s="45">
        <v>0.001461644</v>
      </c>
      <c r="C20" s="46">
        <v>-0.003899014</v>
      </c>
      <c r="D20" s="46">
        <v>-0.001890102</v>
      </c>
      <c r="E20" s="46">
        <v>-0.001043413</v>
      </c>
      <c r="F20" s="47">
        <v>-0.003499238</v>
      </c>
      <c r="G20" s="48">
        <v>-0.001898269</v>
      </c>
    </row>
    <row r="21" spans="1:7" ht="12.75" thickTop="1">
      <c r="A21" s="6" t="s">
        <v>29</v>
      </c>
      <c r="B21" s="39">
        <v>-21.90186</v>
      </c>
      <c r="C21" s="40">
        <v>20.90012</v>
      </c>
      <c r="D21" s="40">
        <v>-2.191001</v>
      </c>
      <c r="E21" s="40">
        <v>-8.927562</v>
      </c>
      <c r="F21" s="41">
        <v>6.18194</v>
      </c>
      <c r="G21" s="43">
        <v>0.002516663</v>
      </c>
    </row>
    <row r="22" spans="1:7" ht="12">
      <c r="A22" s="20" t="s">
        <v>30</v>
      </c>
      <c r="B22" s="29">
        <v>59.11323</v>
      </c>
      <c r="C22" s="13">
        <v>22.41843</v>
      </c>
      <c r="D22" s="13">
        <v>-16.4286</v>
      </c>
      <c r="E22" s="13">
        <v>-13.5683</v>
      </c>
      <c r="F22" s="25">
        <v>-50.65644</v>
      </c>
      <c r="G22" s="36">
        <v>0</v>
      </c>
    </row>
    <row r="23" spans="1:7" ht="12">
      <c r="A23" s="20" t="s">
        <v>31</v>
      </c>
      <c r="B23" s="29">
        <v>4.872216</v>
      </c>
      <c r="C23" s="13">
        <v>2.381132</v>
      </c>
      <c r="D23" s="13">
        <v>1.523377</v>
      </c>
      <c r="E23" s="13">
        <v>0.5540734</v>
      </c>
      <c r="F23" s="25">
        <v>9.844939</v>
      </c>
      <c r="G23" s="35">
        <v>3.091997</v>
      </c>
    </row>
    <row r="24" spans="1:7" ht="12">
      <c r="A24" s="20" t="s">
        <v>32</v>
      </c>
      <c r="B24" s="29">
        <v>1.213723</v>
      </c>
      <c r="C24" s="13">
        <v>-1.798222</v>
      </c>
      <c r="D24" s="13">
        <v>1.917752</v>
      </c>
      <c r="E24" s="13">
        <v>1.323508</v>
      </c>
      <c r="F24" s="25">
        <v>2.067406</v>
      </c>
      <c r="G24" s="35">
        <v>0.7985368</v>
      </c>
    </row>
    <row r="25" spans="1:7" ht="12">
      <c r="A25" s="20" t="s">
        <v>33</v>
      </c>
      <c r="B25" s="29">
        <v>0.5759722</v>
      </c>
      <c r="C25" s="13">
        <v>0.5602</v>
      </c>
      <c r="D25" s="13">
        <v>0.06408644</v>
      </c>
      <c r="E25" s="13">
        <v>0.1887263</v>
      </c>
      <c r="F25" s="25">
        <v>-0.5980277</v>
      </c>
      <c r="G25" s="35">
        <v>0.1993948</v>
      </c>
    </row>
    <row r="26" spans="1:7" ht="12">
      <c r="A26" s="21" t="s">
        <v>34</v>
      </c>
      <c r="B26" s="31">
        <v>0.282183</v>
      </c>
      <c r="C26" s="15">
        <v>0.4024683</v>
      </c>
      <c r="D26" s="15">
        <v>0.5156604</v>
      </c>
      <c r="E26" s="15">
        <v>0.2213186</v>
      </c>
      <c r="F26" s="27">
        <v>1.131526</v>
      </c>
      <c r="G26" s="37">
        <v>0.4658904</v>
      </c>
    </row>
    <row r="27" spans="1:7" ht="12">
      <c r="A27" s="20" t="s">
        <v>35</v>
      </c>
      <c r="B27" s="29">
        <v>0.1077095</v>
      </c>
      <c r="C27" s="13">
        <v>0.02742444</v>
      </c>
      <c r="D27" s="13">
        <v>-0.005774357</v>
      </c>
      <c r="E27" s="13">
        <v>-0.1761414</v>
      </c>
      <c r="F27" s="25">
        <v>0.1652432</v>
      </c>
      <c r="G27" s="35">
        <v>0.00050329</v>
      </c>
    </row>
    <row r="28" spans="1:7" ht="12">
      <c r="A28" s="20" t="s">
        <v>36</v>
      </c>
      <c r="B28" s="29">
        <v>0.4587989</v>
      </c>
      <c r="C28" s="13">
        <v>-0.09354987</v>
      </c>
      <c r="D28" s="13">
        <v>0.4081371</v>
      </c>
      <c r="E28" s="13">
        <v>0.5125028</v>
      </c>
      <c r="F28" s="25">
        <v>0.5324187</v>
      </c>
      <c r="G28" s="35">
        <v>0.3364427</v>
      </c>
    </row>
    <row r="29" spans="1:7" ht="12">
      <c r="A29" s="20" t="s">
        <v>37</v>
      </c>
      <c r="B29" s="29">
        <v>0.124345</v>
      </c>
      <c r="C29" s="13">
        <v>0.01959976</v>
      </c>
      <c r="D29" s="13">
        <v>0.05506236</v>
      </c>
      <c r="E29" s="13">
        <v>0.1118415</v>
      </c>
      <c r="F29" s="25">
        <v>-0.03846638</v>
      </c>
      <c r="G29" s="35">
        <v>0.05776276</v>
      </c>
    </row>
    <row r="30" spans="1:7" ht="12">
      <c r="A30" s="21" t="s">
        <v>38</v>
      </c>
      <c r="B30" s="31">
        <v>0.008052288</v>
      </c>
      <c r="C30" s="15">
        <v>0.01431462</v>
      </c>
      <c r="D30" s="15">
        <v>0.01239531</v>
      </c>
      <c r="E30" s="15">
        <v>-0.06661029</v>
      </c>
      <c r="F30" s="27">
        <v>0.2526545</v>
      </c>
      <c r="G30" s="37">
        <v>0.02526262</v>
      </c>
    </row>
    <row r="31" spans="1:7" ht="12">
      <c r="A31" s="20" t="s">
        <v>39</v>
      </c>
      <c r="B31" s="29">
        <v>-0.007670025</v>
      </c>
      <c r="C31" s="13">
        <v>-0.008771193</v>
      </c>
      <c r="D31" s="13">
        <v>-0.003716108</v>
      </c>
      <c r="E31" s="13">
        <v>0.01597942</v>
      </c>
      <c r="F31" s="25">
        <v>-0.02807536</v>
      </c>
      <c r="G31" s="35">
        <v>-0.00401715</v>
      </c>
    </row>
    <row r="32" spans="1:7" ht="12">
      <c r="A32" s="20" t="s">
        <v>40</v>
      </c>
      <c r="B32" s="29">
        <v>0.08155645</v>
      </c>
      <c r="C32" s="13">
        <v>0.02479659</v>
      </c>
      <c r="D32" s="13">
        <v>0.07140154</v>
      </c>
      <c r="E32" s="13">
        <v>0.09621436</v>
      </c>
      <c r="F32" s="25">
        <v>0.08151534</v>
      </c>
      <c r="G32" s="35">
        <v>0.06897669</v>
      </c>
    </row>
    <row r="33" spans="1:7" ht="12">
      <c r="A33" s="20" t="s">
        <v>41</v>
      </c>
      <c r="B33" s="29">
        <v>0.1229129</v>
      </c>
      <c r="C33" s="13">
        <v>0.1095421</v>
      </c>
      <c r="D33" s="13">
        <v>0.1310638</v>
      </c>
      <c r="E33" s="13">
        <v>0.1114964</v>
      </c>
      <c r="F33" s="25">
        <v>0.06096467</v>
      </c>
      <c r="G33" s="35">
        <v>0.1106496</v>
      </c>
    </row>
    <row r="34" spans="1:7" ht="12">
      <c r="A34" s="21" t="s">
        <v>42</v>
      </c>
      <c r="B34" s="31">
        <v>-0.01653986</v>
      </c>
      <c r="C34" s="15">
        <v>-0.003949674</v>
      </c>
      <c r="D34" s="15">
        <v>-0.001004961</v>
      </c>
      <c r="E34" s="15">
        <v>-0.006046799</v>
      </c>
      <c r="F34" s="27">
        <v>-0.01988898</v>
      </c>
      <c r="G34" s="37">
        <v>-0.007697496</v>
      </c>
    </row>
    <row r="35" spans="1:7" ht="12.75" thickBot="1">
      <c r="A35" s="22" t="s">
        <v>43</v>
      </c>
      <c r="B35" s="32">
        <v>-0.00181518</v>
      </c>
      <c r="C35" s="16">
        <v>-0.000731248</v>
      </c>
      <c r="D35" s="16">
        <v>-0.00242239</v>
      </c>
      <c r="E35" s="16">
        <v>0.004306306</v>
      </c>
      <c r="F35" s="28">
        <v>0.002948438</v>
      </c>
      <c r="G35" s="38">
        <v>0.0004070795</v>
      </c>
    </row>
    <row r="36" spans="1:7" ht="12">
      <c r="A36" s="4" t="s">
        <v>44</v>
      </c>
      <c r="B36" s="3">
        <v>20.77026</v>
      </c>
      <c r="C36" s="3">
        <v>20.77332</v>
      </c>
      <c r="D36" s="3">
        <v>20.78247</v>
      </c>
      <c r="E36" s="3">
        <v>20.78247</v>
      </c>
      <c r="F36" s="3">
        <v>20.79468</v>
      </c>
      <c r="G36" s="3"/>
    </row>
    <row r="37" spans="1:6" ht="12">
      <c r="A37" s="4" t="s">
        <v>45</v>
      </c>
      <c r="B37" s="2">
        <v>0.2497355</v>
      </c>
      <c r="C37" s="2">
        <v>0.1983643</v>
      </c>
      <c r="D37" s="2">
        <v>0.177002</v>
      </c>
      <c r="E37" s="2">
        <v>0.1729329</v>
      </c>
      <c r="F37" s="2">
        <v>0.1714071</v>
      </c>
    </row>
    <row r="38" spans="1:7" ht="12">
      <c r="A38" s="4" t="s">
        <v>54</v>
      </c>
      <c r="B38" s="2">
        <v>-8.715221E-05</v>
      </c>
      <c r="C38" s="2">
        <v>-0.0001331088</v>
      </c>
      <c r="D38" s="2">
        <v>0.0001710793</v>
      </c>
      <c r="E38" s="2">
        <v>-8.138722E-05</v>
      </c>
      <c r="F38" s="2">
        <v>0.0001733424</v>
      </c>
      <c r="G38" s="2">
        <v>0.000302596</v>
      </c>
    </row>
    <row r="39" spans="1:7" ht="12.75" thickBot="1">
      <c r="A39" s="4" t="s">
        <v>55</v>
      </c>
      <c r="B39" s="2">
        <v>3.774835E-05</v>
      </c>
      <c r="C39" s="2">
        <v>-3.523179E-05</v>
      </c>
      <c r="D39" s="2">
        <v>0</v>
      </c>
      <c r="E39" s="2">
        <v>1.506643E-05</v>
      </c>
      <c r="F39" s="2">
        <v>0</v>
      </c>
      <c r="G39" s="2">
        <v>0.001065875</v>
      </c>
    </row>
    <row r="40" spans="2:7" ht="12.75" thickBot="1">
      <c r="B40" s="7" t="s">
        <v>46</v>
      </c>
      <c r="C40" s="18" t="s">
        <v>47</v>
      </c>
      <c r="D40" s="17" t="s">
        <v>48</v>
      </c>
      <c r="E40" s="18">
        <v>3.117684</v>
      </c>
      <c r="F40" s="17" t="s">
        <v>53</v>
      </c>
      <c r="G40" s="8">
        <v>55.16264183780021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0.002268</v>
      </c>
      <c r="C4">
        <v>0.003763</v>
      </c>
      <c r="D4">
        <v>0.003761</v>
      </c>
      <c r="E4">
        <v>0.003761</v>
      </c>
      <c r="F4">
        <v>0.002086</v>
      </c>
      <c r="G4">
        <v>0.011728</v>
      </c>
    </row>
    <row r="5" spans="1:7" ht="12.75">
      <c r="A5" t="s">
        <v>13</v>
      </c>
      <c r="B5">
        <v>2.955627</v>
      </c>
      <c r="C5">
        <v>1.12092</v>
      </c>
      <c r="D5">
        <v>-0.821429</v>
      </c>
      <c r="E5">
        <v>-0.678415</v>
      </c>
      <c r="F5">
        <v>-2.532801</v>
      </c>
      <c r="G5">
        <v>9.484728</v>
      </c>
    </row>
    <row r="6" spans="1:7" ht="12.75">
      <c r="A6" t="s">
        <v>14</v>
      </c>
      <c r="B6" s="49">
        <v>51.39726</v>
      </c>
      <c r="C6" s="49">
        <v>78.25281</v>
      </c>
      <c r="D6" s="49">
        <v>-100.6387</v>
      </c>
      <c r="E6" s="49">
        <v>47.86281</v>
      </c>
      <c r="F6" s="49">
        <v>-101.9374</v>
      </c>
      <c r="G6" s="49">
        <v>0.0006111382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0.6001563</v>
      </c>
      <c r="C8" s="49">
        <v>1.088204</v>
      </c>
      <c r="D8" s="49">
        <v>1.178621</v>
      </c>
      <c r="E8" s="49">
        <v>-0.7800759</v>
      </c>
      <c r="F8" s="49">
        <v>-5.45461</v>
      </c>
      <c r="G8" s="49">
        <v>-0.2826208</v>
      </c>
    </row>
    <row r="9" spans="1:7" ht="12.75">
      <c r="A9" t="s">
        <v>17</v>
      </c>
      <c r="B9" s="49">
        <v>0.8027763</v>
      </c>
      <c r="C9" s="49">
        <v>0.5051656</v>
      </c>
      <c r="D9" s="49">
        <v>0.6757935</v>
      </c>
      <c r="E9" s="49">
        <v>0.9000373</v>
      </c>
      <c r="F9" s="49">
        <v>-0.5711344</v>
      </c>
      <c r="G9" s="49">
        <v>0.5408178</v>
      </c>
    </row>
    <row r="10" spans="1:7" ht="12.75">
      <c r="A10" t="s">
        <v>18</v>
      </c>
      <c r="B10" s="49">
        <v>0.2159337</v>
      </c>
      <c r="C10" s="49">
        <v>-0.843768</v>
      </c>
      <c r="D10" s="49">
        <v>-0.4126375</v>
      </c>
      <c r="E10" s="49">
        <v>0.09970186</v>
      </c>
      <c r="F10" s="49">
        <v>-1.390985</v>
      </c>
      <c r="G10" s="49">
        <v>-0.43244</v>
      </c>
    </row>
    <row r="11" spans="1:7" ht="12.75">
      <c r="A11" t="s">
        <v>19</v>
      </c>
      <c r="B11" s="49">
        <v>2.3463</v>
      </c>
      <c r="C11" s="49">
        <v>1.728606</v>
      </c>
      <c r="D11" s="49">
        <v>2.244024</v>
      </c>
      <c r="E11" s="49">
        <v>1.656271</v>
      </c>
      <c r="F11" s="49">
        <v>13.95923</v>
      </c>
      <c r="G11" s="49">
        <v>3.555627</v>
      </c>
    </row>
    <row r="12" spans="1:7" ht="12.75">
      <c r="A12" t="s">
        <v>20</v>
      </c>
      <c r="B12" s="49">
        <v>0.1184686</v>
      </c>
      <c r="C12" s="49">
        <v>-0.07400806</v>
      </c>
      <c r="D12" s="49">
        <v>0.1290543</v>
      </c>
      <c r="E12" s="49">
        <v>0.1083402</v>
      </c>
      <c r="F12" s="49">
        <v>-0.7591793</v>
      </c>
      <c r="G12" s="49">
        <v>-0.04476401</v>
      </c>
    </row>
    <row r="13" spans="1:7" ht="12.75">
      <c r="A13" t="s">
        <v>21</v>
      </c>
      <c r="B13" s="49">
        <v>-0.0223656</v>
      </c>
      <c r="C13" s="49">
        <v>-0.004047</v>
      </c>
      <c r="D13" s="49">
        <v>0.05141871</v>
      </c>
      <c r="E13" s="49">
        <v>0.1072434</v>
      </c>
      <c r="F13" s="49">
        <v>-0.07727376</v>
      </c>
      <c r="G13" s="49">
        <v>0.0236366</v>
      </c>
    </row>
    <row r="14" spans="1:7" ht="12.75">
      <c r="A14" t="s">
        <v>22</v>
      </c>
      <c r="B14" s="49">
        <v>-0.09334839</v>
      </c>
      <c r="C14" s="49">
        <v>-0.2100205</v>
      </c>
      <c r="D14" s="49">
        <v>-0.09722926</v>
      </c>
      <c r="E14" s="49">
        <v>-0.08294142</v>
      </c>
      <c r="F14" s="49">
        <v>0.02600944</v>
      </c>
      <c r="G14" s="49">
        <v>-0.1039367</v>
      </c>
    </row>
    <row r="15" spans="1:7" ht="12.75">
      <c r="A15" t="s">
        <v>23</v>
      </c>
      <c r="B15" s="49">
        <v>-0.3979733</v>
      </c>
      <c r="C15" s="49">
        <v>-0.1713825</v>
      </c>
      <c r="D15" s="49">
        <v>-0.1287545</v>
      </c>
      <c r="E15" s="49">
        <v>-0.1785027</v>
      </c>
      <c r="F15" s="49">
        <v>-0.4118159</v>
      </c>
      <c r="G15" s="49">
        <v>-0.2277693</v>
      </c>
    </row>
    <row r="16" spans="1:7" ht="12.75">
      <c r="A16" t="s">
        <v>24</v>
      </c>
      <c r="B16" s="49">
        <v>-0.03008955</v>
      </c>
      <c r="C16" s="49">
        <v>-0.02407609</v>
      </c>
      <c r="D16" s="49">
        <v>0.009620516</v>
      </c>
      <c r="E16" s="49">
        <v>0.02564767</v>
      </c>
      <c r="F16" s="49">
        <v>-0.07115477</v>
      </c>
      <c r="G16" s="49">
        <v>-0.01116341</v>
      </c>
    </row>
    <row r="17" spans="1:7" ht="12.75">
      <c r="A17" t="s">
        <v>25</v>
      </c>
      <c r="B17" s="49">
        <v>-0.04723382</v>
      </c>
      <c r="C17" s="49">
        <v>-0.03114158</v>
      </c>
      <c r="D17" s="49">
        <v>-0.03686425</v>
      </c>
      <c r="E17" s="49">
        <v>-0.03965728</v>
      </c>
      <c r="F17" s="49">
        <v>-0.0444417</v>
      </c>
      <c r="G17" s="49">
        <v>-0.03867348</v>
      </c>
    </row>
    <row r="18" spans="1:7" ht="12.75">
      <c r="A18" t="s">
        <v>26</v>
      </c>
      <c r="B18" s="49">
        <v>0.01386922</v>
      </c>
      <c r="C18" s="49">
        <v>0.01006067</v>
      </c>
      <c r="D18" s="49">
        <v>0.05601133</v>
      </c>
      <c r="E18" s="49">
        <v>0.01269469</v>
      </c>
      <c r="F18" s="49">
        <v>0.03707262</v>
      </c>
      <c r="G18" s="49">
        <v>0.02589885</v>
      </c>
    </row>
    <row r="19" spans="1:7" ht="12.75">
      <c r="A19" t="s">
        <v>27</v>
      </c>
      <c r="B19" s="49">
        <v>-0.2103667</v>
      </c>
      <c r="C19" s="49">
        <v>-0.2017164</v>
      </c>
      <c r="D19" s="49">
        <v>-0.2155616</v>
      </c>
      <c r="E19" s="49">
        <v>-0.193596</v>
      </c>
      <c r="F19" s="49">
        <v>-0.1460245</v>
      </c>
      <c r="G19" s="49">
        <v>-0.1969214</v>
      </c>
    </row>
    <row r="20" spans="1:7" ht="12.75">
      <c r="A20" t="s">
        <v>28</v>
      </c>
      <c r="B20" s="49">
        <v>0.001461644</v>
      </c>
      <c r="C20" s="49">
        <v>-0.003899014</v>
      </c>
      <c r="D20" s="49">
        <v>-0.001890102</v>
      </c>
      <c r="E20" s="49">
        <v>-0.001043413</v>
      </c>
      <c r="F20" s="49">
        <v>-0.003499238</v>
      </c>
      <c r="G20" s="49">
        <v>-0.001898269</v>
      </c>
    </row>
    <row r="21" spans="1:7" ht="12.75">
      <c r="A21" t="s">
        <v>29</v>
      </c>
      <c r="B21" s="49">
        <v>-21.90186</v>
      </c>
      <c r="C21" s="49">
        <v>20.90012</v>
      </c>
      <c r="D21" s="49">
        <v>-2.191001</v>
      </c>
      <c r="E21" s="49">
        <v>-8.927562</v>
      </c>
      <c r="F21" s="49">
        <v>6.18194</v>
      </c>
      <c r="G21" s="49">
        <v>0.002516663</v>
      </c>
    </row>
    <row r="22" spans="1:7" ht="12.75">
      <c r="A22" t="s">
        <v>30</v>
      </c>
      <c r="B22" s="49">
        <v>59.11323</v>
      </c>
      <c r="C22" s="49">
        <v>22.41843</v>
      </c>
      <c r="D22" s="49">
        <v>-16.4286</v>
      </c>
      <c r="E22" s="49">
        <v>-13.5683</v>
      </c>
      <c r="F22" s="49">
        <v>-50.65644</v>
      </c>
      <c r="G22" s="49">
        <v>0</v>
      </c>
    </row>
    <row r="23" spans="1:7" ht="12.75">
      <c r="A23" t="s">
        <v>31</v>
      </c>
      <c r="B23" s="49">
        <v>4.872216</v>
      </c>
      <c r="C23" s="49">
        <v>2.381132</v>
      </c>
      <c r="D23" s="49">
        <v>1.523377</v>
      </c>
      <c r="E23" s="49">
        <v>0.5540734</v>
      </c>
      <c r="F23" s="49">
        <v>9.844939</v>
      </c>
      <c r="G23" s="49">
        <v>3.091997</v>
      </c>
    </row>
    <row r="24" spans="1:7" ht="12.75">
      <c r="A24" t="s">
        <v>32</v>
      </c>
      <c r="B24" s="49">
        <v>1.213723</v>
      </c>
      <c r="C24" s="49">
        <v>-1.798222</v>
      </c>
      <c r="D24" s="49">
        <v>1.917752</v>
      </c>
      <c r="E24" s="49">
        <v>1.323508</v>
      </c>
      <c r="F24" s="49">
        <v>2.067406</v>
      </c>
      <c r="G24" s="49">
        <v>0.7985368</v>
      </c>
    </row>
    <row r="25" spans="1:7" ht="12.75">
      <c r="A25" t="s">
        <v>33</v>
      </c>
      <c r="B25" s="49">
        <v>0.5759722</v>
      </c>
      <c r="C25" s="49">
        <v>0.5602</v>
      </c>
      <c r="D25" s="49">
        <v>0.06408644</v>
      </c>
      <c r="E25" s="49">
        <v>0.1887263</v>
      </c>
      <c r="F25" s="49">
        <v>-0.5980277</v>
      </c>
      <c r="G25" s="49">
        <v>0.1993948</v>
      </c>
    </row>
    <row r="26" spans="1:7" ht="12.75">
      <c r="A26" t="s">
        <v>34</v>
      </c>
      <c r="B26" s="49">
        <v>0.282183</v>
      </c>
      <c r="C26" s="49">
        <v>0.4024683</v>
      </c>
      <c r="D26" s="49">
        <v>0.5156604</v>
      </c>
      <c r="E26" s="49">
        <v>0.2213186</v>
      </c>
      <c r="F26" s="49">
        <v>1.131526</v>
      </c>
      <c r="G26" s="49">
        <v>0.4658904</v>
      </c>
    </row>
    <row r="27" spans="1:7" ht="12.75">
      <c r="A27" t="s">
        <v>35</v>
      </c>
      <c r="B27" s="49">
        <v>0.1077095</v>
      </c>
      <c r="C27" s="49">
        <v>0.02742444</v>
      </c>
      <c r="D27" s="49">
        <v>-0.005774357</v>
      </c>
      <c r="E27" s="49">
        <v>-0.1761414</v>
      </c>
      <c r="F27" s="49">
        <v>0.1652432</v>
      </c>
      <c r="G27" s="49">
        <v>0.00050329</v>
      </c>
    </row>
    <row r="28" spans="1:7" ht="12.75">
      <c r="A28" t="s">
        <v>36</v>
      </c>
      <c r="B28" s="49">
        <v>0.4587989</v>
      </c>
      <c r="C28" s="49">
        <v>-0.09354987</v>
      </c>
      <c r="D28" s="49">
        <v>0.4081371</v>
      </c>
      <c r="E28" s="49">
        <v>0.5125028</v>
      </c>
      <c r="F28" s="49">
        <v>0.5324187</v>
      </c>
      <c r="G28" s="49">
        <v>0.3364427</v>
      </c>
    </row>
    <row r="29" spans="1:7" ht="12.75">
      <c r="A29" t="s">
        <v>37</v>
      </c>
      <c r="B29" s="49">
        <v>0.124345</v>
      </c>
      <c r="C29" s="49">
        <v>0.01959976</v>
      </c>
      <c r="D29" s="49">
        <v>0.05506236</v>
      </c>
      <c r="E29" s="49">
        <v>0.1118415</v>
      </c>
      <c r="F29" s="49">
        <v>-0.03846638</v>
      </c>
      <c r="G29" s="49">
        <v>0.05776276</v>
      </c>
    </row>
    <row r="30" spans="1:7" ht="12.75">
      <c r="A30" t="s">
        <v>38</v>
      </c>
      <c r="B30" s="49">
        <v>0.008052288</v>
      </c>
      <c r="C30" s="49">
        <v>0.01431462</v>
      </c>
      <c r="D30" s="49">
        <v>0.01239531</v>
      </c>
      <c r="E30" s="49">
        <v>-0.06661029</v>
      </c>
      <c r="F30" s="49">
        <v>0.2526545</v>
      </c>
      <c r="G30" s="49">
        <v>0.02526262</v>
      </c>
    </row>
    <row r="31" spans="1:7" ht="12.75">
      <c r="A31" t="s">
        <v>39</v>
      </c>
      <c r="B31" s="49">
        <v>-0.007670025</v>
      </c>
      <c r="C31" s="49">
        <v>-0.008771193</v>
      </c>
      <c r="D31" s="49">
        <v>-0.003716108</v>
      </c>
      <c r="E31" s="49">
        <v>0.01597942</v>
      </c>
      <c r="F31" s="49">
        <v>-0.02807536</v>
      </c>
      <c r="G31" s="49">
        <v>-0.00401715</v>
      </c>
    </row>
    <row r="32" spans="1:7" ht="12.75">
      <c r="A32" t="s">
        <v>40</v>
      </c>
      <c r="B32" s="49">
        <v>0.08155645</v>
      </c>
      <c r="C32" s="49">
        <v>0.02479659</v>
      </c>
      <c r="D32" s="49">
        <v>0.07140154</v>
      </c>
      <c r="E32" s="49">
        <v>0.09621436</v>
      </c>
      <c r="F32" s="49">
        <v>0.08151534</v>
      </c>
      <c r="G32" s="49">
        <v>0.06897669</v>
      </c>
    </row>
    <row r="33" spans="1:7" ht="12.75">
      <c r="A33" t="s">
        <v>41</v>
      </c>
      <c r="B33" s="49">
        <v>0.1229129</v>
      </c>
      <c r="C33" s="49">
        <v>0.1095421</v>
      </c>
      <c r="D33" s="49">
        <v>0.1310638</v>
      </c>
      <c r="E33" s="49">
        <v>0.1114964</v>
      </c>
      <c r="F33" s="49">
        <v>0.06096467</v>
      </c>
      <c r="G33" s="49">
        <v>0.1106496</v>
      </c>
    </row>
    <row r="34" spans="1:7" ht="12.75">
      <c r="A34" t="s">
        <v>42</v>
      </c>
      <c r="B34" s="49">
        <v>-0.01653986</v>
      </c>
      <c r="C34" s="49">
        <v>-0.003949674</v>
      </c>
      <c r="D34" s="49">
        <v>-0.001004961</v>
      </c>
      <c r="E34" s="49">
        <v>-0.006046799</v>
      </c>
      <c r="F34" s="49">
        <v>-0.01988898</v>
      </c>
      <c r="G34" s="49">
        <v>-0.007697496</v>
      </c>
    </row>
    <row r="35" spans="1:7" ht="12.75">
      <c r="A35" t="s">
        <v>43</v>
      </c>
      <c r="B35" s="49">
        <v>-0.00181518</v>
      </c>
      <c r="C35" s="49">
        <v>-0.000731248</v>
      </c>
      <c r="D35" s="49">
        <v>-0.00242239</v>
      </c>
      <c r="E35" s="49">
        <v>0.004306306</v>
      </c>
      <c r="F35" s="49">
        <v>0.002948438</v>
      </c>
      <c r="G35" s="49">
        <v>0.0004070795</v>
      </c>
    </row>
    <row r="36" spans="1:6" ht="12.75">
      <c r="A36" t="s">
        <v>44</v>
      </c>
      <c r="B36" s="49">
        <v>20.77026</v>
      </c>
      <c r="C36" s="49">
        <v>20.77332</v>
      </c>
      <c r="D36" s="49">
        <v>20.78247</v>
      </c>
      <c r="E36" s="49">
        <v>20.78247</v>
      </c>
      <c r="F36" s="49">
        <v>20.79468</v>
      </c>
    </row>
    <row r="37" spans="1:6" ht="12.75">
      <c r="A37" t="s">
        <v>45</v>
      </c>
      <c r="B37" s="49">
        <v>0.2497355</v>
      </c>
      <c r="C37" s="49">
        <v>0.1983643</v>
      </c>
      <c r="D37" s="49">
        <v>0.177002</v>
      </c>
      <c r="E37" s="49">
        <v>0.1729329</v>
      </c>
      <c r="F37" s="49">
        <v>0.1714071</v>
      </c>
    </row>
    <row r="38" spans="1:7" ht="12.75">
      <c r="A38" t="s">
        <v>56</v>
      </c>
      <c r="B38" s="49">
        <v>-8.715221E-05</v>
      </c>
      <c r="C38" s="49">
        <v>-0.0001331088</v>
      </c>
      <c r="D38" s="49">
        <v>0.0001710793</v>
      </c>
      <c r="E38" s="49">
        <v>-8.138722E-05</v>
      </c>
      <c r="F38" s="49">
        <v>0.0001733424</v>
      </c>
      <c r="G38" s="49">
        <v>0.000302596</v>
      </c>
    </row>
    <row r="39" spans="1:7" ht="12.75">
      <c r="A39" t="s">
        <v>57</v>
      </c>
      <c r="B39" s="49">
        <v>3.774835E-05</v>
      </c>
      <c r="C39" s="49">
        <v>-3.523179E-05</v>
      </c>
      <c r="D39" s="49">
        <v>0</v>
      </c>
      <c r="E39" s="49">
        <v>1.506643E-05</v>
      </c>
      <c r="F39" s="49">
        <v>0</v>
      </c>
      <c r="G39" s="49">
        <v>0.001065875</v>
      </c>
    </row>
    <row r="40" spans="2:5" ht="12.75">
      <c r="B40" t="s">
        <v>46</v>
      </c>
      <c r="C40" t="s">
        <v>47</v>
      </c>
      <c r="D40" t="s">
        <v>48</v>
      </c>
      <c r="E40">
        <v>3.117684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-8.715219932934686E-05</v>
      </c>
      <c r="C50">
        <f>-0.017/(C7*C7+C22*C22)*(C21*C22+C6*C7)</f>
        <v>-0.00013310876115312276</v>
      </c>
      <c r="D50">
        <f>-0.017/(D7*D7+D22*D22)*(D21*D22+D6*D7)</f>
        <v>0.00017107920909566513</v>
      </c>
      <c r="E50">
        <f>-0.017/(E7*E7+E22*E22)*(E21*E22+E6*E7)</f>
        <v>-8.138721957984636E-05</v>
      </c>
      <c r="F50">
        <f>-0.017/(F7*F7+F22*F22)*(F21*F22+F6*F7)</f>
        <v>0.0001733423682673314</v>
      </c>
      <c r="G50">
        <f>(B50*B$4+C50*C$4+D50*D$4+E50*E$4+F50*F$4)/SUM(B$4:F$4)</f>
        <v>2.3933530052316815E-08</v>
      </c>
    </row>
    <row r="51" spans="1:7" ht="12.75">
      <c r="A51" t="s">
        <v>60</v>
      </c>
      <c r="B51">
        <f>-0.017/(B7*B7+B22*B22)*(B21*B7-B6*B22)</f>
        <v>3.774834680039616E-05</v>
      </c>
      <c r="C51">
        <f>-0.017/(C7*C7+C22*C22)*(C21*C7-C6*C22)</f>
        <v>-3.52317950555702E-05</v>
      </c>
      <c r="D51">
        <f>-0.017/(D7*D7+D22*D22)*(D21*D7-D6*D22)</f>
        <v>4.005760889454904E-06</v>
      </c>
      <c r="E51">
        <f>-0.017/(E7*E7+E22*E22)*(E21*E7-E6*E22)</f>
        <v>1.5066426778857474E-05</v>
      </c>
      <c r="F51">
        <f>-0.017/(F7*F7+F22*F22)*(F21*F7-F6*F22)</f>
        <v>-9.631207272240803E-06</v>
      </c>
      <c r="G51">
        <f>(B51*B$4+C51*C$4+D51*D$4+E51*E$4+F51*F$4)/SUM(B$4:F$4)</f>
        <v>2.9898364344372136E-07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9999.97220905403</v>
      </c>
      <c r="C62">
        <f>C7+(2/0.017)*(C8*C50-C23*C51)</f>
        <v>9999.992828478624</v>
      </c>
      <c r="D62">
        <f>D7+(2/0.017)*(D8*D50-D23*D51)</f>
        <v>10000.023004148765</v>
      </c>
      <c r="E62">
        <f>E7+(2/0.017)*(E8*E50-E23*E51)</f>
        <v>10000.006487094382</v>
      </c>
      <c r="F62">
        <f>F7+(2/0.017)*(F8*F50-F23*F51)</f>
        <v>9999.899918074438</v>
      </c>
    </row>
    <row r="63" spans="1:6" ht="12.75">
      <c r="A63" t="s">
        <v>68</v>
      </c>
      <c r="B63">
        <f>B8+(3/0.017)*(B9*B50-B24*B51)</f>
        <v>0.5797245782050424</v>
      </c>
      <c r="C63">
        <f>C8+(3/0.017)*(C9*C50-C24*C51)</f>
        <v>1.0651575489126603</v>
      </c>
      <c r="D63">
        <f>D8+(3/0.017)*(D9*D50-D24*D51)</f>
        <v>1.1976678520355384</v>
      </c>
      <c r="E63">
        <f>E8+(3/0.017)*(E9*E50-E24*E51)</f>
        <v>-0.7965215593655972</v>
      </c>
      <c r="F63">
        <f>F8+(3/0.017)*(F9*F50-F24*F51)</f>
        <v>-5.468567089492894</v>
      </c>
    </row>
    <row r="64" spans="1:6" ht="12.75">
      <c r="A64" t="s">
        <v>69</v>
      </c>
      <c r="B64">
        <f>B9+(4/0.017)*(B10*B50-B25*B51)</f>
        <v>0.7932325128900446</v>
      </c>
      <c r="C64">
        <f>C9+(4/0.017)*(C10*C50-C25*C51)</f>
        <v>0.536236132887242</v>
      </c>
      <c r="D64">
        <f>D9+(4/0.017)*(D10*D50-D25*D51)</f>
        <v>0.659122814800445</v>
      </c>
      <c r="E64">
        <f>E9+(4/0.017)*(E10*E50-E25*E51)</f>
        <v>0.8974589733758744</v>
      </c>
      <c r="F64">
        <f>F9+(4/0.017)*(F10*F50-F25*F51)</f>
        <v>-0.6292229559664884</v>
      </c>
    </row>
    <row r="65" spans="1:6" ht="12.75">
      <c r="A65" t="s">
        <v>70</v>
      </c>
      <c r="B65">
        <f>B10+(5/0.017)*(B11*B50-B26*B51)</f>
        <v>0.15265806852011096</v>
      </c>
      <c r="C65">
        <f>C10+(5/0.017)*(C11*C50-C26*C51)</f>
        <v>-0.9072718007411444</v>
      </c>
      <c r="D65">
        <f>D10+(5/0.017)*(D11*D50-D26*D51)</f>
        <v>-0.30033154739731466</v>
      </c>
      <c r="E65">
        <f>E10+(5/0.017)*(E11*E50-E26*E51)</f>
        <v>0.059074279987520316</v>
      </c>
      <c r="F65">
        <f>F10+(5/0.017)*(F11*F50-F26*F51)</f>
        <v>-0.6760956032857911</v>
      </c>
    </row>
    <row r="66" spans="1:6" ht="12.75">
      <c r="A66" t="s">
        <v>71</v>
      </c>
      <c r="B66">
        <f>B11+(6/0.017)*(B12*B50-B27*B51)</f>
        <v>2.3412209454348822</v>
      </c>
      <c r="C66">
        <f>C11+(6/0.017)*(C12*C50-C27*C51)</f>
        <v>1.7324238823876024</v>
      </c>
      <c r="D66">
        <f>D11+(6/0.017)*(D12*D50-D27*D51)</f>
        <v>2.251824578212174</v>
      </c>
      <c r="E66">
        <f>E11+(6/0.017)*(E12*E50-E27*E51)</f>
        <v>1.6540955813620357</v>
      </c>
      <c r="F66">
        <f>F11+(6/0.017)*(F12*F50-F27*F51)</f>
        <v>13.91334537189694</v>
      </c>
    </row>
    <row r="67" spans="1:6" ht="12.75">
      <c r="A67" t="s">
        <v>72</v>
      </c>
      <c r="B67">
        <f>B12+(7/0.017)*(B13*B50-B28*B51)</f>
        <v>0.112139904628433</v>
      </c>
      <c r="C67">
        <f>C12+(7/0.017)*(C13*C50-C28*C51)</f>
        <v>-0.07514339357861764</v>
      </c>
      <c r="D67">
        <f>D12+(7/0.017)*(D13*D50-D28*D51)</f>
        <v>0.1320032651910369</v>
      </c>
      <c r="E67">
        <f>E12+(7/0.017)*(E13*E50-E28*E51)</f>
        <v>0.10156674138934464</v>
      </c>
      <c r="F67">
        <f>F12+(7/0.017)*(F13*F50-F28*F51)</f>
        <v>-0.7625833512915312</v>
      </c>
    </row>
    <row r="68" spans="1:6" ht="12.75">
      <c r="A68" t="s">
        <v>73</v>
      </c>
      <c r="B68">
        <f>B13+(8/0.017)*(B14*B50-B29*B51)</f>
        <v>-0.02074597679554901</v>
      </c>
      <c r="C68">
        <f>C13+(8/0.017)*(C14*C50-C29*C51)</f>
        <v>0.009433519199631896</v>
      </c>
      <c r="D68">
        <f>D13+(8/0.017)*(D14*D50-D29*D51)</f>
        <v>0.04348719397650547</v>
      </c>
      <c r="E68">
        <f>E13+(8/0.017)*(E14*E50-E29*E51)</f>
        <v>0.10962707990174902</v>
      </c>
      <c r="F68">
        <f>F13+(8/0.017)*(F14*F50-F29*F51)</f>
        <v>-0.07532643753029916</v>
      </c>
    </row>
    <row r="69" spans="1:6" ht="12.75">
      <c r="A69" t="s">
        <v>74</v>
      </c>
      <c r="B69">
        <f>B14+(9/0.017)*(B15*B50-B30*B51)</f>
        <v>-0.07514706115973085</v>
      </c>
      <c r="C69">
        <f>C14+(9/0.017)*(C15*C50-C30*C51)</f>
        <v>-0.19767628952069582</v>
      </c>
      <c r="D69">
        <f>D14+(9/0.017)*(D15*D50-D30*D51)</f>
        <v>-0.10891701506350979</v>
      </c>
      <c r="E69">
        <f>E14+(9/0.017)*(E15*E50-E30*E51)</f>
        <v>-0.07471890485426529</v>
      </c>
      <c r="F69">
        <f>F14+(9/0.017)*(F15*F50-F30*F51)</f>
        <v>-0.010494441167376668</v>
      </c>
    </row>
    <row r="70" spans="1:6" ht="12.75">
      <c r="A70" t="s">
        <v>75</v>
      </c>
      <c r="B70">
        <f>B15+(10/0.017)*(B16*B50-B31*B51)</f>
        <v>-0.3962604169276482</v>
      </c>
      <c r="C70">
        <f>C15+(10/0.017)*(C16*C50-C31*C51)</f>
        <v>-0.16967913903579868</v>
      </c>
      <c r="D70">
        <f>D15+(10/0.017)*(D16*D50-D31*D51)</f>
        <v>-0.12777758464208258</v>
      </c>
      <c r="E70">
        <f>E15+(10/0.017)*(E16*E50-E31*E51)</f>
        <v>-0.17987219724200001</v>
      </c>
      <c r="F70">
        <f>F15+(10/0.017)*(F16*F50-F31*F51)</f>
        <v>-0.4192303329157177</v>
      </c>
    </row>
    <row r="71" spans="1:6" ht="12.75">
      <c r="A71" t="s">
        <v>76</v>
      </c>
      <c r="B71">
        <f>B16+(11/0.017)*(B17*B50-B32*B51)</f>
        <v>-0.029417961087618204</v>
      </c>
      <c r="C71">
        <f>C16+(11/0.017)*(C17*C50-C32*C51)</f>
        <v>-0.020828601728106678</v>
      </c>
      <c r="D71">
        <f>D16+(11/0.017)*(D17*D50-D32*D51)</f>
        <v>0.005354635615698768</v>
      </c>
      <c r="E71">
        <f>E16+(11/0.017)*(E17*E50-E32*E51)</f>
        <v>0.02679813356459606</v>
      </c>
      <c r="F71">
        <f>F16+(11/0.017)*(F17*F50-F32*F51)</f>
        <v>-0.07563147131274177</v>
      </c>
    </row>
    <row r="72" spans="1:6" ht="12.75">
      <c r="A72" t="s">
        <v>77</v>
      </c>
      <c r="B72">
        <f>B17+(12/0.017)*(B18*B50-B33*B51)</f>
        <v>-0.05136216715394704</v>
      </c>
      <c r="C72">
        <f>C17+(12/0.017)*(C18*C50-C33*C51)</f>
        <v>-0.029362614237350784</v>
      </c>
      <c r="D72">
        <f>D17+(12/0.017)*(D18*D50-D33*D51)</f>
        <v>-0.03047081673454144</v>
      </c>
      <c r="E72">
        <f>E17+(12/0.017)*(E18*E50-E33*E51)</f>
        <v>-0.04157236555475362</v>
      </c>
      <c r="F72">
        <f>F17+(12/0.017)*(F18*F50-F33*F51)</f>
        <v>-0.03949105120819158</v>
      </c>
    </row>
    <row r="73" spans="1:6" ht="12.75">
      <c r="A73" t="s">
        <v>78</v>
      </c>
      <c r="B73">
        <f>B18+(13/0.017)*(B19*B50-B34*B51)</f>
        <v>0.028366722837974694</v>
      </c>
      <c r="C73">
        <f>C18+(13/0.017)*(C19*C50-C34*C51)</f>
        <v>0.030486779296689703</v>
      </c>
      <c r="D73">
        <f>D18+(13/0.017)*(D19*D50-D34*D51)</f>
        <v>0.027813502277820604</v>
      </c>
      <c r="E73">
        <f>E18+(13/0.017)*(E19*E50-E34*E51)</f>
        <v>0.024813247035886984</v>
      </c>
      <c r="F73">
        <f>F18+(13/0.017)*(F19*F50-F34*F51)</f>
        <v>0.017569723642925708</v>
      </c>
    </row>
    <row r="74" spans="1:6" ht="12.75">
      <c r="A74" t="s">
        <v>79</v>
      </c>
      <c r="B74">
        <f>B19+(14/0.017)*(B20*B50-B35*B51)</f>
        <v>-0.2104151774253694</v>
      </c>
      <c r="C74">
        <f>C19+(14/0.017)*(C20*C50-C35*C51)</f>
        <v>-0.2013102107993982</v>
      </c>
      <c r="D74">
        <f>D19+(14/0.017)*(D20*D50-D35*D51)</f>
        <v>-0.21581990299776987</v>
      </c>
      <c r="E74">
        <f>E19+(14/0.017)*(E20*E50-E35*E51)</f>
        <v>-0.19357949660325297</v>
      </c>
      <c r="F74">
        <f>F19+(14/0.017)*(F20*F50-F35*F51)</f>
        <v>-0.14650063932844776</v>
      </c>
    </row>
    <row r="75" spans="1:6" ht="12.75">
      <c r="A75" t="s">
        <v>80</v>
      </c>
      <c r="B75" s="49">
        <f>B20</f>
        <v>0.001461644</v>
      </c>
      <c r="C75" s="49">
        <f>C20</f>
        <v>-0.003899014</v>
      </c>
      <c r="D75" s="49">
        <f>D20</f>
        <v>-0.001890102</v>
      </c>
      <c r="E75" s="49">
        <f>E20</f>
        <v>-0.001043413</v>
      </c>
      <c r="F75" s="49">
        <f>F20</f>
        <v>-0.003499238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59.06593947860461</v>
      </c>
      <c r="C82">
        <f>C22+(2/0.017)*(C8*C51+C23*C50)</f>
        <v>22.376631304591918</v>
      </c>
      <c r="D82">
        <f>D22+(2/0.017)*(D8*D51+D23*D50)</f>
        <v>-16.397383599268256</v>
      </c>
      <c r="E82">
        <f>E22+(2/0.017)*(E8*E51+E23*E50)</f>
        <v>-13.574987935282172</v>
      </c>
      <c r="F82">
        <f>F22+(2/0.017)*(F8*F51+F23*F50)</f>
        <v>-50.44948946809334</v>
      </c>
    </row>
    <row r="83" spans="1:6" ht="12.75">
      <c r="A83" t="s">
        <v>83</v>
      </c>
      <c r="B83">
        <f>B23+(3/0.017)*(B9*B51+B24*B50)</f>
        <v>4.8588968557674574</v>
      </c>
      <c r="C83">
        <f>C23+(3/0.017)*(C9*C51+C24*C50)</f>
        <v>2.4202310373782296</v>
      </c>
      <c r="D83">
        <f>D23+(3/0.017)*(D9*D51+D24*D50)</f>
        <v>1.5817525110423432</v>
      </c>
      <c r="E83">
        <f>E23+(3/0.017)*(E9*E51+E24*E50)</f>
        <v>0.5374575840941778</v>
      </c>
      <c r="F83">
        <f>F23+(3/0.017)*(F9*F51+F24*F50)</f>
        <v>9.909151311646493</v>
      </c>
    </row>
    <row r="84" spans="1:6" ht="12.75">
      <c r="A84" t="s">
        <v>84</v>
      </c>
      <c r="B84">
        <f>B24+(4/0.017)*(B10*B51+B25*B50)</f>
        <v>1.2038297991084543</v>
      </c>
      <c r="C84">
        <f>C24+(4/0.017)*(C10*C51+C25*C50)</f>
        <v>-1.8087726039405956</v>
      </c>
      <c r="D84">
        <f>D24+(4/0.017)*(D10*D51+D25*D50)</f>
        <v>1.9199428071317493</v>
      </c>
      <c r="E84">
        <f>E24+(4/0.017)*(E10*E51+E25*E50)</f>
        <v>1.3202473510481914</v>
      </c>
      <c r="F84">
        <f>F24+(4/0.017)*(F10*F51+F25*F50)</f>
        <v>2.0461667828329677</v>
      </c>
    </row>
    <row r="85" spans="1:6" ht="12.75">
      <c r="A85" t="s">
        <v>85</v>
      </c>
      <c r="B85">
        <f>B25+(5/0.017)*(B11*B51+B26*B50)</f>
        <v>0.5947886932454166</v>
      </c>
      <c r="C85">
        <f>C25+(5/0.017)*(C11*C51+C26*C50)</f>
        <v>0.5265311914293435</v>
      </c>
      <c r="D85">
        <f>D25+(5/0.017)*(D11*D51+D26*D50)</f>
        <v>0.09267696852004484</v>
      </c>
      <c r="E85">
        <f>E25+(5/0.017)*(E11*E51+E26*E50)</f>
        <v>0.19076794125062968</v>
      </c>
      <c r="F85">
        <f>F25+(5/0.017)*(F11*F51+F26*F50)</f>
        <v>-0.5798814767337711</v>
      </c>
    </row>
    <row r="86" spans="1:6" ht="12.75">
      <c r="A86" t="s">
        <v>86</v>
      </c>
      <c r="B86">
        <f>B26+(6/0.017)*(B12*B51+B27*B50)</f>
        <v>0.28044824964144466</v>
      </c>
      <c r="C86">
        <f>C26+(6/0.017)*(C12*C51+C27*C50)</f>
        <v>0.402100183612469</v>
      </c>
      <c r="D86">
        <f>D26+(6/0.017)*(D12*D51+D27*D50)</f>
        <v>0.5154941958490447</v>
      </c>
      <c r="E86">
        <f>E26+(6/0.017)*(E12*E51+E27*E50)</f>
        <v>0.2269543500550853</v>
      </c>
      <c r="F86">
        <f>F26+(6/0.017)*(F12*F51+F27*F50)</f>
        <v>1.1442161626434708</v>
      </c>
    </row>
    <row r="87" spans="1:6" ht="12.75">
      <c r="A87" t="s">
        <v>87</v>
      </c>
      <c r="B87">
        <f>B27+(7/0.017)*(B13*B51+B28*B50)</f>
        <v>0.09089731274878893</v>
      </c>
      <c r="C87">
        <f>C27+(7/0.017)*(C13*C51+C28*C50)</f>
        <v>0.03261057133142818</v>
      </c>
      <c r="D87">
        <f>D27+(7/0.017)*(D13*D51+D28*D50)</f>
        <v>0.023061419664512837</v>
      </c>
      <c r="E87">
        <f>E27+(7/0.017)*(E13*E51+E28*E50)</f>
        <v>-0.19265127185864073</v>
      </c>
      <c r="F87">
        <f>F27+(7/0.017)*(F13*F51+F28*F50)</f>
        <v>0.20355171210409145</v>
      </c>
    </row>
    <row r="88" spans="1:6" ht="12.75">
      <c r="A88" t="s">
        <v>88</v>
      </c>
      <c r="B88">
        <f>B28+(8/0.017)*(B14*B51+B29*B50)</f>
        <v>0.4520409293531359</v>
      </c>
      <c r="C88">
        <f>C28+(8/0.017)*(C14*C51+C29*C50)</f>
        <v>-0.09129551732189653</v>
      </c>
      <c r="D88">
        <f>D28+(8/0.017)*(D14*D51+D29*D50)</f>
        <v>0.4123867695683398</v>
      </c>
      <c r="E88">
        <f>E28+(8/0.017)*(E14*E51+E29*E50)</f>
        <v>0.5076312237411746</v>
      </c>
      <c r="F88">
        <f>F28+(8/0.017)*(F14*F51+F29*F50)</f>
        <v>0.5291630031926843</v>
      </c>
    </row>
    <row r="89" spans="1:6" ht="12.75">
      <c r="A89" t="s">
        <v>89</v>
      </c>
      <c r="B89">
        <f>B29+(9/0.017)*(B15*B51+B30*B50)</f>
        <v>0.11602020712995396</v>
      </c>
      <c r="C89">
        <f>C29+(9/0.017)*(C15*C51+C30*C50)</f>
        <v>0.021787666237282465</v>
      </c>
      <c r="D89">
        <f>D29+(9/0.017)*(D15*D51+D30*D50)</f>
        <v>0.05591197063633461</v>
      </c>
      <c r="E89">
        <f>E29+(9/0.017)*(E15*E51+E30*E50)</f>
        <v>0.11328776211483294</v>
      </c>
      <c r="F89">
        <f>F29+(9/0.017)*(F15*F51+F30*F50)</f>
        <v>-0.013180608054780836</v>
      </c>
    </row>
    <row r="90" spans="1:6" ht="12.75">
      <c r="A90" t="s">
        <v>90</v>
      </c>
      <c r="B90">
        <f>B30+(10/0.017)*(B16*B51+B31*B50)</f>
        <v>0.007777363752466596</v>
      </c>
      <c r="C90">
        <f>C30+(10/0.017)*(C16*C51+C31*C50)</f>
        <v>0.015500365001579062</v>
      </c>
      <c r="D90">
        <f>D30+(10/0.017)*(D16*D51+D31*D50)</f>
        <v>0.012044009217161825</v>
      </c>
      <c r="E90">
        <f>E30+(10/0.017)*(E16*E51+E31*E50)</f>
        <v>-0.06714799695423253</v>
      </c>
      <c r="F90">
        <f>F30+(10/0.017)*(F16*F51+F31*F50)</f>
        <v>0.2501948864387769</v>
      </c>
    </row>
    <row r="91" spans="1:6" ht="12.75">
      <c r="A91" t="s">
        <v>91</v>
      </c>
      <c r="B91">
        <f>B31+(11/0.017)*(B17*B51+B32*B50)</f>
        <v>-0.013422910215039729</v>
      </c>
      <c r="C91">
        <f>C31+(11/0.017)*(C17*C51+C32*C50)</f>
        <v>-0.010196967454471056</v>
      </c>
      <c r="D91">
        <f>D31+(11/0.017)*(D17*D51+D32*D50)</f>
        <v>0.004092371166233969</v>
      </c>
      <c r="E91">
        <f>E31+(11/0.017)*(E17*E51+E32*E50)</f>
        <v>0.010525935279785098</v>
      </c>
      <c r="F91">
        <f>F31+(11/0.017)*(F17*F51+F32*F50)</f>
        <v>-0.01865541985826928</v>
      </c>
    </row>
    <row r="92" spans="1:6" ht="12.75">
      <c r="A92" t="s">
        <v>92</v>
      </c>
      <c r="B92">
        <f>B32+(12/0.017)*(B18*B51+B33*B50)</f>
        <v>0.07436450451679735</v>
      </c>
      <c r="C92">
        <f>C32+(12/0.017)*(C18*C51+C33*C50)</f>
        <v>0.014253906219760085</v>
      </c>
      <c r="D92">
        <f>D32+(12/0.017)*(D18*D51+D33*D50)</f>
        <v>0.08738741711069609</v>
      </c>
      <c r="E92">
        <f>E32+(12/0.017)*(E18*E51+E33*E50)</f>
        <v>0.08994392350226088</v>
      </c>
      <c r="F92">
        <f>F32+(12/0.017)*(F18*F51+F33*F50)</f>
        <v>0.08872289731135857</v>
      </c>
    </row>
    <row r="93" spans="1:6" ht="12.75">
      <c r="A93" t="s">
        <v>93</v>
      </c>
      <c r="B93">
        <f>B33+(13/0.017)*(B19*B51+B34*B50)</f>
        <v>0.11794268649256939</v>
      </c>
      <c r="C93">
        <f>C33+(13/0.017)*(C19*C51+C34*C50)</f>
        <v>0.1153787689414235</v>
      </c>
      <c r="D93">
        <f>D33+(13/0.017)*(D19*D51+D34*D50)</f>
        <v>0.13027201117207035</v>
      </c>
      <c r="E93">
        <f>E33+(13/0.017)*(E19*E51+E34*E50)</f>
        <v>0.10964224227004414</v>
      </c>
      <c r="F93">
        <f>F33+(13/0.017)*(F19*F51+F34*F50)</f>
        <v>0.05940374419406756</v>
      </c>
    </row>
    <row r="94" spans="1:6" ht="12.75">
      <c r="A94" t="s">
        <v>94</v>
      </c>
      <c r="B94">
        <f>B34+(14/0.017)*(B20*B51+B35*B50)</f>
        <v>-0.016364142233349938</v>
      </c>
      <c r="C94">
        <f>C34+(14/0.017)*(C20*C51+C35*C50)</f>
        <v>-0.003756387712612061</v>
      </c>
      <c r="D94">
        <f>D34+(14/0.017)*(D20*D51+D35*D50)</f>
        <v>-0.0013524837098740589</v>
      </c>
      <c r="E94">
        <f>E34+(14/0.017)*(E20*E51+E35*E50)</f>
        <v>-0.006348374463876745</v>
      </c>
      <c r="F94">
        <f>F34+(14/0.017)*(F20*F51+F35*F50)</f>
        <v>-0.01944032849593223</v>
      </c>
    </row>
    <row r="95" spans="1:6" ht="12.75">
      <c r="A95" t="s">
        <v>95</v>
      </c>
      <c r="B95" s="49">
        <f>B35</f>
        <v>-0.00181518</v>
      </c>
      <c r="C95" s="49">
        <f>C35</f>
        <v>-0.000731248</v>
      </c>
      <c r="D95" s="49">
        <f>D35</f>
        <v>-0.00242239</v>
      </c>
      <c r="E95" s="49">
        <f>E35</f>
        <v>0.004306306</v>
      </c>
      <c r="F95" s="49">
        <f>F35</f>
        <v>0.002948438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68</v>
      </c>
      <c r="B103">
        <f>B63*10000/B62</f>
        <v>0.5797261893189628</v>
      </c>
      <c r="C103">
        <f>C63*10000/C62</f>
        <v>1.0651583127932214</v>
      </c>
      <c r="D103">
        <f>D63*10000/D62</f>
        <v>1.1976650969089324</v>
      </c>
      <c r="E103">
        <f>E63*10000/E62</f>
        <v>-0.7965210426548791</v>
      </c>
      <c r="F103">
        <f>F63*10000/F62</f>
        <v>-5.468621820513091</v>
      </c>
      <c r="G103">
        <f>AVERAGE(C103:E103)</f>
        <v>0.488767455682425</v>
      </c>
      <c r="H103">
        <f>STDEV(C103:E103)</f>
        <v>1.1150625116681994</v>
      </c>
      <c r="I103">
        <f>(B103*B4+C103*C4+D103*D4+E103*E4+F103*F4)/SUM(B4:F4)</f>
        <v>-0.2925911248241266</v>
      </c>
      <c r="K103">
        <f>(LN(H103)+LN(H123))/2-LN(K114*K115^3)</f>
        <v>-3.853301633559577</v>
      </c>
    </row>
    <row r="104" spans="1:11" ht="12.75">
      <c r="A104" t="s">
        <v>69</v>
      </c>
      <c r="B104">
        <f>B64*10000/B62</f>
        <v>0.7932347173643617</v>
      </c>
      <c r="C104">
        <f>C64*10000/C62</f>
        <v>0.5362365174504068</v>
      </c>
      <c r="D104">
        <f>D64*10000/D62</f>
        <v>0.6591212985480045</v>
      </c>
      <c r="E104">
        <f>E64*10000/E62</f>
        <v>0.8974583911861457</v>
      </c>
      <c r="F104">
        <f>F64*10000/F62</f>
        <v>-0.6292292534140186</v>
      </c>
      <c r="G104">
        <f>AVERAGE(C104:E104)</f>
        <v>0.6976054023948524</v>
      </c>
      <c r="H104">
        <f>STDEV(C104:E104)</f>
        <v>0.183660230324806</v>
      </c>
      <c r="I104">
        <f>(B104*B4+C104*C4+D104*D4+E104*E4+F104*F4)/SUM(B4:F4)</f>
        <v>0.5344739653824891</v>
      </c>
      <c r="K104">
        <f>(LN(H104)+LN(H124))/2-LN(K114*K115^4)</f>
        <v>-3.7874393011181846</v>
      </c>
    </row>
    <row r="105" spans="1:11" ht="12.75">
      <c r="A105" t="s">
        <v>70</v>
      </c>
      <c r="B105">
        <f>B65*10000/B62</f>
        <v>0.1526584927725034</v>
      </c>
      <c r="C105">
        <f>C65*10000/C62</f>
        <v>-0.9072724513935223</v>
      </c>
      <c r="D105">
        <f>D65*10000/D62</f>
        <v>-0.30033085651174446</v>
      </c>
      <c r="E105">
        <f>E65*10000/E62</f>
        <v>0.05907424166550219</v>
      </c>
      <c r="F105">
        <f>F65*10000/F62</f>
        <v>-0.6761023698484963</v>
      </c>
      <c r="G105">
        <f>AVERAGE(C105:E105)</f>
        <v>-0.38284302207992155</v>
      </c>
      <c r="H105">
        <f>STDEV(C105:E105)</f>
        <v>0.4884287828297906</v>
      </c>
      <c r="I105">
        <f>(B105*B4+C105*C4+D105*D4+E105*E4+F105*F4)/SUM(B4:F4)</f>
        <v>-0.344366803819072</v>
      </c>
      <c r="K105">
        <f>(LN(H105)+LN(H125))/2-LN(K114*K115^5)</f>
        <v>-3.7944665501151267</v>
      </c>
    </row>
    <row r="106" spans="1:11" ht="12.75">
      <c r="A106" t="s">
        <v>71</v>
      </c>
      <c r="B106">
        <f>B66*10000/B62</f>
        <v>2.3412274519274443</v>
      </c>
      <c r="C106">
        <f>C66*10000/C62</f>
        <v>1.732425124799984</v>
      </c>
      <c r="D106">
        <f>D66*10000/D62</f>
        <v>2.251819398093332</v>
      </c>
      <c r="E106">
        <f>E66*10000/E62</f>
        <v>1.6540945083353162</v>
      </c>
      <c r="F106">
        <f>F66*10000/F62</f>
        <v>13.913484620730152</v>
      </c>
      <c r="G106">
        <f>AVERAGE(C106:E106)</f>
        <v>1.8794463437428774</v>
      </c>
      <c r="H106">
        <f>STDEV(C106:E106)</f>
        <v>0.32485410582852153</v>
      </c>
      <c r="I106">
        <f>(B106*B4+C106*C4+D106*D4+E106*E4+F106*F4)/SUM(B4:F4)</f>
        <v>3.5515500176811194</v>
      </c>
      <c r="K106">
        <f>(LN(H106)+LN(H126))/2-LN(K114*K115^6)</f>
        <v>-3.6310496379171777</v>
      </c>
    </row>
    <row r="107" spans="1:11" ht="12.75">
      <c r="A107" t="s">
        <v>72</v>
      </c>
      <c r="B107">
        <f>B67*10000/B62</f>
        <v>0.11214021627670216</v>
      </c>
      <c r="C107">
        <f>C67*10000/C62</f>
        <v>-0.07514344746790162</v>
      </c>
      <c r="D107">
        <f>D67*10000/D62</f>
        <v>0.13200296152946045</v>
      </c>
      <c r="E107">
        <f>E67*10000/E62</f>
        <v>0.10156667550208363</v>
      </c>
      <c r="F107">
        <f>F67*10000/F62</f>
        <v>-0.7625909834489352</v>
      </c>
      <c r="G107">
        <f>AVERAGE(C107:E107)</f>
        <v>0.05280872985454749</v>
      </c>
      <c r="H107">
        <f>STDEV(C107:E107)</f>
        <v>0.11184995144367148</v>
      </c>
      <c r="I107">
        <f>(B107*B4+C107*C4+D107*D4+E107*E4+F107*F4)/SUM(B4:F4)</f>
        <v>-0.0473649318309991</v>
      </c>
      <c r="K107">
        <f>(LN(H107)+LN(H127))/2-LN(K114*K115^7)</f>
        <v>-3.638857172392024</v>
      </c>
    </row>
    <row r="108" spans="1:9" ht="12.75">
      <c r="A108" t="s">
        <v>73</v>
      </c>
      <c r="B108">
        <f>B68*10000/B62</f>
        <v>-0.02074603445074126</v>
      </c>
      <c r="C108">
        <f>C68*10000/C62</f>
        <v>0.009433525964905206</v>
      </c>
      <c r="D108">
        <f>D68*10000/D62</f>
        <v>0.04348709393814763</v>
      </c>
      <c r="E108">
        <f>E68*10000/E62</f>
        <v>0.10962700878567373</v>
      </c>
      <c r="F108">
        <f>F68*10000/F62</f>
        <v>-0.07532719141933561</v>
      </c>
      <c r="G108">
        <f>AVERAGE(C108:E108)</f>
        <v>0.05418254289624219</v>
      </c>
      <c r="H108">
        <f>STDEV(C108:E108)</f>
        <v>0.050945833698648156</v>
      </c>
      <c r="I108">
        <f>(B108*B4+C108*C4+D108*D4+E108*E4+F108*F4)/SUM(B4:F4)</f>
        <v>0.0260359339545505</v>
      </c>
    </row>
    <row r="109" spans="1:9" ht="12.75">
      <c r="A109" t="s">
        <v>74</v>
      </c>
      <c r="B109">
        <f>B69*10000/B62</f>
        <v>-0.07514727000110288</v>
      </c>
      <c r="C109">
        <f>C69*10000/C62</f>
        <v>-0.19767643128477108</v>
      </c>
      <c r="D109">
        <f>D69*10000/D62</f>
        <v>-0.1089167645097644</v>
      </c>
      <c r="E109">
        <f>E69*10000/E62</f>
        <v>-0.07471885638343793</v>
      </c>
      <c r="F109">
        <f>F69*10000/F62</f>
        <v>-0.010494546198815817</v>
      </c>
      <c r="G109">
        <f>AVERAGE(C109:E109)</f>
        <v>-0.1271040173926578</v>
      </c>
      <c r="H109">
        <f>STDEV(C109:E109)</f>
        <v>0.06346434772353665</v>
      </c>
      <c r="I109">
        <f>(B109*B4+C109*C4+D109*D4+E109*E4+F109*F4)/SUM(B4:F4)</f>
        <v>-0.10402427347254675</v>
      </c>
    </row>
    <row r="110" spans="1:11" ht="12.75">
      <c r="A110" t="s">
        <v>75</v>
      </c>
      <c r="B110">
        <f>B70*10000/B62</f>
        <v>-0.39626151817589234</v>
      </c>
      <c r="C110">
        <f>C70*10000/C62</f>
        <v>-0.16967926072164322</v>
      </c>
      <c r="D110">
        <f>D70*10000/D62</f>
        <v>-0.12777729070130217</v>
      </c>
      <c r="E110">
        <f>E70*10000/E62</f>
        <v>-0.17987208055728368</v>
      </c>
      <c r="F110">
        <f>F70*10000/F62</f>
        <v>-0.4192345286956071</v>
      </c>
      <c r="G110">
        <f>AVERAGE(C110:E110)</f>
        <v>-0.15910954399340968</v>
      </c>
      <c r="H110">
        <f>STDEV(C110:E110)</f>
        <v>0.027608983435125863</v>
      </c>
      <c r="I110">
        <f>(B110*B4+C110*C4+D110*D4+E110*E4+F110*F4)/SUM(B4:F4)</f>
        <v>-0.22819980136076762</v>
      </c>
      <c r="K110">
        <f>EXP(AVERAGE(K103:K107))</f>
        <v>0.02372981845466278</v>
      </c>
    </row>
    <row r="111" spans="1:9" ht="12.75">
      <c r="A111" t="s">
        <v>76</v>
      </c>
      <c r="B111">
        <f>B71*10000/B62</f>
        <v>-0.02941804284314212</v>
      </c>
      <c r="C111">
        <f>C71*10000/C62</f>
        <v>-0.020828616665393644</v>
      </c>
      <c r="D111">
        <f>D71*10000/D62</f>
        <v>0.005354623297843675</v>
      </c>
      <c r="E111">
        <f>E71*10000/E62</f>
        <v>0.026798116180405167</v>
      </c>
      <c r="F111">
        <f>F71*10000/F62</f>
        <v>-0.07563222825464559</v>
      </c>
      <c r="G111">
        <f>AVERAGE(C111:E111)</f>
        <v>0.0037747076042850664</v>
      </c>
      <c r="H111">
        <f>STDEV(C111:E111)</f>
        <v>0.023852641794785277</v>
      </c>
      <c r="I111">
        <f>(B111*B4+C111*C4+D111*D4+E111*E4+F111*F4)/SUM(B4:F4)</f>
        <v>-0.011633773300186676</v>
      </c>
    </row>
    <row r="112" spans="1:9" ht="12.75">
      <c r="A112" t="s">
        <v>77</v>
      </c>
      <c r="B112">
        <f>B72*10000/B62</f>
        <v>-0.051362309894664955</v>
      </c>
      <c r="C112">
        <f>C72*10000/C62</f>
        <v>-0.029362635294827452</v>
      </c>
      <c r="D112">
        <f>D72*10000/D62</f>
        <v>-0.03047074663918257</v>
      </c>
      <c r="E112">
        <f>E72*10000/E62</f>
        <v>-0.041572338586385205</v>
      </c>
      <c r="F112">
        <f>F72*10000/F62</f>
        <v>-0.039491446446191944</v>
      </c>
      <c r="G112">
        <f>AVERAGE(C112:E112)</f>
        <v>-0.03380190684013174</v>
      </c>
      <c r="H112">
        <f>STDEV(C112:E112)</f>
        <v>0.006752161493200512</v>
      </c>
      <c r="I112">
        <f>(B112*B4+C112*C4+D112*D4+E112*E4+F112*F4)/SUM(B4:F4)</f>
        <v>-0.03710688127601845</v>
      </c>
    </row>
    <row r="113" spans="1:9" ht="12.75">
      <c r="A113" t="s">
        <v>78</v>
      </c>
      <c r="B113">
        <f>B73*10000/B62</f>
        <v>0.02836680167199995</v>
      </c>
      <c r="C113">
        <f>C73*10000/C62</f>
        <v>0.030486801160364323</v>
      </c>
      <c r="D113">
        <f>D73*10000/D62</f>
        <v>0.027813438295373385</v>
      </c>
      <c r="E113">
        <f>E73*10000/E62</f>
        <v>0.024813230939309882</v>
      </c>
      <c r="F113">
        <f>F73*10000/F62</f>
        <v>0.017569899485862957</v>
      </c>
      <c r="G113">
        <f>AVERAGE(C113:E113)</f>
        <v>0.027704490131682528</v>
      </c>
      <c r="H113">
        <f>STDEV(C113:E113)</f>
        <v>0.0028383537552757222</v>
      </c>
      <c r="I113">
        <f>(B113*B4+C113*C4+D113*D4+E113*E4+F113*F4)/SUM(B4:F4)</f>
        <v>0.026449098553468938</v>
      </c>
    </row>
    <row r="114" spans="1:11" ht="12.75">
      <c r="A114" t="s">
        <v>79</v>
      </c>
      <c r="B114">
        <f>B74*10000/B62</f>
        <v>-0.2104157621906772</v>
      </c>
      <c r="C114">
        <f>C74*10000/C62</f>
        <v>-0.20131035516954976</v>
      </c>
      <c r="D114">
        <f>D74*10000/D62</f>
        <v>-0.2158194065235965</v>
      </c>
      <c r="E114">
        <f>E74*10000/E62</f>
        <v>-0.19357937102648792</v>
      </c>
      <c r="F114">
        <f>F74*10000/F62</f>
        <v>-0.14650210554972998</v>
      </c>
      <c r="G114">
        <f>AVERAGE(C114:E114)</f>
        <v>-0.20356971090654472</v>
      </c>
      <c r="H114">
        <f>STDEV(C114:E114)</f>
        <v>0.011290850764574511</v>
      </c>
      <c r="I114">
        <f>(B114*B4+C114*C4+D114*D4+E114*E4+F114*F4)/SUM(B4:F4)</f>
        <v>-0.19695031713626676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0.0014616480620582319</v>
      </c>
      <c r="C115">
        <f>C75*10000/C62</f>
        <v>-0.0038990167961882303</v>
      </c>
      <c r="D115">
        <f>D75*10000/D62</f>
        <v>-0.0018900976519912432</v>
      </c>
      <c r="E115">
        <f>E75*10000/E62</f>
        <v>-0.001043412323128578</v>
      </c>
      <c r="F115">
        <f>F75*10000/F62</f>
        <v>-0.0034992730213982046</v>
      </c>
      <c r="G115">
        <f>AVERAGE(C115:E115)</f>
        <v>-0.0022775089237693506</v>
      </c>
      <c r="H115">
        <f>STDEV(C115:E115)</f>
        <v>0.001466691803606034</v>
      </c>
      <c r="I115">
        <f>(B115*B4+C115*C4+D115*D4+E115*E4+F115*F4)/SUM(B4:F4)</f>
        <v>-0.0018984204193599682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59.06610362889407</v>
      </c>
      <c r="C122">
        <f>C82*10000/C62</f>
        <v>22.376647352052398</v>
      </c>
      <c r="D122">
        <f>D82*10000/D62</f>
        <v>-16.397345878569862</v>
      </c>
      <c r="E122">
        <f>E82*10000/E62</f>
        <v>-13.574979129065085</v>
      </c>
      <c r="F122">
        <f>F82*10000/F62</f>
        <v>-50.449994381351566</v>
      </c>
      <c r="G122">
        <f>AVERAGE(C122:E122)</f>
        <v>-2.5318925518608495</v>
      </c>
      <c r="H122">
        <f>STDEV(C122:E122)</f>
        <v>21.61753821844214</v>
      </c>
      <c r="I122">
        <f>(B122*B4+C122*C4+D122*D4+E122*E4+F122*F4)/SUM(B4:F4)</f>
        <v>0.012829745053423047</v>
      </c>
    </row>
    <row r="123" spans="1:9" ht="12.75">
      <c r="A123" t="s">
        <v>83</v>
      </c>
      <c r="B123">
        <f>B83*10000/B62</f>
        <v>4.858910359138983</v>
      </c>
      <c r="C123">
        <f>C83*10000/C62</f>
        <v>2.4202327730533364</v>
      </c>
      <c r="D123">
        <f>D83*10000/D62</f>
        <v>1.5817488723637063</v>
      </c>
      <c r="E123">
        <f>E83*10000/E62</f>
        <v>0.5374572354405964</v>
      </c>
      <c r="F123">
        <f>F83*10000/F62</f>
        <v>9.90925048533344</v>
      </c>
      <c r="G123">
        <f>AVERAGE(C123:E123)</f>
        <v>1.5131462936192133</v>
      </c>
      <c r="H123">
        <f>STDEV(C123:E123)</f>
        <v>0.9432606567731054</v>
      </c>
      <c r="I123">
        <f>(B123*B4+C123*C4+D123*D4+E123*E4+F123*F4)/SUM(B4:F4)</f>
        <v>3.118381949190131</v>
      </c>
    </row>
    <row r="124" spans="1:9" ht="12.75">
      <c r="A124" t="s">
        <v>84</v>
      </c>
      <c r="B124">
        <f>B84*10000/B62</f>
        <v>1.2038331446746422</v>
      </c>
      <c r="C124">
        <f>C84*10000/C62</f>
        <v>-1.8087739011066652</v>
      </c>
      <c r="D124">
        <f>D84*10000/D62</f>
        <v>1.9199383904769138</v>
      </c>
      <c r="E124">
        <f>E84*10000/E62</f>
        <v>1.3202464945918295</v>
      </c>
      <c r="F124">
        <f>F84*10000/F62</f>
        <v>2.0461872614690866</v>
      </c>
      <c r="G124">
        <f>AVERAGE(C124:E124)</f>
        <v>0.47713699465402604</v>
      </c>
      <c r="H124">
        <f>STDEV(C124:E124)</f>
        <v>2.002236015063071</v>
      </c>
      <c r="I124">
        <f>(B124*B4+C124*C4+D124*D4+E124*E4+F124*F4)/SUM(B4:F4)</f>
        <v>0.7915185985309652</v>
      </c>
    </row>
    <row r="125" spans="1:9" ht="12.75">
      <c r="A125" t="s">
        <v>85</v>
      </c>
      <c r="B125">
        <f>B85*10000/B62</f>
        <v>0.5947903462240541</v>
      </c>
      <c r="C125">
        <f>C85*10000/C62</f>
        <v>0.5265315690325837</v>
      </c>
      <c r="D125">
        <f>D85*10000/D62</f>
        <v>0.09267675532505819</v>
      </c>
      <c r="E125">
        <f>E85*10000/E62</f>
        <v>0.19076781749774596</v>
      </c>
      <c r="F125">
        <f>F85*10000/F62</f>
        <v>-0.5798872803573338</v>
      </c>
      <c r="G125">
        <f>AVERAGE(C125:E125)</f>
        <v>0.26999204728512927</v>
      </c>
      <c r="H125">
        <f>STDEV(C125:E125)</f>
        <v>0.22751891961626183</v>
      </c>
      <c r="I125">
        <f>(B125*B4+C125*C4+D125*D4+E125*E4+F125*F4)/SUM(B4:F4)</f>
        <v>0.2037670548671229</v>
      </c>
    </row>
    <row r="126" spans="1:9" ht="12.75">
      <c r="A126" t="s">
        <v>86</v>
      </c>
      <c r="B126">
        <f>B86*10000/B62</f>
        <v>0.2804490290358259</v>
      </c>
      <c r="C126">
        <f>C86*10000/C62</f>
        <v>0.4021004719796821</v>
      </c>
      <c r="D126">
        <f>D86*10000/D62</f>
        <v>0.5154930100012557</v>
      </c>
      <c r="E126">
        <f>E86*10000/E62</f>
        <v>0.22695420282775186</v>
      </c>
      <c r="F126">
        <f>F86*10000/F62</f>
        <v>1.1442276142937629</v>
      </c>
      <c r="G126">
        <f>AVERAGE(C126:E126)</f>
        <v>0.38151589493622984</v>
      </c>
      <c r="H126">
        <f>STDEV(C126:E126)</f>
        <v>0.14536662072264214</v>
      </c>
      <c r="I126">
        <f>(B126*B4+C126*C4+D126*D4+E126*E4+F126*F4)/SUM(B4:F4)</f>
        <v>0.4685955140852665</v>
      </c>
    </row>
    <row r="127" spans="1:9" ht="12.75">
      <c r="A127" t="s">
        <v>87</v>
      </c>
      <c r="B127">
        <f>B87*10000/B62</f>
        <v>0.09089756536172171</v>
      </c>
      <c r="C127">
        <f>C87*10000/C62</f>
        <v>0.03261059471818589</v>
      </c>
      <c r="D127">
        <f>D87*10000/D62</f>
        <v>0.023061366613802006</v>
      </c>
      <c r="E127">
        <f>E87*10000/E62</f>
        <v>-0.19265114688402346</v>
      </c>
      <c r="F127">
        <f>F87*10000/F62</f>
        <v>0.20355374930921008</v>
      </c>
      <c r="G127">
        <f>AVERAGE(C127:E127)</f>
        <v>-0.045659728517345184</v>
      </c>
      <c r="H127">
        <f>STDEV(C127:E127)</f>
        <v>0.12738781238577446</v>
      </c>
      <c r="I127">
        <f>(B127*B4+C127*C4+D127*D4+E127*E4+F127*F4)/SUM(B4:F4)</f>
        <v>0.00739531323151274</v>
      </c>
    </row>
    <row r="128" spans="1:9" ht="12.75">
      <c r="A128" t="s">
        <v>88</v>
      </c>
      <c r="B128">
        <f>B88*10000/B62</f>
        <v>0.4520421856211316</v>
      </c>
      <c r="C128">
        <f>C88*10000/C62</f>
        <v>-0.09129558279471889</v>
      </c>
      <c r="D128">
        <f>D88*10000/D62</f>
        <v>0.41238582090986253</v>
      </c>
      <c r="E128">
        <f>E88*10000/E62</f>
        <v>0.5076308944362223</v>
      </c>
      <c r="F128">
        <f>F88*10000/F62</f>
        <v>0.5291682992109175</v>
      </c>
      <c r="G128">
        <f>AVERAGE(C128:E128)</f>
        <v>0.276240377517122</v>
      </c>
      <c r="H128">
        <f>STDEV(C128:E128)</f>
        <v>0.3218383407854334</v>
      </c>
      <c r="I128">
        <f>(B128*B4+C128*C4+D128*D4+E128*E4+F128*F4)/SUM(B4:F4)</f>
        <v>0.33542517664190796</v>
      </c>
    </row>
    <row r="129" spans="1:9" ht="12.75">
      <c r="A129" t="s">
        <v>89</v>
      </c>
      <c r="B129">
        <f>B89*10000/B62</f>
        <v>0.1160205295619808</v>
      </c>
      <c r="C129">
        <f>C89*10000/C62</f>
        <v>0.021787681862365085</v>
      </c>
      <c r="D129">
        <f>D89*10000/D62</f>
        <v>0.05591184201590146</v>
      </c>
      <c r="E129">
        <f>E89*10000/E62</f>
        <v>0.11328768862404008</v>
      </c>
      <c r="F129">
        <f>F89*10000/F62</f>
        <v>-0.01318073997016449</v>
      </c>
      <c r="G129">
        <f>AVERAGE(C129:E129)</f>
        <v>0.06366240416743553</v>
      </c>
      <c r="H129">
        <f>STDEV(C129:E129)</f>
        <v>0.046239768809924205</v>
      </c>
      <c r="I129">
        <f>(B129*B4+C129*C4+D129*D4+E129*E4+F129*F4)/SUM(B4:F4)</f>
        <v>0.06100044881729709</v>
      </c>
    </row>
    <row r="130" spans="1:9" ht="12.75">
      <c r="A130" t="s">
        <v>90</v>
      </c>
      <c r="B130">
        <f>B90*10000/B62</f>
        <v>0.007777385366556246</v>
      </c>
      <c r="C130">
        <f>C90*10000/C62</f>
        <v>0.015500376117706927</v>
      </c>
      <c r="D130">
        <f>D90*10000/D62</f>
        <v>0.012043981511007584</v>
      </c>
      <c r="E130">
        <f>E90*10000/E62</f>
        <v>-0.0671479533947214</v>
      </c>
      <c r="F130">
        <f>F90*10000/F62</f>
        <v>0.2501973904624377</v>
      </c>
      <c r="G130">
        <f>AVERAGE(C130:E130)</f>
        <v>-0.013201198588668965</v>
      </c>
      <c r="H130">
        <f>STDEV(C130:E130)</f>
        <v>0.04675121315535632</v>
      </c>
      <c r="I130">
        <f>(B130*B4+C130*C4+D130*D4+E130*E4+F130*F4)/SUM(B4:F4)</f>
        <v>0.024978115198687784</v>
      </c>
    </row>
    <row r="131" spans="1:9" ht="12.75">
      <c r="A131" t="s">
        <v>91</v>
      </c>
      <c r="B131">
        <f>B91*10000/B62</f>
        <v>-0.013422947518680653</v>
      </c>
      <c r="C131">
        <f>C91*10000/C62</f>
        <v>-0.010196974767253307</v>
      </c>
      <c r="D131">
        <f>D91*10000/D62</f>
        <v>0.004092361752104114</v>
      </c>
      <c r="E131">
        <f>E91*10000/E62</f>
        <v>0.010525928451515966</v>
      </c>
      <c r="F131">
        <f>F91*10000/F62</f>
        <v>-0.018655606567172058</v>
      </c>
      <c r="G131">
        <f>AVERAGE(C131:E131)</f>
        <v>0.0014737718121222577</v>
      </c>
      <c r="H131">
        <f>STDEV(C131:E131)</f>
        <v>0.010606716712015558</v>
      </c>
      <c r="I131">
        <f>(B131*B4+C131*C4+D131*D4+E131*E4+F131*F4)/SUM(B4:F4)</f>
        <v>-0.0033730204530243433</v>
      </c>
    </row>
    <row r="132" spans="1:9" ht="12.75">
      <c r="A132" t="s">
        <v>92</v>
      </c>
      <c r="B132">
        <f>B92*10000/B62</f>
        <v>0.07436471118336441</v>
      </c>
      <c r="C132">
        <f>C92*10000/C62</f>
        <v>0.014253916441986732</v>
      </c>
      <c r="D132">
        <f>D92*10000/D62</f>
        <v>0.08738721608384419</v>
      </c>
      <c r="E132">
        <f>E92*10000/E62</f>
        <v>0.08994386515482665</v>
      </c>
      <c r="F132">
        <f>F92*10000/F62</f>
        <v>0.08872378527608593</v>
      </c>
      <c r="G132">
        <f>AVERAGE(C132:E132)</f>
        <v>0.06386166589355252</v>
      </c>
      <c r="H132">
        <f>STDEV(C132:E132)</f>
        <v>0.04298058535961364</v>
      </c>
      <c r="I132">
        <f>(B132*B4+C132*C4+D132*D4+E132*E4+F132*F4)/SUM(B4:F4)</f>
        <v>0.06869471610458615</v>
      </c>
    </row>
    <row r="133" spans="1:9" ht="12.75">
      <c r="A133" t="s">
        <v>93</v>
      </c>
      <c r="B133">
        <f>B93*10000/B62</f>
        <v>0.11794301426736309</v>
      </c>
      <c r="C133">
        <f>C93*10000/C62</f>
        <v>0.11537885168561363</v>
      </c>
      <c r="D133">
        <f>D93*10000/D62</f>
        <v>0.13027171149308725</v>
      </c>
      <c r="E133">
        <f>E93*10000/E62</f>
        <v>0.10964217114413288</v>
      </c>
      <c r="F133">
        <f>F93*10000/F62</f>
        <v>0.05940433872412819</v>
      </c>
      <c r="G133">
        <f>AVERAGE(C133:E133)</f>
        <v>0.11843091144094459</v>
      </c>
      <c r="H133">
        <f>STDEV(C133:E133)</f>
        <v>0.010648041383975973</v>
      </c>
      <c r="I133">
        <f>(B133*B4+C133*C4+D133*D4+E133*E4+F133*F4)/SUM(B4:F4)</f>
        <v>0.11048653612305517</v>
      </c>
    </row>
    <row r="134" spans="1:9" ht="12.75">
      <c r="A134" t="s">
        <v>94</v>
      </c>
      <c r="B134">
        <f>B94*10000/B62</f>
        <v>-0.01636418771097559</v>
      </c>
      <c r="C134">
        <f>C94*10000/C62</f>
        <v>-0.0037563904065154707</v>
      </c>
      <c r="D134">
        <f>D94*10000/D62</f>
        <v>-0.0013524805986075696</v>
      </c>
      <c r="E134">
        <f>E94*10000/E62</f>
        <v>-0.006348370345628984</v>
      </c>
      <c r="F134">
        <f>F94*10000/F62</f>
        <v>-0.019440523060430412</v>
      </c>
      <c r="G134">
        <f>AVERAGE(C134:E134)</f>
        <v>-0.0038190804502506747</v>
      </c>
      <c r="H134">
        <f>STDEV(C134:E134)</f>
        <v>0.0024985347950921277</v>
      </c>
      <c r="I134">
        <f>(B134*B4+C134*C4+D134*D4+E134*E4+F134*F4)/SUM(B4:F4)</f>
        <v>-0.007722047850472657</v>
      </c>
    </row>
    <row r="135" spans="1:9" ht="12.75">
      <c r="A135" t="s">
        <v>95</v>
      </c>
      <c r="B135">
        <f>B95*10000/B62</f>
        <v>-0.00181518504457095</v>
      </c>
      <c r="C135">
        <f>C95*10000/C62</f>
        <v>-0.0007312485244164424</v>
      </c>
      <c r="D135">
        <f>D95*10000/D62</f>
        <v>-0.0024223844275108263</v>
      </c>
      <c r="E135">
        <f>E95*10000/E62</f>
        <v>0.004306303206460466</v>
      </c>
      <c r="F135">
        <f>F95*10000/F62</f>
        <v>0.002948467508830574</v>
      </c>
      <c r="G135">
        <f>AVERAGE(C135:E135)</f>
        <v>0.0003842234181777324</v>
      </c>
      <c r="H135">
        <f>STDEV(C135:E135)</f>
        <v>0.0035002882109800137</v>
      </c>
      <c r="I135">
        <f>(B135*B4+C135*C4+D135*D4+E135*E4+F135*F4)/SUM(B4:F4)</f>
        <v>0.00040714840287641064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2004-11-22T14:21:07Z</cp:lastPrinted>
  <dcterms:created xsi:type="dcterms:W3CDTF">2004-11-22T14:21:07Z</dcterms:created>
  <dcterms:modified xsi:type="dcterms:W3CDTF">2004-11-23T12:00:14Z</dcterms:modified>
  <cp:category/>
  <cp:version/>
  <cp:contentType/>
  <cp:contentStatus/>
</cp:coreProperties>
</file>