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<sst xmlns="http://schemas.openxmlformats.org/spreadsheetml/2006/main" count="205" uniqueCount="99">
  <si>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Wed 24/11/2004       08:54:21</t>
  </si>
  <si>
    <t>LISSNER</t>
  </si>
  <si>
    <t>HCMQAP404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</si>
  <si>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</si>
  <si>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</si>
  <si>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</si>
  <si>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</si>
  <si>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</si>
  <si>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</si>
  <si>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</si>
  <si>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</si>
  <si>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</si>
  <si>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</si>
  <si>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</si>
  <si>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</si>
  <si>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</si>
  <si>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</si>
  <si>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</si>
  <si>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</si>
  <si>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</si>
  <si>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</si>
  <si>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</si>
  <si>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</si>
  <si>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</si>
  <si>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</si>
  <si>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</si>
  <si>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</si>
  <si>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</si>
  <si>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</si>
  <si>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</si>
  <si>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</si>
  <si>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</si>
  <si>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</si>
  <si>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</si>
  <si>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</si>
  <si>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</si>
  <si>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</si>
  <si>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</si>
  <si>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</si>
  <si>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</si>
  <si>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</si>
  <si>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</si>
  <si>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</si>
  <si>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</si>
  <si>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</si>
  <si>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</si>
  <si>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</si>
  <si>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-0.003762*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</si>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</sst>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2.770018</c:v>
                </c:pt>
                <c:pt idx="1">
                  <c:v>-0.08025326</c:v>
                </c:pt>
                <c:pt idx="2">
                  <c:v>-1.015552</c:v>
                </c:pt>
                <c:pt idx="3">
                  <c:v>0.5100975</c:v>
                </c:pt>
                <c:pt idx="4">
                  <c:v>-6.111916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-0.301737</c:v>
                </c:pt>
                <c:pt idx="1">
                  <c:v>1.291572</c:v>
                </c:pt>
                <c:pt idx="2">
                  <c:v>1.859781</c:v>
                </c:pt>
                <c:pt idx="3">
                  <c:v>0.3949983</c:v>
                </c:pt>
                <c:pt idx="4">
                  <c:v>11.1847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2.170046</c:v>
                </c:pt>
                <c:pt idx="1">
                  <c:v>1.444724</c:v>
                </c:pt>
                <c:pt idx="2">
                  <c:v>1.387367</c:v>
                </c:pt>
                <c:pt idx="3">
                  <c:v>1.001924</c:v>
                </c:pt>
                <c:pt idx="4">
                  <c:v>12.94087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0.08519393</c:v>
                </c:pt>
                <c:pt idx="1">
                  <c:v>-0.04419555</c:v>
                </c:pt>
                <c:pt idx="2">
                  <c:v>0.03557127</c:v>
                </c:pt>
                <c:pt idx="3">
                  <c:v>-0.03454816</c:v>
                </c:pt>
                <c:pt idx="4">
                  <c:v>1.857207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0.5694013</c:v>
                </c:pt>
                <c:pt idx="1">
                  <c:v>0.1568484</c:v>
                </c:pt>
                <c:pt idx="2">
                  <c:v>0.1876764</c:v>
                </c:pt>
                <c:pt idx="3">
                  <c:v>0.3080501</c:v>
                </c:pt>
                <c:pt idx="4">
                  <c:v>-0.635521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-0.2716769</c:v>
                </c:pt>
                <c:pt idx="1">
                  <c:v>-2.914771</c:v>
                </c:pt>
                <c:pt idx="2">
                  <c:v>-2.095798</c:v>
                </c:pt>
                <c:pt idx="3">
                  <c:v>-2.355328</c:v>
                </c:pt>
                <c:pt idx="4">
                  <c:v>0.975771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-0.1158697</c:v>
                </c:pt>
                <c:pt idx="1">
                  <c:v>-0.01339386</c:v>
                </c:pt>
                <c:pt idx="2">
                  <c:v>0.4689932</c:v>
                </c:pt>
                <c:pt idx="3">
                  <c:v>-0.2379887</c:v>
                </c:pt>
                <c:pt idx="4">
                  <c:v>0.9055275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0.3862345</c:v>
                </c:pt>
                <c:pt idx="1">
                  <c:v>0.6152384</c:v>
                </c:pt>
                <c:pt idx="2">
                  <c:v>0.4690338</c:v>
                </c:pt>
                <c:pt idx="3">
                  <c:v>0.03116747</c:v>
                </c:pt>
                <c:pt idx="4">
                  <c:v>-1.196554</c:v>
                </c:pt>
              </c:numCache>
            </c:numRef>
          </c:val>
          <c:smooth val="0"/>
        </c:ser>
        <c:marker val="1"/>
        <c:axId val="28075670"/>
        <c:axId val="51354439"/>
      </c:lineChart>
      <c:catAx>
        <c:axId val="280756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54439"/>
        <c:crosses val="autoZero"/>
        <c:auto val="1"/>
        <c:lblOffset val="100"/>
        <c:noMultiLvlLbl val="0"/>
      </c:catAx>
      <c:valAx>
        <c:axId val="51354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756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-0.003762</v>
      </c>
      <c r="D4" s="12">
        <v>-0.003762</v>
      </c>
      <c r="E4" s="12">
        <v>-0.003763</v>
      </c>
      <c r="F4" s="24">
        <v>-0.002087</v>
      </c>
      <c r="G4" s="34">
        <v>-0.011728</v>
      </c>
    </row>
    <row r="5" spans="1:7" ht="12.75" thickBot="1">
      <c r="A5" s="44" t="s">
        <v>13</v>
      </c>
      <c r="B5" s="45">
        <v>3.188872</v>
      </c>
      <c r="C5" s="46">
        <v>0.763424</v>
      </c>
      <c r="D5" s="46">
        <v>-0.221259</v>
      </c>
      <c r="E5" s="46">
        <v>-0.68749</v>
      </c>
      <c r="F5" s="47">
        <v>-3.235501</v>
      </c>
      <c r="G5" s="48">
        <v>5.446225</v>
      </c>
    </row>
    <row r="6" spans="1:7" ht="12.75" thickTop="1">
      <c r="A6" s="6" t="s">
        <v>14</v>
      </c>
      <c r="B6" s="39">
        <v>139.5536</v>
      </c>
      <c r="C6" s="40">
        <v>-35.54589</v>
      </c>
      <c r="D6" s="40">
        <v>-4.604219</v>
      </c>
      <c r="E6" s="40">
        <v>-102.9208</v>
      </c>
      <c r="F6" s="41">
        <v>106.4878</v>
      </c>
      <c r="G6" s="42">
        <v>0.004859156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2.770018</v>
      </c>
      <c r="C8" s="13">
        <v>-0.08025326</v>
      </c>
      <c r="D8" s="13">
        <v>-1.015552</v>
      </c>
      <c r="E8" s="13">
        <v>0.5100975</v>
      </c>
      <c r="F8" s="25">
        <v>-6.111916</v>
      </c>
      <c r="G8" s="35">
        <v>-0.5552777</v>
      </c>
    </row>
    <row r="9" spans="1:7" ht="12">
      <c r="A9" s="20" t="s">
        <v>17</v>
      </c>
      <c r="B9" s="29">
        <v>0.5694013</v>
      </c>
      <c r="C9" s="13">
        <v>0.1568484</v>
      </c>
      <c r="D9" s="13">
        <v>0.1876764</v>
      </c>
      <c r="E9" s="13">
        <v>0.3080501</v>
      </c>
      <c r="F9" s="25">
        <v>-0.635521</v>
      </c>
      <c r="G9" s="35">
        <v>0.1546914</v>
      </c>
    </row>
    <row r="10" spans="1:7" ht="12">
      <c r="A10" s="20" t="s">
        <v>18</v>
      </c>
      <c r="B10" s="29">
        <v>-0.1158697</v>
      </c>
      <c r="C10" s="13">
        <v>-0.01339386</v>
      </c>
      <c r="D10" s="13">
        <v>0.4689932</v>
      </c>
      <c r="E10" s="13">
        <v>-0.2379887</v>
      </c>
      <c r="F10" s="25">
        <v>0.9055275</v>
      </c>
      <c r="G10" s="35">
        <v>0.1563796</v>
      </c>
    </row>
    <row r="11" spans="1:7" ht="12">
      <c r="A11" s="21" t="s">
        <v>19</v>
      </c>
      <c r="B11" s="31">
        <v>2.170046</v>
      </c>
      <c r="C11" s="15">
        <v>1.444724</v>
      </c>
      <c r="D11" s="15">
        <v>1.387367</v>
      </c>
      <c r="E11" s="15">
        <v>1.001924</v>
      </c>
      <c r="F11" s="27">
        <v>12.94087</v>
      </c>
      <c r="G11" s="37">
        <v>2.963643</v>
      </c>
    </row>
    <row r="12" spans="1:7" ht="12">
      <c r="A12" s="20" t="s">
        <v>20</v>
      </c>
      <c r="B12" s="29">
        <v>0.05986403</v>
      </c>
      <c r="C12" s="13">
        <v>0.05113359</v>
      </c>
      <c r="D12" s="13">
        <v>-0.01256909</v>
      </c>
      <c r="E12" s="13">
        <v>0.0141147</v>
      </c>
      <c r="F12" s="25">
        <v>-0.03004409</v>
      </c>
      <c r="G12" s="35">
        <v>0.01733109</v>
      </c>
    </row>
    <row r="13" spans="1:7" ht="12">
      <c r="A13" s="20" t="s">
        <v>21</v>
      </c>
      <c r="B13" s="29">
        <v>-0.01703393</v>
      </c>
      <c r="C13" s="13">
        <v>0.04640134</v>
      </c>
      <c r="D13" s="13">
        <v>0.1726531</v>
      </c>
      <c r="E13" s="13">
        <v>0.2279648</v>
      </c>
      <c r="F13" s="25">
        <v>-0.08225935</v>
      </c>
      <c r="G13" s="35">
        <v>0.0941047</v>
      </c>
    </row>
    <row r="14" spans="1:7" ht="12">
      <c r="A14" s="20" t="s">
        <v>22</v>
      </c>
      <c r="B14" s="29">
        <v>-0.06211303</v>
      </c>
      <c r="C14" s="13">
        <v>0.02006174</v>
      </c>
      <c r="D14" s="13">
        <v>-0.1143741</v>
      </c>
      <c r="E14" s="13">
        <v>-0.04453658</v>
      </c>
      <c r="F14" s="25">
        <v>0.1645649</v>
      </c>
      <c r="G14" s="35">
        <v>-0.02043741</v>
      </c>
    </row>
    <row r="15" spans="1:7" ht="12">
      <c r="A15" s="21" t="s">
        <v>23</v>
      </c>
      <c r="B15" s="31">
        <v>-0.3635062</v>
      </c>
      <c r="C15" s="15">
        <v>-0.1345686</v>
      </c>
      <c r="D15" s="15">
        <v>-0.1799596</v>
      </c>
      <c r="E15" s="15">
        <v>-0.2073123</v>
      </c>
      <c r="F15" s="27">
        <v>-0.4574983</v>
      </c>
      <c r="G15" s="37">
        <v>-0.239252</v>
      </c>
    </row>
    <row r="16" spans="1:7" ht="12">
      <c r="A16" s="20" t="s">
        <v>24</v>
      </c>
      <c r="B16" s="29">
        <v>0.003055596</v>
      </c>
      <c r="C16" s="13">
        <v>-2.931326E-05</v>
      </c>
      <c r="D16" s="13">
        <v>0.03062452</v>
      </c>
      <c r="E16" s="13">
        <v>-0.002582556</v>
      </c>
      <c r="F16" s="25">
        <v>-0.01558358</v>
      </c>
      <c r="G16" s="35">
        <v>0.005100692</v>
      </c>
    </row>
    <row r="17" spans="1:7" ht="12">
      <c r="A17" s="20" t="s">
        <v>25</v>
      </c>
      <c r="B17" s="29">
        <v>-0.04125734</v>
      </c>
      <c r="C17" s="13">
        <v>-0.03589837</v>
      </c>
      <c r="D17" s="13">
        <v>-0.04554838</v>
      </c>
      <c r="E17" s="13">
        <v>-0.0498532</v>
      </c>
      <c r="F17" s="25">
        <v>-0.04844756</v>
      </c>
      <c r="G17" s="35">
        <v>-0.04402718</v>
      </c>
    </row>
    <row r="18" spans="1:7" ht="12">
      <c r="A18" s="20" t="s">
        <v>26</v>
      </c>
      <c r="B18" s="29">
        <v>0.004071756</v>
      </c>
      <c r="C18" s="13">
        <v>0.04323201</v>
      </c>
      <c r="D18" s="13">
        <v>0.02965458</v>
      </c>
      <c r="E18" s="13">
        <v>0.06486477</v>
      </c>
      <c r="F18" s="25">
        <v>-0.02495821</v>
      </c>
      <c r="G18" s="35">
        <v>0.0303913</v>
      </c>
    </row>
    <row r="19" spans="1:7" ht="12">
      <c r="A19" s="21" t="s">
        <v>27</v>
      </c>
      <c r="B19" s="31">
        <v>-0.2221323</v>
      </c>
      <c r="C19" s="15">
        <v>-0.1995378</v>
      </c>
      <c r="D19" s="15">
        <v>-0.2005811</v>
      </c>
      <c r="E19" s="15">
        <v>-0.202262</v>
      </c>
      <c r="F19" s="27">
        <v>-0.1476872</v>
      </c>
      <c r="G19" s="37">
        <v>-0.1967972</v>
      </c>
    </row>
    <row r="20" spans="1:7" ht="12.75" thickBot="1">
      <c r="A20" s="44" t="s">
        <v>28</v>
      </c>
      <c r="B20" s="45">
        <v>0.005779491</v>
      </c>
      <c r="C20" s="46">
        <v>-0.005731235</v>
      </c>
      <c r="D20" s="46">
        <v>-0.00264386</v>
      </c>
      <c r="E20" s="46">
        <v>-0.003893204</v>
      </c>
      <c r="F20" s="47">
        <v>-0.008988948</v>
      </c>
      <c r="G20" s="48">
        <v>-0.003313962</v>
      </c>
    </row>
    <row r="21" spans="1:7" ht="12.75" thickTop="1">
      <c r="A21" s="6" t="s">
        <v>29</v>
      </c>
      <c r="B21" s="39">
        <v>-103.0607</v>
      </c>
      <c r="C21" s="40">
        <v>82.1283</v>
      </c>
      <c r="D21" s="40">
        <v>45.77966</v>
      </c>
      <c r="E21" s="40">
        <v>3.515466</v>
      </c>
      <c r="F21" s="41">
        <v>-125.0009</v>
      </c>
      <c r="G21" s="43">
        <v>0.003747188</v>
      </c>
    </row>
    <row r="22" spans="1:7" ht="12">
      <c r="A22" s="20" t="s">
        <v>30</v>
      </c>
      <c r="B22" s="29">
        <v>63.7783</v>
      </c>
      <c r="C22" s="13">
        <v>15.26849</v>
      </c>
      <c r="D22" s="13">
        <v>-4.425181</v>
      </c>
      <c r="E22" s="13">
        <v>-13.74982</v>
      </c>
      <c r="F22" s="25">
        <v>-64.71092</v>
      </c>
      <c r="G22" s="36">
        <v>0</v>
      </c>
    </row>
    <row r="23" spans="1:7" ht="12">
      <c r="A23" s="20" t="s">
        <v>31</v>
      </c>
      <c r="B23" s="29">
        <v>-0.301737</v>
      </c>
      <c r="C23" s="13">
        <v>1.291572</v>
      </c>
      <c r="D23" s="13">
        <v>1.859781</v>
      </c>
      <c r="E23" s="13">
        <v>0.3949983</v>
      </c>
      <c r="F23" s="25">
        <v>11.1847</v>
      </c>
      <c r="G23" s="35">
        <v>2.301985</v>
      </c>
    </row>
    <row r="24" spans="1:7" ht="12">
      <c r="A24" s="20" t="s">
        <v>32</v>
      </c>
      <c r="B24" s="29">
        <v>-0.2716769</v>
      </c>
      <c r="C24" s="13">
        <v>-2.914771</v>
      </c>
      <c r="D24" s="13">
        <v>-2.095798</v>
      </c>
      <c r="E24" s="13">
        <v>-2.355328</v>
      </c>
      <c r="F24" s="25">
        <v>0.975771</v>
      </c>
      <c r="G24" s="35">
        <v>-1.681113</v>
      </c>
    </row>
    <row r="25" spans="1:7" ht="12">
      <c r="A25" s="20" t="s">
        <v>33</v>
      </c>
      <c r="B25" s="29">
        <v>0.3862345</v>
      </c>
      <c r="C25" s="13">
        <v>0.6152384</v>
      </c>
      <c r="D25" s="13">
        <v>0.4690338</v>
      </c>
      <c r="E25" s="13">
        <v>0.03116747</v>
      </c>
      <c r="F25" s="25">
        <v>-1.196554</v>
      </c>
      <c r="G25" s="35">
        <v>0.1645879</v>
      </c>
    </row>
    <row r="26" spans="1:7" ht="12">
      <c r="A26" s="21" t="s">
        <v>34</v>
      </c>
      <c r="B26" s="31">
        <v>0.08519393</v>
      </c>
      <c r="C26" s="15">
        <v>-0.04419555</v>
      </c>
      <c r="D26" s="15">
        <v>0.03557127</v>
      </c>
      <c r="E26" s="15">
        <v>-0.03454816</v>
      </c>
      <c r="F26" s="27">
        <v>1.857207</v>
      </c>
      <c r="G26" s="37">
        <v>0.2498879</v>
      </c>
    </row>
    <row r="27" spans="1:7" ht="12">
      <c r="A27" s="20" t="s">
        <v>35</v>
      </c>
      <c r="B27" s="29">
        <v>0.1414794</v>
      </c>
      <c r="C27" s="13">
        <v>-0.03117758</v>
      </c>
      <c r="D27" s="13">
        <v>0.002476135</v>
      </c>
      <c r="E27" s="13">
        <v>0.3364049</v>
      </c>
      <c r="F27" s="25">
        <v>0.3812154</v>
      </c>
      <c r="G27" s="35">
        <v>0.145403</v>
      </c>
    </row>
    <row r="28" spans="1:7" ht="12">
      <c r="A28" s="20" t="s">
        <v>36</v>
      </c>
      <c r="B28" s="29">
        <v>-0.07650235</v>
      </c>
      <c r="C28" s="13">
        <v>-0.3389712</v>
      </c>
      <c r="D28" s="13">
        <v>-0.4989935</v>
      </c>
      <c r="E28" s="13">
        <v>-0.3363495</v>
      </c>
      <c r="F28" s="25">
        <v>-0.04878609</v>
      </c>
      <c r="G28" s="35">
        <v>-0.3000802</v>
      </c>
    </row>
    <row r="29" spans="1:7" ht="12">
      <c r="A29" s="20" t="s">
        <v>37</v>
      </c>
      <c r="B29" s="29">
        <v>0.1093493</v>
      </c>
      <c r="C29" s="13">
        <v>0.13664</v>
      </c>
      <c r="D29" s="13">
        <v>-0.003862281</v>
      </c>
      <c r="E29" s="13">
        <v>-0.03127391</v>
      </c>
      <c r="F29" s="25">
        <v>0.1322356</v>
      </c>
      <c r="G29" s="35">
        <v>0.05790376</v>
      </c>
    </row>
    <row r="30" spans="1:7" ht="12">
      <c r="A30" s="21" t="s">
        <v>38</v>
      </c>
      <c r="B30" s="31">
        <v>0.06312558</v>
      </c>
      <c r="C30" s="15">
        <v>0.0163491</v>
      </c>
      <c r="D30" s="15">
        <v>0.1025401</v>
      </c>
      <c r="E30" s="15">
        <v>0.08715163</v>
      </c>
      <c r="F30" s="27">
        <v>0.3179733</v>
      </c>
      <c r="G30" s="37">
        <v>0.1011321</v>
      </c>
    </row>
    <row r="31" spans="1:7" ht="12">
      <c r="A31" s="20" t="s">
        <v>39</v>
      </c>
      <c r="B31" s="29">
        <v>-0.001733762</v>
      </c>
      <c r="C31" s="13">
        <v>-0.007400388</v>
      </c>
      <c r="D31" s="13">
        <v>-0.01506587</v>
      </c>
      <c r="E31" s="13">
        <v>0.006977222</v>
      </c>
      <c r="F31" s="25">
        <v>0.003717095</v>
      </c>
      <c r="G31" s="35">
        <v>-0.003480113</v>
      </c>
    </row>
    <row r="32" spans="1:7" ht="12">
      <c r="A32" s="20" t="s">
        <v>40</v>
      </c>
      <c r="B32" s="29">
        <v>0.003846414</v>
      </c>
      <c r="C32" s="13">
        <v>-0.005389177</v>
      </c>
      <c r="D32" s="13">
        <v>-0.03889812</v>
      </c>
      <c r="E32" s="13">
        <v>-0.005005141</v>
      </c>
      <c r="F32" s="25">
        <v>-0.01717646</v>
      </c>
      <c r="G32" s="35">
        <v>-0.01359431</v>
      </c>
    </row>
    <row r="33" spans="1:7" ht="12">
      <c r="A33" s="20" t="s">
        <v>41</v>
      </c>
      <c r="B33" s="29">
        <v>0.1617176</v>
      </c>
      <c r="C33" s="13">
        <v>0.08940855</v>
      </c>
      <c r="D33" s="13">
        <v>0.1052458</v>
      </c>
      <c r="E33" s="13">
        <v>0.1182569</v>
      </c>
      <c r="F33" s="25">
        <v>0.1041505</v>
      </c>
      <c r="G33" s="35">
        <v>0.1126023</v>
      </c>
    </row>
    <row r="34" spans="1:7" ht="12">
      <c r="A34" s="21" t="s">
        <v>42</v>
      </c>
      <c r="B34" s="31">
        <v>-0.01679788</v>
      </c>
      <c r="C34" s="15">
        <v>-0.006617468</v>
      </c>
      <c r="D34" s="15">
        <v>0.001065192</v>
      </c>
      <c r="E34" s="15">
        <v>0.008085186</v>
      </c>
      <c r="F34" s="27">
        <v>-0.01905952</v>
      </c>
      <c r="G34" s="37">
        <v>-0.004380578</v>
      </c>
    </row>
    <row r="35" spans="1:7" ht="12.75" thickBot="1">
      <c r="A35" s="22" t="s">
        <v>43</v>
      </c>
      <c r="B35" s="32">
        <v>-0.008420807</v>
      </c>
      <c r="C35" s="16">
        <v>0.002978624</v>
      </c>
      <c r="D35" s="16">
        <v>0.00623632</v>
      </c>
      <c r="E35" s="16">
        <v>0.003162315</v>
      </c>
      <c r="F35" s="28">
        <v>0.005992382</v>
      </c>
      <c r="G35" s="38">
        <v>0.002557066</v>
      </c>
    </row>
    <row r="36" spans="1:7" ht="12">
      <c r="A36" s="4" t="s">
        <v>44</v>
      </c>
      <c r="B36" s="3">
        <v>19.84863</v>
      </c>
      <c r="C36" s="3">
        <v>19.85779</v>
      </c>
      <c r="D36" s="3">
        <v>19.87305</v>
      </c>
      <c r="E36" s="3">
        <v>19.8822</v>
      </c>
      <c r="F36" s="3">
        <v>19.89746</v>
      </c>
      <c r="G36" s="3"/>
    </row>
    <row r="37" spans="1:6" ht="12">
      <c r="A37" s="4" t="s">
        <v>45</v>
      </c>
      <c r="B37" s="2">
        <v>-0.259908</v>
      </c>
      <c r="C37" s="2">
        <v>-0.1693726</v>
      </c>
      <c r="D37" s="2">
        <v>-0.1164754</v>
      </c>
      <c r="E37" s="2">
        <v>-0.07527669</v>
      </c>
      <c r="F37" s="2">
        <v>-0.03916423</v>
      </c>
    </row>
    <row r="38" spans="1:7" ht="12">
      <c r="A38" s="4" t="s">
        <v>54</v>
      </c>
      <c r="B38" s="2">
        <v>-0.0002361141</v>
      </c>
      <c r="C38" s="2">
        <v>6.021469E-05</v>
      </c>
      <c r="D38" s="2">
        <v>0</v>
      </c>
      <c r="E38" s="2">
        <v>0.0001749733</v>
      </c>
      <c r="F38" s="2">
        <v>-0.0001823968</v>
      </c>
      <c r="G38" s="2">
        <v>0.0003608298</v>
      </c>
    </row>
    <row r="39" spans="1:7" ht="12.75" thickBot="1">
      <c r="A39" s="4" t="s">
        <v>55</v>
      </c>
      <c r="B39" s="2">
        <v>0.0001767091</v>
      </c>
      <c r="C39" s="2">
        <v>-0.00013971</v>
      </c>
      <c r="D39" s="2">
        <v>-7.782195E-05</v>
      </c>
      <c r="E39" s="2">
        <v>0</v>
      </c>
      <c r="F39" s="2">
        <v>0.0002113212</v>
      </c>
      <c r="G39" s="2">
        <v>0.001117244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3.117318</v>
      </c>
      <c r="F40" s="17" t="s">
        <v>53</v>
      </c>
      <c r="G40" s="8">
        <v>55.165941157656086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0.003762</v>
      </c>
      <c r="D4">
        <v>0.003762</v>
      </c>
      <c r="E4">
        <v>0.003763</v>
      </c>
      <c r="F4">
        <v>0.002087</v>
      </c>
      <c r="G4">
        <v>0.011728</v>
      </c>
    </row>
    <row r="5" spans="1:7" ht="12.75">
      <c r="A5" t="s">
        <v>13</v>
      </c>
      <c r="B5">
        <v>3.188872</v>
      </c>
      <c r="C5">
        <v>0.763424</v>
      </c>
      <c r="D5">
        <v>-0.221259</v>
      </c>
      <c r="E5">
        <v>-0.68749</v>
      </c>
      <c r="F5">
        <v>-3.235501</v>
      </c>
      <c r="G5">
        <v>5.446225</v>
      </c>
    </row>
    <row r="6" spans="1:7" ht="12.75">
      <c r="A6" t="s">
        <v>14</v>
      </c>
      <c r="B6" s="49">
        <v>139.5536</v>
      </c>
      <c r="C6" s="49">
        <v>-35.54589</v>
      </c>
      <c r="D6" s="49">
        <v>-4.604219</v>
      </c>
      <c r="E6" s="49">
        <v>-102.9208</v>
      </c>
      <c r="F6" s="49">
        <v>106.4878</v>
      </c>
      <c r="G6" s="49">
        <v>0.004859156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2.770018</v>
      </c>
      <c r="C8" s="49">
        <v>-0.08025326</v>
      </c>
      <c r="D8" s="49">
        <v>-1.015552</v>
      </c>
      <c r="E8" s="49">
        <v>0.5100975</v>
      </c>
      <c r="F8" s="49">
        <v>-6.111916</v>
      </c>
      <c r="G8" s="49">
        <v>-0.5552777</v>
      </c>
    </row>
    <row r="9" spans="1:7" ht="12.75">
      <c r="A9" t="s">
        <v>17</v>
      </c>
      <c r="B9" s="49">
        <v>0.5694013</v>
      </c>
      <c r="C9" s="49">
        <v>0.1568484</v>
      </c>
      <c r="D9" s="49">
        <v>0.1876764</v>
      </c>
      <c r="E9" s="49">
        <v>0.3080501</v>
      </c>
      <c r="F9" s="49">
        <v>-0.635521</v>
      </c>
      <c r="G9" s="49">
        <v>0.1546914</v>
      </c>
    </row>
    <row r="10" spans="1:7" ht="12.75">
      <c r="A10" t="s">
        <v>18</v>
      </c>
      <c r="B10" s="49">
        <v>-0.1158697</v>
      </c>
      <c r="C10" s="49">
        <v>-0.01339386</v>
      </c>
      <c r="D10" s="49">
        <v>0.4689932</v>
      </c>
      <c r="E10" s="49">
        <v>-0.2379887</v>
      </c>
      <c r="F10" s="49">
        <v>0.9055275</v>
      </c>
      <c r="G10" s="49">
        <v>0.1563796</v>
      </c>
    </row>
    <row r="11" spans="1:7" ht="12.75">
      <c r="A11" t="s">
        <v>19</v>
      </c>
      <c r="B11" s="49">
        <v>2.170046</v>
      </c>
      <c r="C11" s="49">
        <v>1.444724</v>
      </c>
      <c r="D11" s="49">
        <v>1.387367</v>
      </c>
      <c r="E11" s="49">
        <v>1.001924</v>
      </c>
      <c r="F11" s="49">
        <v>12.94087</v>
      </c>
      <c r="G11" s="49">
        <v>2.963643</v>
      </c>
    </row>
    <row r="12" spans="1:7" ht="12.75">
      <c r="A12" t="s">
        <v>20</v>
      </c>
      <c r="B12" s="49">
        <v>0.05986403</v>
      </c>
      <c r="C12" s="49">
        <v>0.05113359</v>
      </c>
      <c r="D12" s="49">
        <v>-0.01256909</v>
      </c>
      <c r="E12" s="49">
        <v>0.0141147</v>
      </c>
      <c r="F12" s="49">
        <v>-0.03004409</v>
      </c>
      <c r="G12" s="49">
        <v>0.01733109</v>
      </c>
    </row>
    <row r="13" spans="1:7" ht="12.75">
      <c r="A13" t="s">
        <v>21</v>
      </c>
      <c r="B13" s="49">
        <v>-0.01703393</v>
      </c>
      <c r="C13" s="49">
        <v>0.04640134</v>
      </c>
      <c r="D13" s="49">
        <v>0.1726531</v>
      </c>
      <c r="E13" s="49">
        <v>0.2279648</v>
      </c>
      <c r="F13" s="49">
        <v>-0.08225935</v>
      </c>
      <c r="G13" s="49">
        <v>0.0941047</v>
      </c>
    </row>
    <row r="14" spans="1:7" ht="12.75">
      <c r="A14" t="s">
        <v>22</v>
      </c>
      <c r="B14" s="49">
        <v>-0.06211303</v>
      </c>
      <c r="C14" s="49">
        <v>0.02006174</v>
      </c>
      <c r="D14" s="49">
        <v>-0.1143741</v>
      </c>
      <c r="E14" s="49">
        <v>-0.04453658</v>
      </c>
      <c r="F14" s="49">
        <v>0.1645649</v>
      </c>
      <c r="G14" s="49">
        <v>-0.02043741</v>
      </c>
    </row>
    <row r="15" spans="1:7" ht="12.75">
      <c r="A15" t="s">
        <v>23</v>
      </c>
      <c r="B15" s="49">
        <v>-0.3635062</v>
      </c>
      <c r="C15" s="49">
        <v>-0.1345686</v>
      </c>
      <c r="D15" s="49">
        <v>-0.1799596</v>
      </c>
      <c r="E15" s="49">
        <v>-0.2073123</v>
      </c>
      <c r="F15" s="49">
        <v>-0.4574983</v>
      </c>
      <c r="G15" s="49">
        <v>-0.239252</v>
      </c>
    </row>
    <row r="16" spans="1:7" ht="12.75">
      <c r="A16" t="s">
        <v>24</v>
      </c>
      <c r="B16" s="49">
        <v>0.003055596</v>
      </c>
      <c r="C16" s="49">
        <v>-2.931326E-05</v>
      </c>
      <c r="D16" s="49">
        <v>0.03062452</v>
      </c>
      <c r="E16" s="49">
        <v>-0.002582556</v>
      </c>
      <c r="F16" s="49">
        <v>-0.01558358</v>
      </c>
      <c r="G16" s="49">
        <v>0.005100692</v>
      </c>
    </row>
    <row r="17" spans="1:7" ht="12.75">
      <c r="A17" t="s">
        <v>25</v>
      </c>
      <c r="B17" s="49">
        <v>-0.04125734</v>
      </c>
      <c r="C17" s="49">
        <v>-0.03589837</v>
      </c>
      <c r="D17" s="49">
        <v>-0.04554838</v>
      </c>
      <c r="E17" s="49">
        <v>-0.0498532</v>
      </c>
      <c r="F17" s="49">
        <v>-0.04844756</v>
      </c>
      <c r="G17" s="49">
        <v>-0.04402718</v>
      </c>
    </row>
    <row r="18" spans="1:7" ht="12.75">
      <c r="A18" t="s">
        <v>26</v>
      </c>
      <c r="B18" s="49">
        <v>0.004071756</v>
      </c>
      <c r="C18" s="49">
        <v>0.04323201</v>
      </c>
      <c r="D18" s="49">
        <v>0.02965458</v>
      </c>
      <c r="E18" s="49">
        <v>0.06486477</v>
      </c>
      <c r="F18" s="49">
        <v>-0.02495821</v>
      </c>
      <c r="G18" s="49">
        <v>0.0303913</v>
      </c>
    </row>
    <row r="19" spans="1:7" ht="12.75">
      <c r="A19" t="s">
        <v>27</v>
      </c>
      <c r="B19" s="49">
        <v>-0.2221323</v>
      </c>
      <c r="C19" s="49">
        <v>-0.1995378</v>
      </c>
      <c r="D19" s="49">
        <v>-0.2005811</v>
      </c>
      <c r="E19" s="49">
        <v>-0.202262</v>
      </c>
      <c r="F19" s="49">
        <v>-0.1476872</v>
      </c>
      <c r="G19" s="49">
        <v>-0.1967972</v>
      </c>
    </row>
    <row r="20" spans="1:7" ht="12.75">
      <c r="A20" t="s">
        <v>28</v>
      </c>
      <c r="B20" s="49">
        <v>0.005779491</v>
      </c>
      <c r="C20" s="49">
        <v>-0.005731235</v>
      </c>
      <c r="D20" s="49">
        <v>-0.00264386</v>
      </c>
      <c r="E20" s="49">
        <v>-0.003893204</v>
      </c>
      <c r="F20" s="49">
        <v>-0.008988948</v>
      </c>
      <c r="G20" s="49">
        <v>-0.003313962</v>
      </c>
    </row>
    <row r="21" spans="1:7" ht="12.75">
      <c r="A21" t="s">
        <v>29</v>
      </c>
      <c r="B21" s="49">
        <v>-103.0607</v>
      </c>
      <c r="C21" s="49">
        <v>82.1283</v>
      </c>
      <c r="D21" s="49">
        <v>45.77966</v>
      </c>
      <c r="E21" s="49">
        <v>3.515466</v>
      </c>
      <c r="F21" s="49">
        <v>-125.0009</v>
      </c>
      <c r="G21" s="49">
        <v>0.003747188</v>
      </c>
    </row>
    <row r="22" spans="1:7" ht="12.75">
      <c r="A22" t="s">
        <v>30</v>
      </c>
      <c r="B22" s="49">
        <v>63.7783</v>
      </c>
      <c r="C22" s="49">
        <v>15.26849</v>
      </c>
      <c r="D22" s="49">
        <v>-4.425181</v>
      </c>
      <c r="E22" s="49">
        <v>-13.74982</v>
      </c>
      <c r="F22" s="49">
        <v>-64.71092</v>
      </c>
      <c r="G22" s="49">
        <v>0</v>
      </c>
    </row>
    <row r="23" spans="1:7" ht="12.75">
      <c r="A23" t="s">
        <v>31</v>
      </c>
      <c r="B23" s="49">
        <v>-0.301737</v>
      </c>
      <c r="C23" s="49">
        <v>1.291572</v>
      </c>
      <c r="D23" s="49">
        <v>1.859781</v>
      </c>
      <c r="E23" s="49">
        <v>0.3949983</v>
      </c>
      <c r="F23" s="49">
        <v>11.1847</v>
      </c>
      <c r="G23" s="49">
        <v>2.301985</v>
      </c>
    </row>
    <row r="24" spans="1:7" ht="12.75">
      <c r="A24" t="s">
        <v>32</v>
      </c>
      <c r="B24" s="49">
        <v>-0.2716769</v>
      </c>
      <c r="C24" s="49">
        <v>-2.914771</v>
      </c>
      <c r="D24" s="49">
        <v>-2.095798</v>
      </c>
      <c r="E24" s="49">
        <v>-2.355328</v>
      </c>
      <c r="F24" s="49">
        <v>0.975771</v>
      </c>
      <c r="G24" s="49">
        <v>-1.681113</v>
      </c>
    </row>
    <row r="25" spans="1:7" ht="12.75">
      <c r="A25" t="s">
        <v>33</v>
      </c>
      <c r="B25" s="49">
        <v>0.3862345</v>
      </c>
      <c r="C25" s="49">
        <v>0.6152384</v>
      </c>
      <c r="D25" s="49">
        <v>0.4690338</v>
      </c>
      <c r="E25" s="49">
        <v>0.03116747</v>
      </c>
      <c r="F25" s="49">
        <v>-1.196554</v>
      </c>
      <c r="G25" s="49">
        <v>0.1645879</v>
      </c>
    </row>
    <row r="26" spans="1:7" ht="12.75">
      <c r="A26" t="s">
        <v>34</v>
      </c>
      <c r="B26" s="49">
        <v>0.08519393</v>
      </c>
      <c r="C26" s="49">
        <v>-0.04419555</v>
      </c>
      <c r="D26" s="49">
        <v>0.03557127</v>
      </c>
      <c r="E26" s="49">
        <v>-0.03454816</v>
      </c>
      <c r="F26" s="49">
        <v>1.857207</v>
      </c>
      <c r="G26" s="49">
        <v>0.2498879</v>
      </c>
    </row>
    <row r="27" spans="1:7" ht="12.75">
      <c r="A27" t="s">
        <v>35</v>
      </c>
      <c r="B27" s="49">
        <v>0.1414794</v>
      </c>
      <c r="C27" s="49">
        <v>-0.03117758</v>
      </c>
      <c r="D27" s="49">
        <v>0.002476135</v>
      </c>
      <c r="E27" s="49">
        <v>0.3364049</v>
      </c>
      <c r="F27" s="49">
        <v>0.3812154</v>
      </c>
      <c r="G27" s="49">
        <v>0.145403</v>
      </c>
    </row>
    <row r="28" spans="1:7" ht="12.75">
      <c r="A28" t="s">
        <v>36</v>
      </c>
      <c r="B28" s="49">
        <v>-0.07650235</v>
      </c>
      <c r="C28" s="49">
        <v>-0.3389712</v>
      </c>
      <c r="D28" s="49">
        <v>-0.4989935</v>
      </c>
      <c r="E28" s="49">
        <v>-0.3363495</v>
      </c>
      <c r="F28" s="49">
        <v>-0.04878609</v>
      </c>
      <c r="G28" s="49">
        <v>-0.3000802</v>
      </c>
    </row>
    <row r="29" spans="1:7" ht="12.75">
      <c r="A29" t="s">
        <v>37</v>
      </c>
      <c r="B29" s="49">
        <v>0.1093493</v>
      </c>
      <c r="C29" s="49">
        <v>0.13664</v>
      </c>
      <c r="D29" s="49">
        <v>-0.003862281</v>
      </c>
      <c r="E29" s="49">
        <v>-0.03127391</v>
      </c>
      <c r="F29" s="49">
        <v>0.1322356</v>
      </c>
      <c r="G29" s="49">
        <v>0.05790376</v>
      </c>
    </row>
    <row r="30" spans="1:7" ht="12.75">
      <c r="A30" t="s">
        <v>38</v>
      </c>
      <c r="B30" s="49">
        <v>0.06312558</v>
      </c>
      <c r="C30" s="49">
        <v>0.0163491</v>
      </c>
      <c r="D30" s="49">
        <v>0.1025401</v>
      </c>
      <c r="E30" s="49">
        <v>0.08715163</v>
      </c>
      <c r="F30" s="49">
        <v>0.3179733</v>
      </c>
      <c r="G30" s="49">
        <v>0.1011321</v>
      </c>
    </row>
    <row r="31" spans="1:7" ht="12.75">
      <c r="A31" t="s">
        <v>39</v>
      </c>
      <c r="B31" s="49">
        <v>-0.001733762</v>
      </c>
      <c r="C31" s="49">
        <v>-0.007400388</v>
      </c>
      <c r="D31" s="49">
        <v>-0.01506587</v>
      </c>
      <c r="E31" s="49">
        <v>0.006977222</v>
      </c>
      <c r="F31" s="49">
        <v>0.003717095</v>
      </c>
      <c r="G31" s="49">
        <v>-0.003480113</v>
      </c>
    </row>
    <row r="32" spans="1:7" ht="12.75">
      <c r="A32" t="s">
        <v>40</v>
      </c>
      <c r="B32" s="49">
        <v>0.003846414</v>
      </c>
      <c r="C32" s="49">
        <v>-0.005389177</v>
      </c>
      <c r="D32" s="49">
        <v>-0.03889812</v>
      </c>
      <c r="E32" s="49">
        <v>-0.005005141</v>
      </c>
      <c r="F32" s="49">
        <v>-0.01717646</v>
      </c>
      <c r="G32" s="49">
        <v>-0.01359431</v>
      </c>
    </row>
    <row r="33" spans="1:7" ht="12.75">
      <c r="A33" t="s">
        <v>41</v>
      </c>
      <c r="B33" s="49">
        <v>0.1617176</v>
      </c>
      <c r="C33" s="49">
        <v>0.08940855</v>
      </c>
      <c r="D33" s="49">
        <v>0.1052458</v>
      </c>
      <c r="E33" s="49">
        <v>0.1182569</v>
      </c>
      <c r="F33" s="49">
        <v>0.1041505</v>
      </c>
      <c r="G33" s="49">
        <v>0.1126023</v>
      </c>
    </row>
    <row r="34" spans="1:7" ht="12.75">
      <c r="A34" t="s">
        <v>42</v>
      </c>
      <c r="B34" s="49">
        <v>-0.01679788</v>
      </c>
      <c r="C34" s="49">
        <v>-0.006617468</v>
      </c>
      <c r="D34" s="49">
        <v>0.001065192</v>
      </c>
      <c r="E34" s="49">
        <v>0.008085186</v>
      </c>
      <c r="F34" s="49">
        <v>-0.01905952</v>
      </c>
      <c r="G34" s="49">
        <v>-0.004380578</v>
      </c>
    </row>
    <row r="35" spans="1:7" ht="12.75">
      <c r="A35" t="s">
        <v>43</v>
      </c>
      <c r="B35" s="49">
        <v>-0.008420807</v>
      </c>
      <c r="C35" s="49">
        <v>0.002978624</v>
      </c>
      <c r="D35" s="49">
        <v>0.00623632</v>
      </c>
      <c r="E35" s="49">
        <v>0.003162315</v>
      </c>
      <c r="F35" s="49">
        <v>0.005992382</v>
      </c>
      <c r="G35" s="49">
        <v>0.002557066</v>
      </c>
    </row>
    <row r="36" spans="1:6" ht="12.75">
      <c r="A36" t="s">
        <v>44</v>
      </c>
      <c r="B36" s="49">
        <v>19.84863</v>
      </c>
      <c r="C36" s="49">
        <v>19.85779</v>
      </c>
      <c r="D36" s="49">
        <v>19.87305</v>
      </c>
      <c r="E36" s="49">
        <v>19.8822</v>
      </c>
      <c r="F36" s="49">
        <v>19.89746</v>
      </c>
    </row>
    <row r="37" spans="1:6" ht="12.75">
      <c r="A37" t="s">
        <v>45</v>
      </c>
      <c r="B37" s="49">
        <v>-0.259908</v>
      </c>
      <c r="C37" s="49">
        <v>-0.1693726</v>
      </c>
      <c r="D37" s="49">
        <v>-0.1164754</v>
      </c>
      <c r="E37" s="49">
        <v>-0.07527669</v>
      </c>
      <c r="F37" s="49">
        <v>-0.03916423</v>
      </c>
    </row>
    <row r="38" spans="1:7" ht="12.75">
      <c r="A38" t="s">
        <v>56</v>
      </c>
      <c r="B38" s="49">
        <v>-0.0002361141</v>
      </c>
      <c r="C38" s="49">
        <v>6.021469E-05</v>
      </c>
      <c r="D38" s="49">
        <v>0</v>
      </c>
      <c r="E38" s="49">
        <v>0.0001749733</v>
      </c>
      <c r="F38" s="49">
        <v>-0.0001823968</v>
      </c>
      <c r="G38" s="49">
        <v>0.0003608298</v>
      </c>
    </row>
    <row r="39" spans="1:7" ht="12.75">
      <c r="A39" t="s">
        <v>57</v>
      </c>
      <c r="B39" s="49">
        <v>0.0001767091</v>
      </c>
      <c r="C39" s="49">
        <v>-0.00013971</v>
      </c>
      <c r="D39" s="49">
        <v>-7.782195E-05</v>
      </c>
      <c r="E39" s="49">
        <v>0</v>
      </c>
      <c r="F39" s="49">
        <v>0.0002113212</v>
      </c>
      <c r="G39" s="49">
        <v>0.001117244</v>
      </c>
    </row>
    <row r="40" spans="2:5" ht="12.75">
      <c r="B40" t="s">
        <v>46</v>
      </c>
      <c r="C40" t="s">
        <v>47</v>
      </c>
      <c r="D40" t="s">
        <v>48</v>
      </c>
      <c r="E40">
        <v>3.117318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59</v>
      </c>
      <c r="B50">
        <f>-0.017/(B7*B7+B22*B22)*(B21*B22+B6*B7)</f>
        <v>-0.00023611409949266963</v>
      </c>
      <c r="C50">
        <f>-0.017/(C7*C7+C22*C22)*(C21*C22+C6*C7)</f>
        <v>6.021469685177662E-05</v>
      </c>
      <c r="D50">
        <f>-0.017/(D7*D7+D22*D22)*(D21*D22+D6*D7)</f>
        <v>7.861609918396848E-06</v>
      </c>
      <c r="E50">
        <f>-0.017/(E7*E7+E22*E22)*(E21*E22+E6*E7)</f>
        <v>0.00017497324649406873</v>
      </c>
      <c r="F50">
        <f>-0.017/(F7*F7+F22*F22)*(F21*F22+F6*F7)</f>
        <v>-0.0001823967390815448</v>
      </c>
      <c r="G50">
        <f>(B50*B$4+C50*C$4+D50*D$4+E50*E$4+F50*F$4)/SUM(B$4:F$4)</f>
        <v>-5.966092381274204E-08</v>
      </c>
    </row>
    <row r="51" spans="1:7" ht="12.75">
      <c r="A51" t="s">
        <v>60</v>
      </c>
      <c r="B51">
        <f>-0.017/(B7*B7+B22*B22)*(B21*B7-B6*B22)</f>
        <v>0.00017670908558716736</v>
      </c>
      <c r="C51">
        <f>-0.017/(C7*C7+C22*C22)*(C21*C7-C6*C22)</f>
        <v>-0.00013971004874967344</v>
      </c>
      <c r="D51">
        <f>-0.017/(D7*D7+D22*D22)*(D21*D7-D6*D22)</f>
        <v>-7.782194309531597E-05</v>
      </c>
      <c r="E51">
        <f>-0.017/(E7*E7+E22*E22)*(E21*E7-E6*E22)</f>
        <v>-5.735707135589093E-06</v>
      </c>
      <c r="F51">
        <f>-0.017/(F7*F7+F22*F22)*(F21*F7-F6*F22)</f>
        <v>0.00021132122392090335</v>
      </c>
      <c r="G51">
        <f>(B51*B$4+C51*C$4+D51*D$4+E51*E$4+F51*F$4)/SUM(B$4:F$4)</f>
        <v>8.53413840902558E-08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9999.929326983965</v>
      </c>
      <c r="C62">
        <f>C7+(2/0.017)*(C8*C50-C23*C51)</f>
        <v>10000.020660371925</v>
      </c>
      <c r="D62">
        <f>D7+(2/0.017)*(D8*D50-D23*D51)</f>
        <v>10000.016087987939</v>
      </c>
      <c r="E62">
        <f>E7+(2/0.017)*(E8*E50-E23*E51)</f>
        <v>10000.010766942372</v>
      </c>
      <c r="F62">
        <f>F7+(2/0.017)*(F8*F50-F23*F51)</f>
        <v>9999.853085771147</v>
      </c>
    </row>
    <row r="63" spans="1:6" ht="12.75">
      <c r="A63" t="s">
        <v>68</v>
      </c>
      <c r="B63">
        <f>B8+(3/0.017)*(B9*B50-B24*B51)</f>
        <v>2.754764606124947</v>
      </c>
      <c r="C63">
        <f>C8+(3/0.017)*(C9*C50-C24*C51)</f>
        <v>-0.15044941640819676</v>
      </c>
      <c r="D63">
        <f>D8+(3/0.017)*(D9*D50-D24*D51)</f>
        <v>-1.0440738177731037</v>
      </c>
      <c r="E63">
        <f>E8+(3/0.017)*(E9*E50-E24*E51)</f>
        <v>0.5172253331406299</v>
      </c>
      <c r="F63">
        <f>F8+(3/0.017)*(F9*F50-F24*F51)</f>
        <v>-6.127848499523885</v>
      </c>
    </row>
    <row r="64" spans="1:6" ht="12.75">
      <c r="A64" t="s">
        <v>69</v>
      </c>
      <c r="B64">
        <f>B9+(4/0.017)*(B10*B50-B25*B51)</f>
        <v>0.5597794940133574</v>
      </c>
      <c r="C64">
        <f>C9+(4/0.017)*(C10*C50-C25*C51)</f>
        <v>0.17688333638519904</v>
      </c>
      <c r="D64">
        <f>D9+(4/0.017)*(D10*D50-D25*D51)</f>
        <v>0.19713243842027306</v>
      </c>
      <c r="E64">
        <f>E9+(4/0.017)*(E10*E50-E25*E51)</f>
        <v>0.2982941263558057</v>
      </c>
      <c r="F64">
        <f>F9+(4/0.017)*(F10*F50-F25*F51)</f>
        <v>-0.6148875899720496</v>
      </c>
    </row>
    <row r="65" spans="1:6" ht="12.75">
      <c r="A65" t="s">
        <v>70</v>
      </c>
      <c r="B65">
        <f>B10+(5/0.017)*(B11*B50-B26*B51)</f>
        <v>-0.27099705253398443</v>
      </c>
      <c r="C65">
        <f>C10+(5/0.017)*(C11*C50-C26*C51)</f>
        <v>0.010376450367490433</v>
      </c>
      <c r="D65">
        <f>D10+(5/0.017)*(D11*D50-D26*D51)</f>
        <v>0.4730153069168896</v>
      </c>
      <c r="E65">
        <f>E10+(5/0.017)*(E11*E50-E26*E51)</f>
        <v>-0.18648524797279709</v>
      </c>
      <c r="F65">
        <f>F10+(5/0.017)*(F11*F50-F26*F51)</f>
        <v>0.09586875141392348</v>
      </c>
    </row>
    <row r="66" spans="1:6" ht="12.75">
      <c r="A66" t="s">
        <v>71</v>
      </c>
      <c r="B66">
        <f>B11+(6/0.017)*(B12*B50-B27*B51)</f>
        <v>2.1562334928451037</v>
      </c>
      <c r="C66">
        <f>C11+(6/0.017)*(C12*C50-C27*C51)</f>
        <v>1.4442733549643867</v>
      </c>
      <c r="D66">
        <f>D11+(6/0.017)*(D12*D50-D27*D51)</f>
        <v>1.3874001356545143</v>
      </c>
      <c r="E66">
        <f>E11+(6/0.017)*(E12*E50-E27*E51)</f>
        <v>1.0034766640709414</v>
      </c>
      <c r="F66">
        <f>F11+(6/0.017)*(F12*F50-F27*F51)</f>
        <v>12.914371543225592</v>
      </c>
    </row>
    <row r="67" spans="1:6" ht="12.75">
      <c r="A67" t="s">
        <v>72</v>
      </c>
      <c r="B67">
        <f>B12+(7/0.017)*(B13*B50-B28*B51)</f>
        <v>0.0670866346762226</v>
      </c>
      <c r="C67">
        <f>C12+(7/0.017)*(C13*C50-C28*C51)</f>
        <v>0.0327838557773039</v>
      </c>
      <c r="D67">
        <f>D12+(7/0.017)*(D13*D50-D28*D51)</f>
        <v>-0.028000101004100827</v>
      </c>
      <c r="E67">
        <f>E12+(7/0.017)*(E13*E50-E28*E51)</f>
        <v>0.029744686612128517</v>
      </c>
      <c r="F67">
        <f>F12+(7/0.017)*(F13*F50-F28*F51)</f>
        <v>-0.019620936227260015</v>
      </c>
    </row>
    <row r="68" spans="1:6" ht="12.75">
      <c r="A68" t="s">
        <v>73</v>
      </c>
      <c r="B68">
        <f>B13+(8/0.017)*(B14*B50-B29*B51)</f>
        <v>-0.01922557831406384</v>
      </c>
      <c r="C68">
        <f>C13+(8/0.017)*(C14*C50-C29*C51)</f>
        <v>0.055953336542858605</v>
      </c>
      <c r="D68">
        <f>D13+(8/0.017)*(D14*D50-D29*D51)</f>
        <v>0.17208851893121513</v>
      </c>
      <c r="E68">
        <f>E13+(8/0.017)*(E14*E50-E29*E51)</f>
        <v>0.22421322918631173</v>
      </c>
      <c r="F68">
        <f>F13+(8/0.017)*(F14*F50-F29*F51)</f>
        <v>-0.10953478057185671</v>
      </c>
    </row>
    <row r="69" spans="1:6" ht="12.75">
      <c r="A69" t="s">
        <v>74</v>
      </c>
      <c r="B69">
        <f>B14+(9/0.017)*(B15*B50-B30*B51)</f>
        <v>-0.022579695883153873</v>
      </c>
      <c r="C69">
        <f>C14+(9/0.017)*(C15*C50-C30*C51)</f>
        <v>0.0169811597017181</v>
      </c>
      <c r="D69">
        <f>D14+(9/0.017)*(D15*D50-D30*D51)</f>
        <v>-0.11089846006716145</v>
      </c>
      <c r="E69">
        <f>E14+(9/0.017)*(E15*E50-E30*E51)</f>
        <v>-0.06347587820516164</v>
      </c>
      <c r="F69">
        <f>F14+(9/0.017)*(F15*F50-F30*F51)</f>
        <v>0.17316873647803738</v>
      </c>
    </row>
    <row r="70" spans="1:6" ht="12.75">
      <c r="A70" t="s">
        <v>75</v>
      </c>
      <c r="B70">
        <f>B15+(10/0.017)*(B16*B50-B31*B51)</f>
        <v>-0.36375037517665154</v>
      </c>
      <c r="C70">
        <f>C15+(10/0.017)*(C16*C50-C31*C51)</f>
        <v>-0.13517781979841834</v>
      </c>
      <c r="D70">
        <f>D15+(10/0.017)*(D16*D50-D31*D51)</f>
        <v>-0.18050765720449605</v>
      </c>
      <c r="E70">
        <f>E15+(10/0.017)*(E16*E50-E31*E51)</f>
        <v>-0.20755456994444751</v>
      </c>
      <c r="F70">
        <f>F15+(10/0.017)*(F16*F50-F31*F51)</f>
        <v>-0.45628836287624347</v>
      </c>
    </row>
    <row r="71" spans="1:6" ht="12.75">
      <c r="A71" t="s">
        <v>76</v>
      </c>
      <c r="B71">
        <f>B16+(11/0.017)*(B17*B50-B32*B51)</f>
        <v>0.008919077011127378</v>
      </c>
      <c r="C71">
        <f>C16+(11/0.017)*(C17*C50-C32*C51)</f>
        <v>-0.0019151866795616963</v>
      </c>
      <c r="D71">
        <f>D16+(11/0.017)*(D17*D50-D32*D51)</f>
        <v>0.0284340894324455</v>
      </c>
      <c r="E71">
        <f>E16+(11/0.017)*(E17*E50-E32*E51)</f>
        <v>-0.00824541053092534</v>
      </c>
      <c r="F71">
        <f>F16+(11/0.017)*(F17*F50-F32*F51)</f>
        <v>-0.007517068081579696</v>
      </c>
    </row>
    <row r="72" spans="1:6" ht="12.75">
      <c r="A72" t="s">
        <v>77</v>
      </c>
      <c r="B72">
        <f>B17+(12/0.017)*(B18*B50-B33*B51)</f>
        <v>-0.062107952861631885</v>
      </c>
      <c r="C72">
        <f>C17+(12/0.017)*(C18*C50-C33*C51)</f>
        <v>-0.025243446290178405</v>
      </c>
      <c r="D72">
        <f>D17+(12/0.017)*(D18*D50-D33*D51)</f>
        <v>-0.039602333836088306</v>
      </c>
      <c r="E72">
        <f>E17+(12/0.017)*(E18*E50-E33*E51)</f>
        <v>-0.04136292729283267</v>
      </c>
      <c r="F72">
        <f>F17+(12/0.017)*(F18*F50-F33*F51)</f>
        <v>-0.06077008824564351</v>
      </c>
    </row>
    <row r="73" spans="1:6" ht="12.75">
      <c r="A73" t="s">
        <v>78</v>
      </c>
      <c r="B73">
        <f>B18+(13/0.017)*(B19*B50-B34*B51)</f>
        <v>0.046449389997964746</v>
      </c>
      <c r="C73">
        <f>C18+(13/0.017)*(C19*C50-C34*C51)</f>
        <v>0.033336995065497185</v>
      </c>
      <c r="D73">
        <f>D18+(13/0.017)*(D19*D50-D34*D51)</f>
        <v>0.028512113194005075</v>
      </c>
      <c r="E73">
        <f>E18+(13/0.017)*(E19*E50-E34*E51)</f>
        <v>0.03783695595273193</v>
      </c>
      <c r="F73">
        <f>F18+(13/0.017)*(F19*F50-F34*F51)</f>
        <v>-0.0012788286993073474</v>
      </c>
    </row>
    <row r="74" spans="1:6" ht="12.75">
      <c r="A74" t="s">
        <v>79</v>
      </c>
      <c r="B74">
        <f>B19+(14/0.017)*(B20*B50-B35*B51)</f>
        <v>-0.22203066511256528</v>
      </c>
      <c r="C74">
        <f>C19+(14/0.017)*(C20*C50-C35*C51)</f>
        <v>-0.1994792971902412</v>
      </c>
      <c r="D74">
        <f>D19+(14/0.017)*(D20*D50-D35*D51)</f>
        <v>-0.20019853966951093</v>
      </c>
      <c r="E74">
        <f>E19+(14/0.017)*(E20*E50-E35*E51)</f>
        <v>-0.2028080563544744</v>
      </c>
      <c r="F74">
        <f>F19+(14/0.017)*(F20*F50-F35*F51)</f>
        <v>-0.1473798281021501</v>
      </c>
    </row>
    <row r="75" spans="1:6" ht="12.75">
      <c r="A75" t="s">
        <v>80</v>
      </c>
      <c r="B75" s="49">
        <f>B20</f>
        <v>0.005779491</v>
      </c>
      <c r="C75" s="49">
        <f>C20</f>
        <v>-0.005731235</v>
      </c>
      <c r="D75" s="49">
        <f>D20</f>
        <v>-0.00264386</v>
      </c>
      <c r="E75" s="49">
        <f>E20</f>
        <v>-0.003893204</v>
      </c>
      <c r="F75" s="49">
        <f>F20</f>
        <v>-0.008988948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63.844268436221014</v>
      </c>
      <c r="C82">
        <f>C22+(2/0.017)*(C8*C51+C23*C50)</f>
        <v>15.278958682742255</v>
      </c>
      <c r="D82">
        <f>D22+(2/0.017)*(D8*D51+D23*D50)</f>
        <v>-4.414162987916473</v>
      </c>
      <c r="E82">
        <f>E22+(2/0.017)*(E8*E51+E23*E50)</f>
        <v>-13.7420331335247</v>
      </c>
      <c r="F82">
        <f>F22+(2/0.017)*(F8*F51+F23*F50)</f>
        <v>-65.1028765149679</v>
      </c>
    </row>
    <row r="83" spans="1:6" ht="12.75">
      <c r="A83" t="s">
        <v>83</v>
      </c>
      <c r="B83">
        <f>B23+(3/0.017)*(B9*B51+B24*B50)</f>
        <v>-0.2726608006497168</v>
      </c>
      <c r="C83">
        <f>C23+(3/0.017)*(C9*C51+C24*C50)</f>
        <v>1.2567322323939427</v>
      </c>
      <c r="D83">
        <f>D23+(3/0.017)*(D9*D51+D24*D50)</f>
        <v>1.8542959961532546</v>
      </c>
      <c r="E83">
        <f>E23+(3/0.017)*(E9*E51+E24*E50)</f>
        <v>0.3219595461396934</v>
      </c>
      <c r="F83">
        <f>F23+(3/0.017)*(F9*F51+F24*F50)</f>
        <v>11.12959237811098</v>
      </c>
    </row>
    <row r="84" spans="1:6" ht="12.75">
      <c r="A84" t="s">
        <v>84</v>
      </c>
      <c r="B84">
        <f>B24+(4/0.017)*(B10*B51+B25*B50)</f>
        <v>-0.2979523446811202</v>
      </c>
      <c r="C84">
        <f>C24+(4/0.017)*(C10*C51+C25*C50)</f>
        <v>-2.905613905745619</v>
      </c>
      <c r="D84">
        <f>D24+(4/0.017)*(D10*D51+D25*D50)</f>
        <v>-2.1035181414937285</v>
      </c>
      <c r="E84">
        <f>E24+(4/0.017)*(E10*E51+E25*E50)</f>
        <v>-2.3537236454363093</v>
      </c>
      <c r="F84">
        <f>F24+(4/0.017)*(F10*F51+F25*F50)</f>
        <v>1.0721485829009447</v>
      </c>
    </row>
    <row r="85" spans="1:6" ht="12.75">
      <c r="A85" t="s">
        <v>85</v>
      </c>
      <c r="B85">
        <f>B25+(5/0.017)*(B11*B51+B26*B50)</f>
        <v>0.49310254596408787</v>
      </c>
      <c r="C85">
        <f>C25+(5/0.017)*(C11*C51+C26*C50)</f>
        <v>0.5550902582013909</v>
      </c>
      <c r="D85">
        <f>D25+(5/0.017)*(D11*D51+D26*D50)</f>
        <v>0.4373608740360949</v>
      </c>
      <c r="E85">
        <f>E25+(5/0.017)*(E11*E51+E26*E50)</f>
        <v>0.027699309308319264</v>
      </c>
      <c r="F85">
        <f>F25+(5/0.017)*(F11*F51+F26*F50)</f>
        <v>-0.4918681216465052</v>
      </c>
    </row>
    <row r="86" spans="1:6" ht="12.75">
      <c r="A86" t="s">
        <v>86</v>
      </c>
      <c r="B86">
        <f>B26+(6/0.017)*(B12*B51+B27*B50)</f>
        <v>0.07713742536697632</v>
      </c>
      <c r="C86">
        <f>C26+(6/0.017)*(C12*C51+C27*C50)</f>
        <v>-0.047379511722323936</v>
      </c>
      <c r="D86">
        <f>D26+(6/0.017)*(D12*D51+D27*D50)</f>
        <v>0.03592337026384066</v>
      </c>
      <c r="E86">
        <f>E26+(6/0.017)*(E12*E51+E27*E50)</f>
        <v>-0.013801960104468526</v>
      </c>
      <c r="F86">
        <f>F26+(6/0.017)*(F12*F51+F27*F50)</f>
        <v>1.8304253295112742</v>
      </c>
    </row>
    <row r="87" spans="1:6" ht="12.75">
      <c r="A87" t="s">
        <v>87</v>
      </c>
      <c r="B87">
        <f>B27+(7/0.017)*(B13*B51+B28*B50)</f>
        <v>0.14767779017620417</v>
      </c>
      <c r="C87">
        <f>C27+(7/0.017)*(C13*C51+C28*C50)</f>
        <v>-0.04225149003885481</v>
      </c>
      <c r="D87">
        <f>D27+(7/0.017)*(D13*D51+D28*D50)</f>
        <v>-0.004671726400336363</v>
      </c>
      <c r="E87">
        <f>E27+(7/0.017)*(E13*E51+E28*E50)</f>
        <v>0.31163325746401416</v>
      </c>
      <c r="F87">
        <f>F27+(7/0.017)*(F13*F51+F28*F50)</f>
        <v>0.3777216906148944</v>
      </c>
    </row>
    <row r="88" spans="1:6" ht="12.75">
      <c r="A88" t="s">
        <v>88</v>
      </c>
      <c r="B88">
        <f>B28+(8/0.017)*(B14*B51+B29*B50)</f>
        <v>-0.09381757269835392</v>
      </c>
      <c r="C88">
        <f>C28+(8/0.017)*(C14*C51+C29*C50)</f>
        <v>-0.33641830140968304</v>
      </c>
      <c r="D88">
        <f>D28+(8/0.017)*(D14*D51+D29*D50)</f>
        <v>-0.4948191701387479</v>
      </c>
      <c r="E88">
        <f>E28+(8/0.017)*(E14*E51+E29*E50)</f>
        <v>-0.338804393545206</v>
      </c>
      <c r="F88">
        <f>F28+(8/0.017)*(F14*F51+F29*F50)</f>
        <v>-0.0437711658343861</v>
      </c>
    </row>
    <row r="89" spans="1:6" ht="12.75">
      <c r="A89" t="s">
        <v>89</v>
      </c>
      <c r="B89">
        <f>B29+(9/0.017)*(B15*B51+B30*B50)</f>
        <v>0.06745181828498434</v>
      </c>
      <c r="C89">
        <f>C29+(9/0.017)*(C15*C51+C30*C50)</f>
        <v>0.14711443387636897</v>
      </c>
      <c r="D89">
        <f>D29+(9/0.017)*(D15*D51+D30*D50)</f>
        <v>0.003978802774155472</v>
      </c>
      <c r="E89">
        <f>E29+(9/0.017)*(E15*E51+E30*E50)</f>
        <v>-0.02257128785348251</v>
      </c>
      <c r="F89">
        <f>F29+(9/0.017)*(F15*F51+F30*F50)</f>
        <v>0.05034809743561333</v>
      </c>
    </row>
    <row r="90" spans="1:6" ht="12.75">
      <c r="A90" t="s">
        <v>90</v>
      </c>
      <c r="B90">
        <f>B30+(10/0.017)*(B16*B51+B31*B50)</f>
        <v>0.06368400189908731</v>
      </c>
      <c r="C90">
        <f>C30+(10/0.017)*(C16*C51+C31*C50)</f>
        <v>0.01608938425704593</v>
      </c>
      <c r="D90">
        <f>D30+(10/0.017)*(D16*D51+D31*D50)</f>
        <v>0.10106851079659844</v>
      </c>
      <c r="E90">
        <f>E30+(10/0.017)*(E16*E51+E31*E50)</f>
        <v>0.08787847704101594</v>
      </c>
      <c r="F90">
        <f>F30+(10/0.017)*(F16*F51+F31*F50)</f>
        <v>0.31563734282027905</v>
      </c>
    </row>
    <row r="91" spans="1:6" ht="12.75">
      <c r="A91" t="s">
        <v>91</v>
      </c>
      <c r="B91">
        <f>B31+(11/0.017)*(B17*B51+B32*B50)</f>
        <v>-0.007038828672558439</v>
      </c>
      <c r="C91">
        <f>C31+(11/0.017)*(C17*C51+C32*C50)</f>
        <v>-0.004365128647212899</v>
      </c>
      <c r="D91">
        <f>D31+(11/0.017)*(D17*D51+D32*D50)</f>
        <v>-0.012970136029712163</v>
      </c>
      <c r="E91">
        <f>E31+(11/0.017)*(E17*E51+E32*E50)</f>
        <v>0.006595572202085599</v>
      </c>
      <c r="F91">
        <f>F31+(11/0.017)*(F17*F51+F32*F50)</f>
        <v>-0.0008803015414344051</v>
      </c>
    </row>
    <row r="92" spans="1:6" ht="12.75">
      <c r="A92" t="s">
        <v>92</v>
      </c>
      <c r="B92">
        <f>B32+(12/0.017)*(B18*B51+B33*B50)</f>
        <v>-0.02259896662349766</v>
      </c>
      <c r="C92">
        <f>C32+(12/0.017)*(C18*C51+C33*C50)</f>
        <v>-0.005852403463839617</v>
      </c>
      <c r="D92">
        <f>D32+(12/0.017)*(D18*D51+D33*D50)</f>
        <v>-0.03994309102032415</v>
      </c>
      <c r="E92">
        <f>E32+(12/0.017)*(E18*E51+E33*E50)</f>
        <v>0.009338210804132063</v>
      </c>
      <c r="F92">
        <f>F32+(12/0.017)*(F18*F51+F33*F50)</f>
        <v>-0.03430886780549696</v>
      </c>
    </row>
    <row r="93" spans="1:6" ht="12.75">
      <c r="A93" t="s">
        <v>93</v>
      </c>
      <c r="B93">
        <f>B33+(13/0.017)*(B19*B51+B34*B50)</f>
        <v>0.13473374523904413</v>
      </c>
      <c r="C93">
        <f>C33+(13/0.017)*(C19*C51+C34*C50)</f>
        <v>0.11042187765683126</v>
      </c>
      <c r="D93">
        <f>D33+(13/0.017)*(D19*D51+D34*D50)</f>
        <v>0.11718896505673206</v>
      </c>
      <c r="E93">
        <f>E33+(13/0.017)*(E19*E51+E34*E50)</f>
        <v>0.1202258699361547</v>
      </c>
      <c r="F93">
        <f>F33+(13/0.017)*(F19*F51+F34*F50)</f>
        <v>0.08294287692088866</v>
      </c>
    </row>
    <row r="94" spans="1:6" ht="12.75">
      <c r="A94" t="s">
        <v>94</v>
      </c>
      <c r="B94">
        <f>B34+(14/0.017)*(B20*B51+B35*B50)</f>
        <v>-0.014319418962231668</v>
      </c>
      <c r="C94">
        <f>C34+(14/0.017)*(C20*C51+C35*C50)</f>
        <v>-0.005810353125048373</v>
      </c>
      <c r="D94">
        <f>D34+(14/0.017)*(D20*D51+D35*D50)</f>
        <v>0.0012750090427609353</v>
      </c>
      <c r="E94">
        <f>E34+(14/0.017)*(E20*E51+E35*E50)</f>
        <v>0.008559251364664702</v>
      </c>
      <c r="F94">
        <f>F34+(14/0.017)*(F20*F51+F35*F50)</f>
        <v>-0.021523970000560718</v>
      </c>
    </row>
    <row r="95" spans="1:6" ht="12.75">
      <c r="A95" t="s">
        <v>95</v>
      </c>
      <c r="B95" s="49">
        <f>B35</f>
        <v>-0.008420807</v>
      </c>
      <c r="C95" s="49">
        <f>C35</f>
        <v>0.002978624</v>
      </c>
      <c r="D95" s="49">
        <f>D35</f>
        <v>0.00623632</v>
      </c>
      <c r="E95" s="49">
        <f>E35</f>
        <v>0.003162315</v>
      </c>
      <c r="F95" s="49">
        <f>F35</f>
        <v>0.005992382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2.7547840750148573</v>
      </c>
      <c r="C103">
        <f>C63*10000/C62</f>
        <v>-0.15044910557474905</v>
      </c>
      <c r="D103">
        <f>D63*10000/D62</f>
        <v>-1.0440721380711073</v>
      </c>
      <c r="E103">
        <f>E63*10000/E62</f>
        <v>0.517224776247694</v>
      </c>
      <c r="F103">
        <f>F63*10000/F62</f>
        <v>-6.12793852766021</v>
      </c>
      <c r="G103">
        <f>AVERAGE(C103:E103)</f>
        <v>-0.22576548913272076</v>
      </c>
      <c r="H103">
        <f>STDEV(C103:E103)</f>
        <v>0.7833686436726589</v>
      </c>
      <c r="I103">
        <f>(B103*B4+C103*C4+D103*D4+E103*E4+F103*F4)/SUM(B4:F4)</f>
        <v>-0.5816800219255608</v>
      </c>
      <c r="K103">
        <f>(LN(H103)+LN(H123))/2-LN(K114*K115^3)</f>
        <v>-4.129800769537991</v>
      </c>
    </row>
    <row r="104" spans="1:11" ht="12.75">
      <c r="A104" t="s">
        <v>69</v>
      </c>
      <c r="B104">
        <f>B64*10000/B62</f>
        <v>0.5597834501718324</v>
      </c>
      <c r="C104">
        <f>C64*10000/C62</f>
        <v>0.17688297093840236</v>
      </c>
      <c r="D104">
        <f>D64*10000/D62</f>
        <v>0.19713212127435414</v>
      </c>
      <c r="E104">
        <f>E64*10000/E62</f>
        <v>0.29829380518458465</v>
      </c>
      <c r="F104">
        <f>F64*10000/F62</f>
        <v>-0.6148966236783788</v>
      </c>
      <c r="G104">
        <f>AVERAGE(C104:E104)</f>
        <v>0.22410296579911373</v>
      </c>
      <c r="H104">
        <f>STDEV(C104:E104)</f>
        <v>0.06504396596820125</v>
      </c>
      <c r="I104">
        <f>(B104*B4+C104*C4+D104*D4+E104*E4+F104*F4)/SUM(B4:F4)</f>
        <v>0.16076121406972346</v>
      </c>
      <c r="K104">
        <f>(LN(H104)+LN(H124))/2-LN(K114*K115^4)</f>
        <v>-5.098903330360896</v>
      </c>
    </row>
    <row r="105" spans="1:11" ht="12.75">
      <c r="A105" t="s">
        <v>70</v>
      </c>
      <c r="B105">
        <f>B65*10000/B62</f>
        <v>-0.27099896776542387</v>
      </c>
      <c r="C105">
        <f>C65*10000/C62</f>
        <v>0.01037642892940234</v>
      </c>
      <c r="D105">
        <f>D65*10000/D62</f>
        <v>0.4730145459316586</v>
      </c>
      <c r="E105">
        <f>E65*10000/E62</f>
        <v>-0.18648504718542144</v>
      </c>
      <c r="F105">
        <f>F65*10000/F62</f>
        <v>0.0958701598829844</v>
      </c>
      <c r="G105">
        <f>AVERAGE(C105:E105)</f>
        <v>0.0989686425585465</v>
      </c>
      <c r="H105">
        <f>STDEV(C105:E105)</f>
        <v>0.33855776991110764</v>
      </c>
      <c r="I105">
        <f>(B105*B4+C105*C4+D105*D4+E105*E4+F105*F4)/SUM(B4:F4)</f>
        <v>0.044954407350577014</v>
      </c>
      <c r="K105">
        <f>(LN(H105)+LN(H125))/2-LN(K114*K115^5)</f>
        <v>-3.8796237978217785</v>
      </c>
    </row>
    <row r="106" spans="1:11" ht="12.75">
      <c r="A106" t="s">
        <v>71</v>
      </c>
      <c r="B106">
        <f>B66*10000/B62</f>
        <v>2.156248731705223</v>
      </c>
      <c r="C106">
        <f>C66*10000/C62</f>
        <v>1.444270371048084</v>
      </c>
      <c r="D106">
        <f>D66*10000/D62</f>
        <v>1.3873979036104402</v>
      </c>
      <c r="E106">
        <f>E66*10000/E62</f>
        <v>1.0034755836345632</v>
      </c>
      <c r="F106">
        <f>F66*10000/F62</f>
        <v>12.914561276506683</v>
      </c>
      <c r="G106">
        <f>AVERAGE(C106:E106)</f>
        <v>1.2783812860976957</v>
      </c>
      <c r="H106">
        <f>STDEV(C106:E106)</f>
        <v>0.2397675506051076</v>
      </c>
      <c r="I106">
        <f>(B106*B4+C106*C4+D106*D4+E106*E4+F106*F4)/SUM(B4:F4)</f>
        <v>2.9583354071145216</v>
      </c>
      <c r="K106">
        <f>(LN(H106)+LN(H126))/2-LN(K114*K115^6)</f>
        <v>-4.404753340483427</v>
      </c>
    </row>
    <row r="107" spans="1:11" ht="12.75">
      <c r="A107" t="s">
        <v>72</v>
      </c>
      <c r="B107">
        <f>B67*10000/B62</f>
        <v>0.06708710880105419</v>
      </c>
      <c r="C107">
        <f>C67*10000/C62</f>
        <v>0.032783788044778495</v>
      </c>
      <c r="D107">
        <f>D67*10000/D62</f>
        <v>-0.028000055957644574</v>
      </c>
      <c r="E107">
        <f>E67*10000/E62</f>
        <v>0.029744654586230334</v>
      </c>
      <c r="F107">
        <f>F67*10000/F62</f>
        <v>-0.019621224490966538</v>
      </c>
      <c r="G107">
        <f>AVERAGE(C107:E107)</f>
        <v>0.011509462224454751</v>
      </c>
      <c r="H107">
        <f>STDEV(C107:E107)</f>
        <v>0.034249972310659536</v>
      </c>
      <c r="I107">
        <f>(B107*B4+C107*C4+D107*D4+E107*E4+F107*F4)/SUM(B4:F4)</f>
        <v>0.015405610412527857</v>
      </c>
      <c r="K107">
        <f>(LN(H107)+LN(H127))/2-LN(K114*K115^7)</f>
        <v>-4.019311159521447</v>
      </c>
    </row>
    <row r="108" spans="1:9" ht="12.75">
      <c r="A108" t="s">
        <v>73</v>
      </c>
      <c r="B108">
        <f>B68*10000/B62</f>
        <v>-0.01922571418798455</v>
      </c>
      <c r="C108">
        <f>C68*10000/C62</f>
        <v>0.055953220941423104</v>
      </c>
      <c r="D108">
        <f>D68*10000/D62</f>
        <v>0.17208824207585885</v>
      </c>
      <c r="E108">
        <f>E68*10000/E62</f>
        <v>0.22421298777747986</v>
      </c>
      <c r="F108">
        <f>F68*10000/F62</f>
        <v>-0.10953638981728085</v>
      </c>
      <c r="G108">
        <f>AVERAGE(C108:E108)</f>
        <v>0.15075148359825394</v>
      </c>
      <c r="H108">
        <f>STDEV(C108:E108)</f>
        <v>0.08613524383595707</v>
      </c>
      <c r="I108">
        <f>(B108*B4+C108*C4+D108*D4+E108*E4+F108*F4)/SUM(B4:F4)</f>
        <v>0.09140333580748267</v>
      </c>
    </row>
    <row r="109" spans="1:9" ht="12.75">
      <c r="A109" t="s">
        <v>74</v>
      </c>
      <c r="B109">
        <f>B69*10000/B62</f>
        <v>-0.022579855461802585</v>
      </c>
      <c r="C109">
        <f>C69*10000/C62</f>
        <v>0.016981124618083068</v>
      </c>
      <c r="D109">
        <f>D69*10000/D62</f>
        <v>-0.11089828165413969</v>
      </c>
      <c r="E109">
        <f>E69*10000/E62</f>
        <v>-0.06347580986112294</v>
      </c>
      <c r="F109">
        <f>F69*10000/F62</f>
        <v>0.17317128061055242</v>
      </c>
      <c r="G109">
        <f>AVERAGE(C109:E109)</f>
        <v>-0.05246432229905986</v>
      </c>
      <c r="H109">
        <f>STDEV(C109:E109)</f>
        <v>0.064646927853388</v>
      </c>
      <c r="I109">
        <f>(B109*B4+C109*C4+D109*D4+E109*E4+F109*F4)/SUM(B4:F4)</f>
        <v>-0.018026135127809366</v>
      </c>
    </row>
    <row r="110" spans="1:11" ht="12.75">
      <c r="A110" t="s">
        <v>75</v>
      </c>
      <c r="B110">
        <f>B70*10000/B62</f>
        <v>-0.36375294592842955</v>
      </c>
      <c r="C110">
        <f>C70*10000/C62</f>
        <v>-0.13517754051659203</v>
      </c>
      <c r="D110">
        <f>D70*10000/D62</f>
        <v>-0.18050736680446203</v>
      </c>
      <c r="E110">
        <f>E70*10000/E62</f>
        <v>-0.20755434647187876</v>
      </c>
      <c r="F110">
        <f>F70*10000/F62</f>
        <v>-0.4562950665000259</v>
      </c>
      <c r="G110">
        <f>AVERAGE(C110:E110)</f>
        <v>-0.17441308459764426</v>
      </c>
      <c r="H110">
        <f>STDEV(C110:E110)</f>
        <v>0.036571241663150615</v>
      </c>
      <c r="I110">
        <f>(B110*B4+C110*C4+D110*D4+E110*E4+F110*F4)/SUM(B4:F4)</f>
        <v>-0.23945404779262947</v>
      </c>
      <c r="K110">
        <f>EXP(AVERAGE(K103:K107))</f>
        <v>0.01348093950722327</v>
      </c>
    </row>
    <row r="111" spans="1:9" ht="12.75">
      <c r="A111" t="s">
        <v>76</v>
      </c>
      <c r="B111">
        <f>B71*10000/B62</f>
        <v>0.008919140045380122</v>
      </c>
      <c r="C111">
        <f>C71*10000/C62</f>
        <v>-0.0019151827227229608</v>
      </c>
      <c r="D111">
        <f>D71*10000/D62</f>
        <v>0.02843404368779031</v>
      </c>
      <c r="E111">
        <f>E71*10000/E62</f>
        <v>-0.008245401653148897</v>
      </c>
      <c r="F111">
        <f>F71*10000/F62</f>
        <v>-0.007517178519628232</v>
      </c>
      <c r="G111">
        <f>AVERAGE(C111:E111)</f>
        <v>0.006091153103972818</v>
      </c>
      <c r="H111">
        <f>STDEV(C111:E111)</f>
        <v>0.01960666946875759</v>
      </c>
      <c r="I111">
        <f>(B111*B4+C111*C4+D111*D4+E111*E4+F111*F4)/SUM(B4:F4)</f>
        <v>0.0046838038980820985</v>
      </c>
    </row>
    <row r="112" spans="1:9" ht="12.75">
      <c r="A112" t="s">
        <v>77</v>
      </c>
      <c r="B112">
        <f>B72*10000/B62</f>
        <v>-0.06210839180036884</v>
      </c>
      <c r="C112">
        <f>C72*10000/C62</f>
        <v>-0.025243394136387255</v>
      </c>
      <c r="D112">
        <f>D72*10000/D62</f>
        <v>-0.0396022701240039</v>
      </c>
      <c r="E112">
        <f>E72*10000/E62</f>
        <v>-0.04136288275765517</v>
      </c>
      <c r="F112">
        <f>F72*10000/F62</f>
        <v>-0.06077098105782539</v>
      </c>
      <c r="G112">
        <f>AVERAGE(C112:E112)</f>
        <v>-0.035402849006015445</v>
      </c>
      <c r="H112">
        <f>STDEV(C112:E112)</f>
        <v>0.008842275252866325</v>
      </c>
      <c r="I112">
        <f>(B112*B4+C112*C4+D112*D4+E112*E4+F112*F4)/SUM(B4:F4)</f>
        <v>-0.04265633746787934</v>
      </c>
    </row>
    <row r="113" spans="1:9" ht="12.75">
      <c r="A113" t="s">
        <v>78</v>
      </c>
      <c r="B113">
        <f>B73*10000/B62</f>
        <v>0.04644971827213317</v>
      </c>
      <c r="C113">
        <f>C73*10000/C62</f>
        <v>0.03333692619016779</v>
      </c>
      <c r="D113">
        <f>D73*10000/D62</f>
        <v>0.028512067323825555</v>
      </c>
      <c r="E113">
        <f>E73*10000/E62</f>
        <v>0.03783691521394336</v>
      </c>
      <c r="F113">
        <f>F73*10000/F62</f>
        <v>-0.0012788474873965906</v>
      </c>
      <c r="G113">
        <f>AVERAGE(C113:E113)</f>
        <v>0.03322863624264557</v>
      </c>
      <c r="H113">
        <f>STDEV(C113:E113)</f>
        <v>0.004663367032307192</v>
      </c>
      <c r="I113">
        <f>(B113*B4+C113*C4+D113*D4+E113*E4+F113*F4)/SUM(B4:F4)</f>
        <v>0.03053877375343032</v>
      </c>
    </row>
    <row r="114" spans="1:11" ht="12.75">
      <c r="A114" t="s">
        <v>79</v>
      </c>
      <c r="B114">
        <f>B74*10000/B62</f>
        <v>-0.22203223428133065</v>
      </c>
      <c r="C114">
        <f>C74*10000/C62</f>
        <v>-0.19947888505944555</v>
      </c>
      <c r="D114">
        <f>D74*10000/D62</f>
        <v>-0.20019821759085993</v>
      </c>
      <c r="E114">
        <f>E74*10000/E62</f>
        <v>-0.20280783799244398</v>
      </c>
      <c r="F114">
        <f>F74*10000/F62</f>
        <v>-0.14738199335334015</v>
      </c>
      <c r="G114">
        <f>AVERAGE(C114:E114)</f>
        <v>-0.20082831354758315</v>
      </c>
      <c r="H114">
        <f>STDEV(C114:E114)</f>
        <v>0.0017516413998127167</v>
      </c>
      <c r="I114">
        <f>(B114*B4+C114*C4+D114*D4+E114*E4+F114*F4)/SUM(B4:F4)</f>
        <v>-0.19676708135505153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0.00577953184569468</v>
      </c>
      <c r="C115">
        <f>C75*10000/C62</f>
        <v>-0.005731223159079795</v>
      </c>
      <c r="D115">
        <f>D75*10000/D62</f>
        <v>-0.002643855746568064</v>
      </c>
      <c r="E115">
        <f>E75*10000/E62</f>
        <v>-0.003893199808214202</v>
      </c>
      <c r="F115">
        <f>F75*10000/F62</f>
        <v>-0.008989080062376547</v>
      </c>
      <c r="G115">
        <f>AVERAGE(C115:E115)</f>
        <v>-0.00408942623795402</v>
      </c>
      <c r="H115">
        <f>STDEV(C115:E115)</f>
        <v>0.0015530093347292436</v>
      </c>
      <c r="I115">
        <f>(B115*B4+C115*C4+D115*D4+E115*E4+F115*F4)/SUM(B4:F4)</f>
        <v>-0.003313941312170771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63.84471964611054</v>
      </c>
      <c r="C122">
        <f>C82*10000/C62</f>
        <v>15.278927115910571</v>
      </c>
      <c r="D122">
        <f>D82*10000/D62</f>
        <v>-4.414155886427808</v>
      </c>
      <c r="E122">
        <f>E82*10000/E62</f>
        <v>-13.742018337572748</v>
      </c>
      <c r="F122">
        <f>F82*10000/F62</f>
        <v>-65.10383298290971</v>
      </c>
      <c r="G122">
        <f>AVERAGE(C122:E122)</f>
        <v>-0.9590823693633285</v>
      </c>
      <c r="H122">
        <f>STDEV(C122:E122)</f>
        <v>14.815767563975676</v>
      </c>
      <c r="I122">
        <f>(B122*B4+C122*C4+D122*D4+E122*E4+F122*F4)/SUM(B4:F4)</f>
        <v>-0.13436633262128386</v>
      </c>
    </row>
    <row r="123" spans="1:9" ht="12.75">
      <c r="A123" t="s">
        <v>83</v>
      </c>
      <c r="B123">
        <f>B83*10000/B62</f>
        <v>-0.2726627276394491</v>
      </c>
      <c r="C123">
        <f>C83*10000/C62</f>
        <v>1.2567296359437738</v>
      </c>
      <c r="D123">
        <f>D83*10000/D62</f>
        <v>1.854293012968892</v>
      </c>
      <c r="E123">
        <f>E83*10000/E62</f>
        <v>0.3219591994880787</v>
      </c>
      <c r="F123">
        <f>F83*10000/F62</f>
        <v>11.129755890061372</v>
      </c>
      <c r="G123">
        <f>AVERAGE(C123:E123)</f>
        <v>1.1443272828002482</v>
      </c>
      <c r="H123">
        <f>STDEV(C123:E123)</f>
        <v>0.7723259970558506</v>
      </c>
      <c r="I123">
        <f>(B123*B4+C123*C4+D123*D4+E123*E4+F123*F4)/SUM(B4:F4)</f>
        <v>2.2715914788245937</v>
      </c>
    </row>
    <row r="124" spans="1:9" ht="12.75">
      <c r="A124" t="s">
        <v>84</v>
      </c>
      <c r="B124">
        <f>B84*10000/B62</f>
        <v>-0.2979544504150854</v>
      </c>
      <c r="C124">
        <f>C84*10000/C62</f>
        <v>-2.9056079026516253</v>
      </c>
      <c r="D124">
        <f>D84*10000/D62</f>
        <v>-2.103514757361724</v>
      </c>
      <c r="E124">
        <f>E84*10000/E62</f>
        <v>-2.353721111198353</v>
      </c>
      <c r="F124">
        <f>F84*10000/F62</f>
        <v>1.0721643345205858</v>
      </c>
      <c r="G124">
        <f>AVERAGE(C124:E124)</f>
        <v>-2.4542812570705674</v>
      </c>
      <c r="H124">
        <f>STDEV(C124:E124)</f>
        <v>0.4103932390203828</v>
      </c>
      <c r="I124">
        <f>(B124*B4+C124*C4+D124*D4+E124*E4+F124*F4)/SUM(B4:F4)</f>
        <v>-1.6713748866586948</v>
      </c>
    </row>
    <row r="125" spans="1:9" ht="12.75">
      <c r="A125" t="s">
        <v>85</v>
      </c>
      <c r="B125">
        <f>B85*10000/B62</f>
        <v>0.49310603089313065</v>
      </c>
      <c r="C125">
        <f>C85*10000/C62</f>
        <v>0.5550891113666417</v>
      </c>
      <c r="D125">
        <f>D85*10000/D62</f>
        <v>0.43736017041158026</v>
      </c>
      <c r="E125">
        <f>E85*10000/E62</f>
        <v>0.02769927948466467</v>
      </c>
      <c r="F125">
        <f>F85*10000/F62</f>
        <v>-0.49187534799524946</v>
      </c>
      <c r="G125">
        <f>AVERAGE(C125:E125)</f>
        <v>0.3400495204209622</v>
      </c>
      <c r="H125">
        <f>STDEV(C125:E125)</f>
        <v>0.2768339405570106</v>
      </c>
      <c r="I125">
        <f>(B125*B4+C125*C4+D125*D4+E125*E4+F125*F4)/SUM(B4:F4)</f>
        <v>0.25117769009893975</v>
      </c>
    </row>
    <row r="126" spans="1:9" ht="12.75">
      <c r="A126" t="s">
        <v>86</v>
      </c>
      <c r="B126">
        <f>B86*10000/B62</f>
        <v>0.07713797052427909</v>
      </c>
      <c r="C126">
        <f>C86*10000/C62</f>
        <v>-0.04737941383469279</v>
      </c>
      <c r="D126">
        <f>D86*10000/D62</f>
        <v>0.035923312470458886</v>
      </c>
      <c r="E126">
        <f>E86*10000/E62</f>
        <v>-0.01380194524399362</v>
      </c>
      <c r="F126">
        <f>F86*10000/F62</f>
        <v>1.8304522214589312</v>
      </c>
      <c r="G126">
        <f>AVERAGE(C126:E126)</f>
        <v>-0.008419348869409175</v>
      </c>
      <c r="H126">
        <f>STDEV(C126:E126)</f>
        <v>0.04191139833346675</v>
      </c>
      <c r="I126">
        <f>(B126*B4+C126*C4+D126*D4+E126*E4+F126*F4)/SUM(B4:F4)</f>
        <v>0.24936611779121973</v>
      </c>
    </row>
    <row r="127" spans="1:9" ht="12.75">
      <c r="A127" t="s">
        <v>87</v>
      </c>
      <c r="B127">
        <f>B87*10000/B62</f>
        <v>0.14767883386706354</v>
      </c>
      <c r="C127">
        <f>C87*10000/C62</f>
        <v>-0.0422514027458853</v>
      </c>
      <c r="D127">
        <f>D87*10000/D62</f>
        <v>-0.004671718884480656</v>
      </c>
      <c r="E127">
        <f>E87*10000/E62</f>
        <v>0.31163292193064296</v>
      </c>
      <c r="F127">
        <f>F87*10000/F62</f>
        <v>0.37772723996551205</v>
      </c>
      <c r="G127">
        <f>AVERAGE(C127:E127)</f>
        <v>0.08823660010009234</v>
      </c>
      <c r="H127">
        <f>STDEV(C127:E127)</f>
        <v>0.19437719931963468</v>
      </c>
      <c r="I127">
        <f>(B127*B4+C127*C4+D127*D4+E127*E4+F127*F4)/SUM(B4:F4)</f>
        <v>0.13549198862897213</v>
      </c>
    </row>
    <row r="128" spans="1:9" ht="12.75">
      <c r="A128" t="s">
        <v>88</v>
      </c>
      <c r="B128">
        <f>B88*10000/B62</f>
        <v>-0.0938182357401218</v>
      </c>
      <c r="C128">
        <f>C88*10000/C62</f>
        <v>-0.33641760635839607</v>
      </c>
      <c r="D128">
        <f>D88*10000/D62</f>
        <v>-0.4948183740755445</v>
      </c>
      <c r="E128">
        <f>E88*10000/E62</f>
        <v>-0.33880402875686066</v>
      </c>
      <c r="F128">
        <f>F88*10000/F62</f>
        <v>-0.04377180890454117</v>
      </c>
      <c r="G128">
        <f>AVERAGE(C128:E128)</f>
        <v>-0.39001333639693375</v>
      </c>
      <c r="H128">
        <f>STDEV(C128:E128)</f>
        <v>0.09077166790952608</v>
      </c>
      <c r="I128">
        <f>(B128*B4+C128*C4+D128*D4+E128*E4+F128*F4)/SUM(B4:F4)</f>
        <v>-0.30090666844041847</v>
      </c>
    </row>
    <row r="129" spans="1:9" ht="12.75">
      <c r="A129" t="s">
        <v>89</v>
      </c>
      <c r="B129">
        <f>B89*10000/B62</f>
        <v>0.06745229499069688</v>
      </c>
      <c r="C129">
        <f>C89*10000/C62</f>
        <v>0.14711412993310496</v>
      </c>
      <c r="D129">
        <f>D89*10000/D62</f>
        <v>0.003978796373072666</v>
      </c>
      <c r="E129">
        <f>E89*10000/E62</f>
        <v>-0.022571263551133116</v>
      </c>
      <c r="F129">
        <f>F89*10000/F62</f>
        <v>0.05034883713167142</v>
      </c>
      <c r="G129">
        <f>AVERAGE(C129:E129)</f>
        <v>0.042840554251681505</v>
      </c>
      <c r="H129">
        <f>STDEV(C129:E129)</f>
        <v>0.09127409467936064</v>
      </c>
      <c r="I129">
        <f>(B129*B4+C129*C4+D129*D4+E129*E4+F129*F4)/SUM(B4:F4)</f>
        <v>0.04740286433075345</v>
      </c>
    </row>
    <row r="130" spans="1:9" ht="12.75">
      <c r="A130" t="s">
        <v>90</v>
      </c>
      <c r="B130">
        <f>B90*10000/B62</f>
        <v>0.06368445197631688</v>
      </c>
      <c r="C130">
        <f>C90*10000/C62</f>
        <v>0.01608935101584833</v>
      </c>
      <c r="D130">
        <f>D90*10000/D62</f>
        <v>0.10106834819796177</v>
      </c>
      <c r="E130">
        <f>E90*10000/E62</f>
        <v>0.08787838242286801</v>
      </c>
      <c r="F130">
        <f>F90*10000/F62</f>
        <v>0.3156419800500883</v>
      </c>
      <c r="G130">
        <f>AVERAGE(C130:E130)</f>
        <v>0.06834536054555938</v>
      </c>
      <c r="H130">
        <f>STDEV(C130:E130)</f>
        <v>0.04573304820656472</v>
      </c>
      <c r="I130">
        <f>(B130*B4+C130*C4+D130*D4+E130*E4+F130*F4)/SUM(B4:F4)</f>
        <v>0.10067291473818646</v>
      </c>
    </row>
    <row r="131" spans="1:9" ht="12.75">
      <c r="A131" t="s">
        <v>91</v>
      </c>
      <c r="B131">
        <f>B91*10000/B62</f>
        <v>-0.007038878418435172</v>
      </c>
      <c r="C131">
        <f>C91*10000/C62</f>
        <v>-0.004365119628713396</v>
      </c>
      <c r="D131">
        <f>D91*10000/D62</f>
        <v>-0.012970115163406532</v>
      </c>
      <c r="E131">
        <f>E91*10000/E62</f>
        <v>0.006595565100678664</v>
      </c>
      <c r="F131">
        <f>F91*10000/F62</f>
        <v>-0.0008803144745066221</v>
      </c>
      <c r="G131">
        <f>AVERAGE(C131:E131)</f>
        <v>-0.0035798898971470886</v>
      </c>
      <c r="H131">
        <f>STDEV(C131:E131)</f>
        <v>0.00980644687680533</v>
      </c>
      <c r="I131">
        <f>(B131*B4+C131*C4+D131*D4+E131*E4+F131*F4)/SUM(B4:F4)</f>
        <v>-0.0037199512590416492</v>
      </c>
    </row>
    <row r="132" spans="1:9" ht="12.75">
      <c r="A132" t="s">
        <v>92</v>
      </c>
      <c r="B132">
        <f>B92*10000/B62</f>
        <v>-0.02259912633833947</v>
      </c>
      <c r="C132">
        <f>C92*10000/C62</f>
        <v>-0.005852391372581376</v>
      </c>
      <c r="D132">
        <f>D92*10000/D62</f>
        <v>-0.03994302676003088</v>
      </c>
      <c r="E132">
        <f>E92*10000/E62</f>
        <v>0.009338200749745128</v>
      </c>
      <c r="F132">
        <f>F92*10000/F62</f>
        <v>-0.03430937185898787</v>
      </c>
      <c r="G132">
        <f>AVERAGE(C132:E132)</f>
        <v>-0.012152405794289042</v>
      </c>
      <c r="H132">
        <f>STDEV(C132:E132)</f>
        <v>0.025237422263433906</v>
      </c>
      <c r="I132">
        <f>(B132*B4+C132*C4+D132*D4+E132*E4+F132*F4)/SUM(B4:F4)</f>
        <v>-0.0166208449274022</v>
      </c>
    </row>
    <row r="133" spans="1:9" ht="12.75">
      <c r="A133" t="s">
        <v>93</v>
      </c>
      <c r="B133">
        <f>B93*10000/B62</f>
        <v>0.13473469744978744</v>
      </c>
      <c r="C133">
        <f>C93*10000/C62</f>
        <v>0.11042164952159647</v>
      </c>
      <c r="D133">
        <f>D93*10000/D62</f>
        <v>0.11718877652356974</v>
      </c>
      <c r="E133">
        <f>E93*10000/E62</f>
        <v>0.12022574048979273</v>
      </c>
      <c r="F133">
        <f>F93*10000/F62</f>
        <v>0.08294409548767132</v>
      </c>
      <c r="G133">
        <f>AVERAGE(C133:E133)</f>
        <v>0.11594538884498633</v>
      </c>
      <c r="H133">
        <f>STDEV(C133:E133)</f>
        <v>0.005018920164497948</v>
      </c>
      <c r="I133">
        <f>(B133*B4+C133*C4+D133*D4+E133*E4+F133*F4)/SUM(B4:F4)</f>
        <v>0.11426295167539764</v>
      </c>
    </row>
    <row r="134" spans="1:9" ht="12.75">
      <c r="A134" t="s">
        <v>94</v>
      </c>
      <c r="B134">
        <f>B94*10000/B62</f>
        <v>-0.014319520162599474</v>
      </c>
      <c r="C134">
        <f>C94*10000/C62</f>
        <v>-0.005810341120667516</v>
      </c>
      <c r="D134">
        <f>D94*10000/D62</f>
        <v>0.0012750069915312251</v>
      </c>
      <c r="E134">
        <f>E94*10000/E62</f>
        <v>0.008559242148978005</v>
      </c>
      <c r="F134">
        <f>F94*10000/F62</f>
        <v>-0.021524286222951924</v>
      </c>
      <c r="G134">
        <f>AVERAGE(C134:E134)</f>
        <v>0.0013413026732805716</v>
      </c>
      <c r="H134">
        <f>STDEV(C134:E134)</f>
        <v>0.007185021028075219</v>
      </c>
      <c r="I134">
        <f>(B134*B4+C134*C4+D134*D4+E134*E4+F134*F4)/SUM(B4:F4)</f>
        <v>-0.003977773342464031</v>
      </c>
    </row>
    <row r="135" spans="1:9" ht="12.75">
      <c r="A135" t="s">
        <v>95</v>
      </c>
      <c r="B135">
        <f>B95*10000/B62</f>
        <v>-0.00842086651280341</v>
      </c>
      <c r="C135">
        <f>C95*10000/C62</f>
        <v>0.0029786178460647476</v>
      </c>
      <c r="D135">
        <f>D95*10000/D62</f>
        <v>0.006236309967032047</v>
      </c>
      <c r="E135">
        <f>E95*10000/E62</f>
        <v>0.0031623115951573294</v>
      </c>
      <c r="F135">
        <f>F95*10000/F62</f>
        <v>0.005992470037911455</v>
      </c>
      <c r="G135">
        <f>AVERAGE(C135:E135)</f>
        <v>0.004125746469418041</v>
      </c>
      <c r="H135">
        <f>STDEV(C135:E135)</f>
        <v>0.0018301077991362763</v>
      </c>
      <c r="I135">
        <f>(B135*B4+C135*C4+D135*D4+E135*E4+F135*F4)/SUM(B4:F4)</f>
        <v>0.0025576673241939156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2004-11-24T11:15:13Z</cp:lastPrinted>
  <dcterms:created xsi:type="dcterms:W3CDTF">2004-11-24T11:15:13Z</dcterms:created>
  <dcterms:modified xsi:type="dcterms:W3CDTF">2004-11-24T16:46:46Z</dcterms:modified>
  <cp:category/>
  <cp:version/>
  <cp:contentType/>
  <cp:contentStatus/>
</cp:coreProperties>
</file>