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<sst xmlns="http://schemas.openxmlformats.org/spreadsheetml/2006/main" count="205" uniqueCount="99">
  <si>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Wed 24/11/2004       10:32:54</t>
  </si>
  <si>
    <t>LISSNER</t>
  </si>
  <si>
    <t>HCMQAP405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</si>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</sst>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7550"/>
        <c:axId val="3667951"/>
      </c:lineChart>
      <c:catAx>
        <c:axId val="407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7951"/>
        <c:crosses val="autoZero"/>
        <c:auto val="1"/>
        <c:lblOffset val="100"/>
        <c:noMultiLvlLbl val="0"/>
      </c:catAx>
      <c:valAx>
        <c:axId val="366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5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-0.003761</v>
      </c>
      <c r="D4" s="12">
        <v>-0.003759</v>
      </c>
      <c r="E4" s="12">
        <v>-0.003761</v>
      </c>
      <c r="F4" s="24">
        <v>-0.002084</v>
      </c>
      <c r="G4" s="34">
        <v>-0.011722</v>
      </c>
    </row>
    <row r="5" spans="1:7" ht="12.75" thickBot="1">
      <c r="A5" s="44" t="s">
        <v>13</v>
      </c>
      <c r="B5" s="45">
        <v>2.720591</v>
      </c>
      <c r="C5" s="46">
        <v>0.869159</v>
      </c>
      <c r="D5" s="46">
        <v>-0.383374</v>
      </c>
      <c r="E5" s="46">
        <v>-0.590901</v>
      </c>
      <c r="F5" s="47">
        <v>-2.795158</v>
      </c>
      <c r="G5" s="48">
        <v>7.467814</v>
      </c>
    </row>
    <row r="6" spans="1:7" ht="12.75" thickTop="1">
      <c r="A6" s="6" t="s">
        <v>14</v>
      </c>
      <c r="B6" s="39">
        <v>-87.47106</v>
      </c>
      <c r="C6" s="40">
        <v>108.3155</v>
      </c>
      <c r="D6" s="40">
        <v>-34.79671</v>
      </c>
      <c r="E6" s="40">
        <v>8.308961</v>
      </c>
      <c r="F6" s="41">
        <v>-52.50076</v>
      </c>
      <c r="G6" s="42">
        <v>0.007950507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2.988397</v>
      </c>
      <c r="C8" s="13">
        <v>0.7575985</v>
      </c>
      <c r="D8" s="13">
        <v>-0.4895027</v>
      </c>
      <c r="E8" s="13">
        <v>0.6355161</v>
      </c>
      <c r="F8" s="25">
        <v>-2.083414</v>
      </c>
      <c r="G8" s="35">
        <v>0.3730594</v>
      </c>
    </row>
    <row r="9" spans="1:7" ht="12">
      <c r="A9" s="20" t="s">
        <v>17</v>
      </c>
      <c r="B9" s="29">
        <v>-0.1590889</v>
      </c>
      <c r="C9" s="13">
        <v>-0.05864121</v>
      </c>
      <c r="D9" s="13">
        <v>-0.1447818</v>
      </c>
      <c r="E9" s="13">
        <v>0.1340209</v>
      </c>
      <c r="F9" s="25">
        <v>-0.5459003</v>
      </c>
      <c r="G9" s="35">
        <v>-0.112523</v>
      </c>
    </row>
    <row r="10" spans="1:7" ht="12">
      <c r="A10" s="20" t="s">
        <v>18</v>
      </c>
      <c r="B10" s="29">
        <v>-0.06252721</v>
      </c>
      <c r="C10" s="13">
        <v>-0.134496</v>
      </c>
      <c r="D10" s="13">
        <v>0.09657035</v>
      </c>
      <c r="E10" s="13">
        <v>-0.4762674</v>
      </c>
      <c r="F10" s="25">
        <v>-1.271513</v>
      </c>
      <c r="G10" s="35">
        <v>-0.3023088</v>
      </c>
    </row>
    <row r="11" spans="1:7" ht="12">
      <c r="A11" s="21" t="s">
        <v>19</v>
      </c>
      <c r="B11" s="31">
        <v>1.629721</v>
      </c>
      <c r="C11" s="15">
        <v>1.356714</v>
      </c>
      <c r="D11" s="15">
        <v>1.970784</v>
      </c>
      <c r="E11" s="15">
        <v>1.326088</v>
      </c>
      <c r="F11" s="27">
        <v>13.20868</v>
      </c>
      <c r="G11" s="37">
        <v>3.116687</v>
      </c>
    </row>
    <row r="12" spans="1:7" ht="12">
      <c r="A12" s="20" t="s">
        <v>20</v>
      </c>
      <c r="B12" s="29">
        <v>0.04593104</v>
      </c>
      <c r="C12" s="13">
        <v>0.3361166</v>
      </c>
      <c r="D12" s="13">
        <v>0.161943</v>
      </c>
      <c r="E12" s="13">
        <v>0.1800409</v>
      </c>
      <c r="F12" s="25">
        <v>-0.632443</v>
      </c>
      <c r="G12" s="35">
        <v>0.08547245</v>
      </c>
    </row>
    <row r="13" spans="1:7" ht="12">
      <c r="A13" s="20" t="s">
        <v>21</v>
      </c>
      <c r="B13" s="29">
        <v>0.1008522</v>
      </c>
      <c r="C13" s="13">
        <v>-0.08187455</v>
      </c>
      <c r="D13" s="13">
        <v>-0.1329065</v>
      </c>
      <c r="E13" s="13">
        <v>-0.04292144</v>
      </c>
      <c r="F13" s="25">
        <v>-0.07064791</v>
      </c>
      <c r="G13" s="35">
        <v>-0.05678537</v>
      </c>
    </row>
    <row r="14" spans="1:7" ht="12">
      <c r="A14" s="20" t="s">
        <v>22</v>
      </c>
      <c r="B14" s="29">
        <v>0.02595262</v>
      </c>
      <c r="C14" s="13">
        <v>-0.01700487</v>
      </c>
      <c r="D14" s="13">
        <v>0.07512516</v>
      </c>
      <c r="E14" s="13">
        <v>-0.03408067</v>
      </c>
      <c r="F14" s="25">
        <v>0.0520809</v>
      </c>
      <c r="G14" s="35">
        <v>0.01648261</v>
      </c>
    </row>
    <row r="15" spans="1:7" ht="12">
      <c r="A15" s="21" t="s">
        <v>23</v>
      </c>
      <c r="B15" s="31">
        <v>-0.4007555</v>
      </c>
      <c r="C15" s="15">
        <v>-0.1400199</v>
      </c>
      <c r="D15" s="15">
        <v>-0.04698905</v>
      </c>
      <c r="E15" s="15">
        <v>-0.09822506</v>
      </c>
      <c r="F15" s="27">
        <v>-0.4579521</v>
      </c>
      <c r="G15" s="37">
        <v>-0.1877899</v>
      </c>
    </row>
    <row r="16" spans="1:7" ht="12">
      <c r="A16" s="20" t="s">
        <v>24</v>
      </c>
      <c r="B16" s="29">
        <v>-0.06241508</v>
      </c>
      <c r="C16" s="13">
        <v>-0.02111135</v>
      </c>
      <c r="D16" s="13">
        <v>-6.962016E-05</v>
      </c>
      <c r="E16" s="13">
        <v>0.01377842</v>
      </c>
      <c r="F16" s="25">
        <v>-0.05384196</v>
      </c>
      <c r="G16" s="35">
        <v>-0.01800884</v>
      </c>
    </row>
    <row r="17" spans="1:7" ht="12">
      <c r="A17" s="20" t="s">
        <v>25</v>
      </c>
      <c r="B17" s="29">
        <v>-0.0465973</v>
      </c>
      <c r="C17" s="13">
        <v>-0.04178512</v>
      </c>
      <c r="D17" s="13">
        <v>-0.0337072</v>
      </c>
      <c r="E17" s="13">
        <v>-0.0381995</v>
      </c>
      <c r="F17" s="25">
        <v>-0.06711475</v>
      </c>
      <c r="G17" s="35">
        <v>-0.04305641</v>
      </c>
    </row>
    <row r="18" spans="1:7" ht="12">
      <c r="A18" s="20" t="s">
        <v>26</v>
      </c>
      <c r="B18" s="29">
        <v>0.0528103</v>
      </c>
      <c r="C18" s="13">
        <v>-0.006010477</v>
      </c>
      <c r="D18" s="13">
        <v>0.03831837</v>
      </c>
      <c r="E18" s="13">
        <v>0.03364213</v>
      </c>
      <c r="F18" s="25">
        <v>0.01635995</v>
      </c>
      <c r="G18" s="35">
        <v>0.02569739</v>
      </c>
    </row>
    <row r="19" spans="1:7" ht="12">
      <c r="A19" s="21" t="s">
        <v>27</v>
      </c>
      <c r="B19" s="31">
        <v>-0.2136362</v>
      </c>
      <c r="C19" s="15">
        <v>-0.1999976</v>
      </c>
      <c r="D19" s="15">
        <v>-0.2108356</v>
      </c>
      <c r="E19" s="15">
        <v>-0.1973612</v>
      </c>
      <c r="F19" s="27">
        <v>-0.1530196</v>
      </c>
      <c r="G19" s="37">
        <v>-0.1976838</v>
      </c>
    </row>
    <row r="20" spans="1:7" ht="12.75" thickBot="1">
      <c r="A20" s="44" t="s">
        <v>28</v>
      </c>
      <c r="B20" s="45">
        <v>-0.007510313</v>
      </c>
      <c r="C20" s="46">
        <v>-0.005394189</v>
      </c>
      <c r="D20" s="46">
        <v>-0.00807098</v>
      </c>
      <c r="E20" s="46">
        <v>-0.006123574</v>
      </c>
      <c r="F20" s="47">
        <v>-3.755988E-05</v>
      </c>
      <c r="G20" s="48">
        <v>-0.005806002</v>
      </c>
    </row>
    <row r="21" spans="1:7" ht="12.75" thickTop="1">
      <c r="A21" s="6" t="s">
        <v>29</v>
      </c>
      <c r="B21" s="39">
        <v>-9.039597</v>
      </c>
      <c r="C21" s="40">
        <v>43.22062</v>
      </c>
      <c r="D21" s="40">
        <v>-7.271723</v>
      </c>
      <c r="E21" s="40">
        <v>15.64844</v>
      </c>
      <c r="F21" s="41">
        <v>-83.15051</v>
      </c>
      <c r="G21" s="43">
        <v>0.01860358</v>
      </c>
    </row>
    <row r="22" spans="1:7" ht="12">
      <c r="A22" s="20" t="s">
        <v>30</v>
      </c>
      <c r="B22" s="29">
        <v>54.41237</v>
      </c>
      <c r="C22" s="13">
        <v>17.3832</v>
      </c>
      <c r="D22" s="13">
        <v>-7.66748</v>
      </c>
      <c r="E22" s="13">
        <v>-11.81803</v>
      </c>
      <c r="F22" s="25">
        <v>-55.90374</v>
      </c>
      <c r="G22" s="36">
        <v>0</v>
      </c>
    </row>
    <row r="23" spans="1:7" ht="12">
      <c r="A23" s="20" t="s">
        <v>31</v>
      </c>
      <c r="B23" s="29">
        <v>-2.431578</v>
      </c>
      <c r="C23" s="13">
        <v>-1.490342</v>
      </c>
      <c r="D23" s="13">
        <v>-0.7198871</v>
      </c>
      <c r="E23" s="13">
        <v>-1.419521</v>
      </c>
      <c r="F23" s="25">
        <v>2.145563</v>
      </c>
      <c r="G23" s="35">
        <v>-0.9397736</v>
      </c>
    </row>
    <row r="24" spans="1:7" ht="12">
      <c r="A24" s="20" t="s">
        <v>32</v>
      </c>
      <c r="B24" s="29">
        <v>-0.007272174</v>
      </c>
      <c r="C24" s="13">
        <v>-2.165813</v>
      </c>
      <c r="D24" s="13">
        <v>0.6241986</v>
      </c>
      <c r="E24" s="13">
        <v>-0.8093309</v>
      </c>
      <c r="F24" s="25">
        <v>2.52758</v>
      </c>
      <c r="G24" s="35">
        <v>-0.2297849</v>
      </c>
    </row>
    <row r="25" spans="1:7" ht="12">
      <c r="A25" s="20" t="s">
        <v>33</v>
      </c>
      <c r="B25" s="29">
        <v>-0.8045773</v>
      </c>
      <c r="C25" s="13">
        <v>-0.3503333</v>
      </c>
      <c r="D25" s="13">
        <v>0.1303227</v>
      </c>
      <c r="E25" s="13">
        <v>0.5043206</v>
      </c>
      <c r="F25" s="25">
        <v>-2.313979</v>
      </c>
      <c r="G25" s="35">
        <v>-0.3567766</v>
      </c>
    </row>
    <row r="26" spans="1:7" ht="12">
      <c r="A26" s="21" t="s">
        <v>34</v>
      </c>
      <c r="B26" s="31">
        <v>0.8022966</v>
      </c>
      <c r="C26" s="15">
        <v>0.1942348</v>
      </c>
      <c r="D26" s="15">
        <v>0.3020016</v>
      </c>
      <c r="E26" s="15">
        <v>0.5295225</v>
      </c>
      <c r="F26" s="27">
        <v>1.674362</v>
      </c>
      <c r="G26" s="37">
        <v>0.5863899</v>
      </c>
    </row>
    <row r="27" spans="1:7" ht="12">
      <c r="A27" s="20" t="s">
        <v>35</v>
      </c>
      <c r="B27" s="29">
        <v>-0.004751186</v>
      </c>
      <c r="C27" s="13">
        <v>0.1699814</v>
      </c>
      <c r="D27" s="13">
        <v>0.1566205</v>
      </c>
      <c r="E27" s="13">
        <v>-0.30696</v>
      </c>
      <c r="F27" s="25">
        <v>-0.04798559</v>
      </c>
      <c r="G27" s="35">
        <v>-0.0023829</v>
      </c>
    </row>
    <row r="28" spans="1:7" ht="12">
      <c r="A28" s="20" t="s">
        <v>36</v>
      </c>
      <c r="B28" s="29">
        <v>0.02178475</v>
      </c>
      <c r="C28" s="13">
        <v>0.1317118</v>
      </c>
      <c r="D28" s="13">
        <v>0.3115517</v>
      </c>
      <c r="E28" s="13">
        <v>-0.005654063</v>
      </c>
      <c r="F28" s="25">
        <v>0.5510212</v>
      </c>
      <c r="G28" s="35">
        <v>0.1818672</v>
      </c>
    </row>
    <row r="29" spans="1:7" ht="12">
      <c r="A29" s="20" t="s">
        <v>37</v>
      </c>
      <c r="B29" s="29">
        <v>-0.09211917</v>
      </c>
      <c r="C29" s="13">
        <v>-0.007302121</v>
      </c>
      <c r="D29" s="13">
        <v>-0.09791446</v>
      </c>
      <c r="E29" s="13">
        <v>-0.0002761615</v>
      </c>
      <c r="F29" s="25">
        <v>-0.1198</v>
      </c>
      <c r="G29" s="35">
        <v>-0.05469816</v>
      </c>
    </row>
    <row r="30" spans="1:7" ht="12">
      <c r="A30" s="21" t="s">
        <v>38</v>
      </c>
      <c r="B30" s="31">
        <v>-0.0005157014</v>
      </c>
      <c r="C30" s="15">
        <v>0.05964672</v>
      </c>
      <c r="D30" s="15">
        <v>0.07326792</v>
      </c>
      <c r="E30" s="15">
        <v>0.05564457</v>
      </c>
      <c r="F30" s="27">
        <v>0.2139424</v>
      </c>
      <c r="G30" s="37">
        <v>0.07379954</v>
      </c>
    </row>
    <row r="31" spans="1:7" ht="12">
      <c r="A31" s="20" t="s">
        <v>39</v>
      </c>
      <c r="B31" s="29">
        <v>-0.02021958</v>
      </c>
      <c r="C31" s="13">
        <v>0.02050232</v>
      </c>
      <c r="D31" s="13">
        <v>-0.02262793</v>
      </c>
      <c r="E31" s="13">
        <v>-0.05174742</v>
      </c>
      <c r="F31" s="25">
        <v>-0.02142567</v>
      </c>
      <c r="G31" s="35">
        <v>-0.01874878</v>
      </c>
    </row>
    <row r="32" spans="1:7" ht="12">
      <c r="A32" s="20" t="s">
        <v>40</v>
      </c>
      <c r="B32" s="29">
        <v>0.02745352</v>
      </c>
      <c r="C32" s="13">
        <v>0.05988794</v>
      </c>
      <c r="D32" s="13">
        <v>0.05730785</v>
      </c>
      <c r="E32" s="13">
        <v>0.02336131</v>
      </c>
      <c r="F32" s="25">
        <v>0.05000777</v>
      </c>
      <c r="G32" s="35">
        <v>0.04445664</v>
      </c>
    </row>
    <row r="33" spans="1:7" ht="12">
      <c r="A33" s="20" t="s">
        <v>41</v>
      </c>
      <c r="B33" s="29">
        <v>0.1295373</v>
      </c>
      <c r="C33" s="13">
        <v>0.1113732</v>
      </c>
      <c r="D33" s="13">
        <v>0.115551</v>
      </c>
      <c r="E33" s="13">
        <v>0.08616469</v>
      </c>
      <c r="F33" s="25">
        <v>0.08693601</v>
      </c>
      <c r="G33" s="35">
        <v>0.1056895</v>
      </c>
    </row>
    <row r="34" spans="1:7" ht="12">
      <c r="A34" s="21" t="s">
        <v>42</v>
      </c>
      <c r="B34" s="31">
        <v>-0.01011596</v>
      </c>
      <c r="C34" s="15">
        <v>0.001612688</v>
      </c>
      <c r="D34" s="15">
        <v>-0.0007798369</v>
      </c>
      <c r="E34" s="15">
        <v>0.001164131</v>
      </c>
      <c r="F34" s="27">
        <v>-0.03483753</v>
      </c>
      <c r="G34" s="37">
        <v>-0.005640247</v>
      </c>
    </row>
    <row r="35" spans="1:7" ht="12.75" thickBot="1">
      <c r="A35" s="22" t="s">
        <v>43</v>
      </c>
      <c r="B35" s="32">
        <v>-0.00254652</v>
      </c>
      <c r="C35" s="16">
        <v>-0.003645769</v>
      </c>
      <c r="D35" s="16">
        <v>-0.004364107</v>
      </c>
      <c r="E35" s="16">
        <v>0.001299049</v>
      </c>
      <c r="F35" s="28">
        <v>0.001636616</v>
      </c>
      <c r="G35" s="38">
        <v>-0.001765391</v>
      </c>
    </row>
    <row r="36" spans="1:7" ht="12">
      <c r="A36" s="4" t="s">
        <v>44</v>
      </c>
      <c r="B36" s="3">
        <v>20.45898</v>
      </c>
      <c r="C36" s="3">
        <v>20.46204</v>
      </c>
      <c r="D36" s="3">
        <v>20.47424</v>
      </c>
      <c r="E36" s="3">
        <v>20.48035</v>
      </c>
      <c r="F36" s="3">
        <v>20.49255</v>
      </c>
      <c r="G36" s="3"/>
    </row>
    <row r="37" spans="1:6" ht="12">
      <c r="A37" s="4" t="s">
        <v>45</v>
      </c>
      <c r="B37" s="2">
        <v>0.3468831</v>
      </c>
      <c r="C37" s="2">
        <v>0.3219605</v>
      </c>
      <c r="D37" s="2">
        <v>0.3128052</v>
      </c>
      <c r="E37" s="2">
        <v>0.3072103</v>
      </c>
      <c r="F37" s="2">
        <v>0.3031413</v>
      </c>
    </row>
    <row r="38" spans="1:7" ht="12">
      <c r="A38" s="4" t="s">
        <v>54</v>
      </c>
      <c r="B38" s="2">
        <v>0.00014878</v>
      </c>
      <c r="C38" s="2">
        <v>-0.0001842635</v>
      </c>
      <c r="D38" s="2">
        <v>5.914489E-05</v>
      </c>
      <c r="E38" s="2">
        <v>-1.409378E-05</v>
      </c>
      <c r="F38" s="2">
        <v>8.845829E-05</v>
      </c>
      <c r="G38" s="2">
        <v>0.0003227196</v>
      </c>
    </row>
    <row r="39" spans="1:7" ht="12.75" thickBot="1">
      <c r="A39" s="4" t="s">
        <v>55</v>
      </c>
      <c r="B39" s="2">
        <v>1.455777E-05</v>
      </c>
      <c r="C39" s="2">
        <v>-7.315475E-05</v>
      </c>
      <c r="D39" s="2">
        <v>1.240728E-05</v>
      </c>
      <c r="E39" s="2">
        <v>-2.6619E-05</v>
      </c>
      <c r="F39" s="2">
        <v>0.0001418504</v>
      </c>
      <c r="G39" s="2">
        <v>0.001084894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3.117367</v>
      </c>
      <c r="F40" s="17" t="s">
        <v>53</v>
      </c>
      <c r="G40" s="8">
        <v>55.1374824429372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0.003761</v>
      </c>
      <c r="D4">
        <v>0.003759</v>
      </c>
      <c r="E4">
        <v>0.003761</v>
      </c>
      <c r="F4">
        <v>0.002084</v>
      </c>
      <c r="G4">
        <v>0.011722</v>
      </c>
    </row>
    <row r="5" spans="1:7" ht="12.75">
      <c r="A5" t="s">
        <v>13</v>
      </c>
      <c r="B5">
        <v>2.720591</v>
      </c>
      <c r="C5">
        <v>0.869159</v>
      </c>
      <c r="D5">
        <v>-0.383374</v>
      </c>
      <c r="E5">
        <v>-0.590901</v>
      </c>
      <c r="F5">
        <v>-2.795158</v>
      </c>
      <c r="G5">
        <v>7.467814</v>
      </c>
    </row>
    <row r="6" spans="1:7" ht="12.75">
      <c r="A6" t="s">
        <v>14</v>
      </c>
      <c r="B6" s="49">
        <v>-87.47106</v>
      </c>
      <c r="C6" s="49">
        <v>108.3155</v>
      </c>
      <c r="D6" s="49">
        <v>-34.79671</v>
      </c>
      <c r="E6" s="49">
        <v>8.308961</v>
      </c>
      <c r="F6" s="49">
        <v>-52.50076</v>
      </c>
      <c r="G6" s="49">
        <v>0.007950507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2.988397</v>
      </c>
      <c r="C8" s="49">
        <v>0.7575985</v>
      </c>
      <c r="D8" s="49">
        <v>-0.4895027</v>
      </c>
      <c r="E8" s="49">
        <v>0.6355161</v>
      </c>
      <c r="F8" s="49">
        <v>-2.083414</v>
      </c>
      <c r="G8" s="49">
        <v>0.3730594</v>
      </c>
    </row>
    <row r="9" spans="1:7" ht="12.75">
      <c r="A9" t="s">
        <v>17</v>
      </c>
      <c r="B9" s="49">
        <v>-0.1590889</v>
      </c>
      <c r="C9" s="49">
        <v>-0.05864121</v>
      </c>
      <c r="D9" s="49">
        <v>-0.1447818</v>
      </c>
      <c r="E9" s="49">
        <v>0.1340209</v>
      </c>
      <c r="F9" s="49">
        <v>-0.5459003</v>
      </c>
      <c r="G9" s="49">
        <v>-0.112523</v>
      </c>
    </row>
    <row r="10" spans="1:7" ht="12.75">
      <c r="A10" t="s">
        <v>18</v>
      </c>
      <c r="B10" s="49">
        <v>-0.06252721</v>
      </c>
      <c r="C10" s="49">
        <v>-0.134496</v>
      </c>
      <c r="D10" s="49">
        <v>0.09657035</v>
      </c>
      <c r="E10" s="49">
        <v>-0.4762674</v>
      </c>
      <c r="F10" s="49">
        <v>-1.271513</v>
      </c>
      <c r="G10" s="49">
        <v>-0.3023088</v>
      </c>
    </row>
    <row r="11" spans="1:7" ht="12.75">
      <c r="A11" t="s">
        <v>19</v>
      </c>
      <c r="B11" s="49">
        <v>1.629721</v>
      </c>
      <c r="C11" s="49">
        <v>1.356714</v>
      </c>
      <c r="D11" s="49">
        <v>1.970784</v>
      </c>
      <c r="E11" s="49">
        <v>1.326088</v>
      </c>
      <c r="F11" s="49">
        <v>13.20868</v>
      </c>
      <c r="G11" s="49">
        <v>3.116687</v>
      </c>
    </row>
    <row r="12" spans="1:7" ht="12.75">
      <c r="A12" t="s">
        <v>20</v>
      </c>
      <c r="B12" s="49">
        <v>0.04593104</v>
      </c>
      <c r="C12" s="49">
        <v>0.3361166</v>
      </c>
      <c r="D12" s="49">
        <v>0.161943</v>
      </c>
      <c r="E12" s="49">
        <v>0.1800409</v>
      </c>
      <c r="F12" s="49">
        <v>-0.632443</v>
      </c>
      <c r="G12" s="49">
        <v>0.08547245</v>
      </c>
    </row>
    <row r="13" spans="1:7" ht="12.75">
      <c r="A13" t="s">
        <v>21</v>
      </c>
      <c r="B13" s="49">
        <v>0.1008522</v>
      </c>
      <c r="C13" s="49">
        <v>-0.08187455</v>
      </c>
      <c r="D13" s="49">
        <v>-0.1329065</v>
      </c>
      <c r="E13" s="49">
        <v>-0.04292144</v>
      </c>
      <c r="F13" s="49">
        <v>-0.07064791</v>
      </c>
      <c r="G13" s="49">
        <v>-0.05678537</v>
      </c>
    </row>
    <row r="14" spans="1:7" ht="12.75">
      <c r="A14" t="s">
        <v>22</v>
      </c>
      <c r="B14" s="49">
        <v>0.02595262</v>
      </c>
      <c r="C14" s="49">
        <v>-0.01700487</v>
      </c>
      <c r="D14" s="49">
        <v>0.07512516</v>
      </c>
      <c r="E14" s="49">
        <v>-0.03408067</v>
      </c>
      <c r="F14" s="49">
        <v>0.0520809</v>
      </c>
      <c r="G14" s="49">
        <v>0.01648261</v>
      </c>
    </row>
    <row r="15" spans="1:7" ht="12.75">
      <c r="A15" t="s">
        <v>23</v>
      </c>
      <c r="B15" s="49">
        <v>-0.4007555</v>
      </c>
      <c r="C15" s="49">
        <v>-0.1400199</v>
      </c>
      <c r="D15" s="49">
        <v>-0.04698905</v>
      </c>
      <c r="E15" s="49">
        <v>-0.09822506</v>
      </c>
      <c r="F15" s="49">
        <v>-0.4579521</v>
      </c>
      <c r="G15" s="49">
        <v>-0.1877899</v>
      </c>
    </row>
    <row r="16" spans="1:7" ht="12.75">
      <c r="A16" t="s">
        <v>24</v>
      </c>
      <c r="B16" s="49">
        <v>-0.06241508</v>
      </c>
      <c r="C16" s="49">
        <v>-0.02111135</v>
      </c>
      <c r="D16" s="49">
        <v>-6.962016E-05</v>
      </c>
      <c r="E16" s="49">
        <v>0.01377842</v>
      </c>
      <c r="F16" s="49">
        <v>-0.05384196</v>
      </c>
      <c r="G16" s="49">
        <v>-0.01800884</v>
      </c>
    </row>
    <row r="17" spans="1:7" ht="12.75">
      <c r="A17" t="s">
        <v>25</v>
      </c>
      <c r="B17" s="49">
        <v>-0.0465973</v>
      </c>
      <c r="C17" s="49">
        <v>-0.04178512</v>
      </c>
      <c r="D17" s="49">
        <v>-0.0337072</v>
      </c>
      <c r="E17" s="49">
        <v>-0.0381995</v>
      </c>
      <c r="F17" s="49">
        <v>-0.06711475</v>
      </c>
      <c r="G17" s="49">
        <v>-0.04305641</v>
      </c>
    </row>
    <row r="18" spans="1:7" ht="12.75">
      <c r="A18" t="s">
        <v>26</v>
      </c>
      <c r="B18" s="49">
        <v>0.0528103</v>
      </c>
      <c r="C18" s="49">
        <v>-0.006010477</v>
      </c>
      <c r="D18" s="49">
        <v>0.03831837</v>
      </c>
      <c r="E18" s="49">
        <v>0.03364213</v>
      </c>
      <c r="F18" s="49">
        <v>0.01635995</v>
      </c>
      <c r="G18" s="49">
        <v>0.02569739</v>
      </c>
    </row>
    <row r="19" spans="1:7" ht="12.75">
      <c r="A19" t="s">
        <v>27</v>
      </c>
      <c r="B19" s="49">
        <v>-0.2136362</v>
      </c>
      <c r="C19" s="49">
        <v>-0.1999976</v>
      </c>
      <c r="D19" s="49">
        <v>-0.2108356</v>
      </c>
      <c r="E19" s="49">
        <v>-0.1973612</v>
      </c>
      <c r="F19" s="49">
        <v>-0.1530196</v>
      </c>
      <c r="G19" s="49">
        <v>-0.1976838</v>
      </c>
    </row>
    <row r="20" spans="1:7" ht="12.75">
      <c r="A20" t="s">
        <v>28</v>
      </c>
      <c r="B20" s="49">
        <v>-0.007510313</v>
      </c>
      <c r="C20" s="49">
        <v>-0.005394189</v>
      </c>
      <c r="D20" s="49">
        <v>-0.00807098</v>
      </c>
      <c r="E20" s="49">
        <v>-0.006123574</v>
      </c>
      <c r="F20" s="49">
        <v>-3.755988E-05</v>
      </c>
      <c r="G20" s="49">
        <v>-0.005806002</v>
      </c>
    </row>
    <row r="21" spans="1:7" ht="12.75">
      <c r="A21" t="s">
        <v>29</v>
      </c>
      <c r="B21" s="49">
        <v>-9.039597</v>
      </c>
      <c r="C21" s="49">
        <v>43.22062</v>
      </c>
      <c r="D21" s="49">
        <v>-7.271723</v>
      </c>
      <c r="E21" s="49">
        <v>15.64844</v>
      </c>
      <c r="F21" s="49">
        <v>-83.15051</v>
      </c>
      <c r="G21" s="49">
        <v>0.01860358</v>
      </c>
    </row>
    <row r="22" spans="1:7" ht="12.75">
      <c r="A22" t="s">
        <v>30</v>
      </c>
      <c r="B22" s="49">
        <v>54.41237</v>
      </c>
      <c r="C22" s="49">
        <v>17.3832</v>
      </c>
      <c r="D22" s="49">
        <v>-7.66748</v>
      </c>
      <c r="E22" s="49">
        <v>-11.81803</v>
      </c>
      <c r="F22" s="49">
        <v>-55.90374</v>
      </c>
      <c r="G22" s="49">
        <v>0</v>
      </c>
    </row>
    <row r="23" spans="1:7" ht="12.75">
      <c r="A23" t="s">
        <v>31</v>
      </c>
      <c r="B23" s="49">
        <v>-2.431578</v>
      </c>
      <c r="C23" s="49">
        <v>-1.490342</v>
      </c>
      <c r="D23" s="49">
        <v>-0.7198871</v>
      </c>
      <c r="E23" s="49">
        <v>-1.419521</v>
      </c>
      <c r="F23" s="49">
        <v>2.145563</v>
      </c>
      <c r="G23" s="49">
        <v>-0.9397736</v>
      </c>
    </row>
    <row r="24" spans="1:7" ht="12.75">
      <c r="A24" t="s">
        <v>32</v>
      </c>
      <c r="B24" s="49">
        <v>-0.007272174</v>
      </c>
      <c r="C24" s="49">
        <v>-2.165813</v>
      </c>
      <c r="D24" s="49">
        <v>0.6241986</v>
      </c>
      <c r="E24" s="49">
        <v>-0.8093309</v>
      </c>
      <c r="F24" s="49">
        <v>2.52758</v>
      </c>
      <c r="G24" s="49">
        <v>-0.2297849</v>
      </c>
    </row>
    <row r="25" spans="1:7" ht="12.75">
      <c r="A25" t="s">
        <v>33</v>
      </c>
      <c r="B25" s="49">
        <v>-0.8045773</v>
      </c>
      <c r="C25" s="49">
        <v>-0.3503333</v>
      </c>
      <c r="D25" s="49">
        <v>0.1303227</v>
      </c>
      <c r="E25" s="49">
        <v>0.5043206</v>
      </c>
      <c r="F25" s="49">
        <v>-2.313979</v>
      </c>
      <c r="G25" s="49">
        <v>-0.3567766</v>
      </c>
    </row>
    <row r="26" spans="1:7" ht="12.75">
      <c r="A26" t="s">
        <v>34</v>
      </c>
      <c r="B26" s="49">
        <v>0.8022966</v>
      </c>
      <c r="C26" s="49">
        <v>0.1942348</v>
      </c>
      <c r="D26" s="49">
        <v>0.3020016</v>
      </c>
      <c r="E26" s="49">
        <v>0.5295225</v>
      </c>
      <c r="F26" s="49">
        <v>1.674362</v>
      </c>
      <c r="G26" s="49">
        <v>0.5863899</v>
      </c>
    </row>
    <row r="27" spans="1:7" ht="12.75">
      <c r="A27" t="s">
        <v>35</v>
      </c>
      <c r="B27" s="49">
        <v>-0.004751186</v>
      </c>
      <c r="C27" s="49">
        <v>0.1699814</v>
      </c>
      <c r="D27" s="49">
        <v>0.1566205</v>
      </c>
      <c r="E27" s="49">
        <v>-0.30696</v>
      </c>
      <c r="F27" s="49">
        <v>-0.04798559</v>
      </c>
      <c r="G27" s="49">
        <v>-0.0023829</v>
      </c>
    </row>
    <row r="28" spans="1:7" ht="12.75">
      <c r="A28" t="s">
        <v>36</v>
      </c>
      <c r="B28" s="49">
        <v>0.02178475</v>
      </c>
      <c r="C28" s="49">
        <v>0.1317118</v>
      </c>
      <c r="D28" s="49">
        <v>0.3115517</v>
      </c>
      <c r="E28" s="49">
        <v>-0.005654063</v>
      </c>
      <c r="F28" s="49">
        <v>0.5510212</v>
      </c>
      <c r="G28" s="49">
        <v>0.1818672</v>
      </c>
    </row>
    <row r="29" spans="1:7" ht="12.75">
      <c r="A29" t="s">
        <v>37</v>
      </c>
      <c r="B29" s="49">
        <v>-0.09211917</v>
      </c>
      <c r="C29" s="49">
        <v>-0.007302121</v>
      </c>
      <c r="D29" s="49">
        <v>-0.09791446</v>
      </c>
      <c r="E29" s="49">
        <v>-0.0002761615</v>
      </c>
      <c r="F29" s="49">
        <v>-0.1198</v>
      </c>
      <c r="G29" s="49">
        <v>-0.05469816</v>
      </c>
    </row>
    <row r="30" spans="1:7" ht="12.75">
      <c r="A30" t="s">
        <v>38</v>
      </c>
      <c r="B30" s="49">
        <v>-0.0005157014</v>
      </c>
      <c r="C30" s="49">
        <v>0.05964672</v>
      </c>
      <c r="D30" s="49">
        <v>0.07326792</v>
      </c>
      <c r="E30" s="49">
        <v>0.05564457</v>
      </c>
      <c r="F30" s="49">
        <v>0.2139424</v>
      </c>
      <c r="G30" s="49">
        <v>0.07379954</v>
      </c>
    </row>
    <row r="31" spans="1:7" ht="12.75">
      <c r="A31" t="s">
        <v>39</v>
      </c>
      <c r="B31" s="49">
        <v>-0.02021958</v>
      </c>
      <c r="C31" s="49">
        <v>0.02050232</v>
      </c>
      <c r="D31" s="49">
        <v>-0.02262793</v>
      </c>
      <c r="E31" s="49">
        <v>-0.05174742</v>
      </c>
      <c r="F31" s="49">
        <v>-0.02142567</v>
      </c>
      <c r="G31" s="49">
        <v>-0.01874878</v>
      </c>
    </row>
    <row r="32" spans="1:7" ht="12.75">
      <c r="A32" t="s">
        <v>40</v>
      </c>
      <c r="B32" s="49">
        <v>0.02745352</v>
      </c>
      <c r="C32" s="49">
        <v>0.05988794</v>
      </c>
      <c r="D32" s="49">
        <v>0.05730785</v>
      </c>
      <c r="E32" s="49">
        <v>0.02336131</v>
      </c>
      <c r="F32" s="49">
        <v>0.05000777</v>
      </c>
      <c r="G32" s="49">
        <v>0.04445664</v>
      </c>
    </row>
    <row r="33" spans="1:7" ht="12.75">
      <c r="A33" t="s">
        <v>41</v>
      </c>
      <c r="B33" s="49">
        <v>0.1295373</v>
      </c>
      <c r="C33" s="49">
        <v>0.1113732</v>
      </c>
      <c r="D33" s="49">
        <v>0.115551</v>
      </c>
      <c r="E33" s="49">
        <v>0.08616469</v>
      </c>
      <c r="F33" s="49">
        <v>0.08693601</v>
      </c>
      <c r="G33" s="49">
        <v>0.1056895</v>
      </c>
    </row>
    <row r="34" spans="1:7" ht="12.75">
      <c r="A34" t="s">
        <v>42</v>
      </c>
      <c r="B34" s="49">
        <v>-0.01011596</v>
      </c>
      <c r="C34" s="49">
        <v>0.001612688</v>
      </c>
      <c r="D34" s="49">
        <v>-0.0007798369</v>
      </c>
      <c r="E34" s="49">
        <v>0.001164131</v>
      </c>
      <c r="F34" s="49">
        <v>-0.03483753</v>
      </c>
      <c r="G34" s="49">
        <v>-0.005640247</v>
      </c>
    </row>
    <row r="35" spans="1:7" ht="12.75">
      <c r="A35" t="s">
        <v>43</v>
      </c>
      <c r="B35" s="49">
        <v>-0.00254652</v>
      </c>
      <c r="C35" s="49">
        <v>-0.003645769</v>
      </c>
      <c r="D35" s="49">
        <v>-0.004364107</v>
      </c>
      <c r="E35" s="49">
        <v>0.001299049</v>
      </c>
      <c r="F35" s="49">
        <v>0.001636616</v>
      </c>
      <c r="G35" s="49">
        <v>-0.001765391</v>
      </c>
    </row>
    <row r="36" spans="1:6" ht="12.75">
      <c r="A36" t="s">
        <v>44</v>
      </c>
      <c r="B36" s="49">
        <v>20.45898</v>
      </c>
      <c r="C36" s="49">
        <v>20.46204</v>
      </c>
      <c r="D36" s="49">
        <v>20.47424</v>
      </c>
      <c r="E36" s="49">
        <v>20.48035</v>
      </c>
      <c r="F36" s="49">
        <v>20.49255</v>
      </c>
    </row>
    <row r="37" spans="1:6" ht="12.75">
      <c r="A37" t="s">
        <v>45</v>
      </c>
      <c r="B37" s="49">
        <v>0.3468831</v>
      </c>
      <c r="C37" s="49">
        <v>0.3219605</v>
      </c>
      <c r="D37" s="49">
        <v>0.3128052</v>
      </c>
      <c r="E37" s="49">
        <v>0.3072103</v>
      </c>
      <c r="F37" s="49">
        <v>0.3031413</v>
      </c>
    </row>
    <row r="38" spans="1:7" ht="12.75">
      <c r="A38" t="s">
        <v>56</v>
      </c>
      <c r="B38" s="49">
        <v>0.00014878</v>
      </c>
      <c r="C38" s="49">
        <v>-0.0001842635</v>
      </c>
      <c r="D38" s="49">
        <v>5.914489E-05</v>
      </c>
      <c r="E38" s="49">
        <v>-1.409378E-05</v>
      </c>
      <c r="F38" s="49">
        <v>8.845829E-05</v>
      </c>
      <c r="G38" s="49">
        <v>0.0003227196</v>
      </c>
    </row>
    <row r="39" spans="1:7" ht="12.75">
      <c r="A39" t="s">
        <v>57</v>
      </c>
      <c r="B39" s="49">
        <v>1.455777E-05</v>
      </c>
      <c r="C39" s="49">
        <v>-7.315475E-05</v>
      </c>
      <c r="D39" s="49">
        <v>1.240728E-05</v>
      </c>
      <c r="E39" s="49">
        <v>-2.6619E-05</v>
      </c>
      <c r="F39" s="49">
        <v>0.0001418504</v>
      </c>
      <c r="G39" s="49">
        <v>0.001084894</v>
      </c>
    </row>
    <row r="40" spans="2:5" ht="12.75">
      <c r="B40" t="s">
        <v>46</v>
      </c>
      <c r="C40" t="s">
        <v>47</v>
      </c>
      <c r="D40" t="s">
        <v>48</v>
      </c>
      <c r="E40">
        <v>3.117367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59</v>
      </c>
      <c r="B50">
        <f>-0.017/(B7*B7+B22*B22)*(B21*B22+B6*B7)</f>
        <v>0.000148780014263602</v>
      </c>
      <c r="C50">
        <f>-0.017/(C7*C7+C22*C22)*(C21*C22+C6*C7)</f>
        <v>-0.0001842635163564053</v>
      </c>
      <c r="D50">
        <f>-0.017/(D7*D7+D22*D22)*(D21*D22+D6*D7)</f>
        <v>5.9144893744155806E-05</v>
      </c>
      <c r="E50">
        <f>-0.017/(E7*E7+E22*E22)*(E21*E22+E6*E7)</f>
        <v>-1.4093775281137898E-05</v>
      </c>
      <c r="F50">
        <f>-0.017/(F7*F7+F22*F22)*(F21*F22+F6*F7)</f>
        <v>8.845829531283317E-05</v>
      </c>
      <c r="G50">
        <f>(B50*B$4+C50*C$4+D50*D$4+E50*E$4+F50*F$4)/SUM(B$4:F$4)</f>
        <v>-1.3208409013486643E-07</v>
      </c>
    </row>
    <row r="51" spans="1:7" ht="12.75">
      <c r="A51" t="s">
        <v>60</v>
      </c>
      <c r="B51">
        <f>-0.017/(B7*B7+B22*B22)*(B21*B7-B6*B22)</f>
        <v>1.4557767581528362E-05</v>
      </c>
      <c r="C51">
        <f>-0.017/(C7*C7+C22*C22)*(C21*C7-C6*C22)</f>
        <v>-7.315474504424732E-05</v>
      </c>
      <c r="D51">
        <f>-0.017/(D7*D7+D22*D22)*(D21*D7-D6*D22)</f>
        <v>1.2407278328988544E-05</v>
      </c>
      <c r="E51">
        <f>-0.017/(E7*E7+E22*E22)*(E21*E7-E6*E22)</f>
        <v>-2.6619004065908574E-05</v>
      </c>
      <c r="F51">
        <f>-0.017/(F7*F7+F22*F22)*(F21*F7-F6*F22)</f>
        <v>0.00014185038195420118</v>
      </c>
      <c r="G51">
        <f>(B51*B$4+C51*C$4+D51*D$4+E51*E$4+F51*F$4)/SUM(B$4:F$4)</f>
        <v>5.465669940929188E-10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10000.056472011254</v>
      </c>
      <c r="C62">
        <f>C7+(2/0.017)*(C8*C50-C23*C51)</f>
        <v>9999.970750193808</v>
      </c>
      <c r="D62">
        <f>D7+(2/0.017)*(D8*D50-D23*D51)</f>
        <v>9999.997644735817</v>
      </c>
      <c r="E62">
        <f>E7+(2/0.017)*(E8*E50-E23*E51)</f>
        <v>9999.994500816898</v>
      </c>
      <c r="F62">
        <f>F7+(2/0.017)*(F8*F50-F23*F51)</f>
        <v>9999.942512449185</v>
      </c>
    </row>
    <row r="63" spans="1:6" ht="12.75">
      <c r="A63" t="s">
        <v>68</v>
      </c>
      <c r="B63">
        <f>B8+(3/0.017)*(B9*B50-B24*B51)</f>
        <v>2.984238756083716</v>
      </c>
      <c r="C63">
        <f>C8+(3/0.017)*(C9*C50-C24*C51)</f>
        <v>0.7315454301875549</v>
      </c>
      <c r="D63">
        <f>D8+(3/0.017)*(D9*D50-D24*D51)</f>
        <v>-0.49238053116585634</v>
      </c>
      <c r="E63">
        <f>E8+(3/0.017)*(E9*E50-E24*E51)</f>
        <v>0.6313809630061162</v>
      </c>
      <c r="F63">
        <f>F8+(3/0.017)*(F9*F50-F24*F51)</f>
        <v>-2.155207105594452</v>
      </c>
    </row>
    <row r="64" spans="1:6" ht="12.75">
      <c r="A64" t="s">
        <v>69</v>
      </c>
      <c r="B64">
        <f>B9+(4/0.017)*(B10*B50-B25*B51)</f>
        <v>-0.15852182937903286</v>
      </c>
      <c r="C64">
        <f>C9+(4/0.017)*(C10*C50-C25*C51)</f>
        <v>-0.05884023055203264</v>
      </c>
      <c r="D64">
        <f>D9+(4/0.017)*(D10*D50-D25*D51)</f>
        <v>-0.14381834280515277</v>
      </c>
      <c r="E64">
        <f>E9+(4/0.017)*(E10*E50-E25*E51)</f>
        <v>0.13875899830853017</v>
      </c>
      <c r="F64">
        <f>F9+(4/0.017)*(F10*F50-F25*F51)</f>
        <v>-0.49513255116802496</v>
      </c>
    </row>
    <row r="65" spans="1:6" ht="12.75">
      <c r="A65" t="s">
        <v>70</v>
      </c>
      <c r="B65">
        <f>B10+(5/0.017)*(B11*B50-B26*B51)</f>
        <v>0.005352280056306266</v>
      </c>
      <c r="C65">
        <f>C10+(5/0.017)*(C11*C50-C26*C51)</f>
        <v>-0.20384414560507166</v>
      </c>
      <c r="D65">
        <f>D10+(5/0.017)*(D11*D50-D26*D51)</f>
        <v>0.12975117128402427</v>
      </c>
      <c r="E65">
        <f>E10+(5/0.017)*(E11*E50-E26*E51)</f>
        <v>-0.4776186425572128</v>
      </c>
      <c r="F65">
        <f>F10+(5/0.017)*(F11*F50-F26*F51)</f>
        <v>-0.9977164038520254</v>
      </c>
    </row>
    <row r="66" spans="1:6" ht="12.75">
      <c r="A66" t="s">
        <v>71</v>
      </c>
      <c r="B66">
        <f>B11+(6/0.017)*(B12*B50-B27*B51)</f>
        <v>1.6321572779227764</v>
      </c>
      <c r="C66">
        <f>C11+(6/0.017)*(C12*C50-C27*C51)</f>
        <v>1.3392437362438252</v>
      </c>
      <c r="D66">
        <f>D11+(6/0.017)*(D12*D50-D27*D51)</f>
        <v>1.9734786590795592</v>
      </c>
      <c r="E66">
        <f>E11+(6/0.017)*(E12*E50-E27*E51)</f>
        <v>1.3223085557150287</v>
      </c>
      <c r="F66">
        <f>F11+(6/0.017)*(F12*F50-F27*F51)</f>
        <v>13.19133715692021</v>
      </c>
    </row>
    <row r="67" spans="1:6" ht="12.75">
      <c r="A67" t="s">
        <v>72</v>
      </c>
      <c r="B67">
        <f>B12+(7/0.017)*(B13*B50-B28*B51)</f>
        <v>0.05197889770531515</v>
      </c>
      <c r="C67">
        <f>C12+(7/0.017)*(C13*C50-C28*C51)</f>
        <v>0.3462961793776424</v>
      </c>
      <c r="D67">
        <f>D12+(7/0.017)*(D13*D50-D28*D51)</f>
        <v>0.15711454433333882</v>
      </c>
      <c r="E67">
        <f>E12+(7/0.017)*(E13*E50-E28*E51)</f>
        <v>0.1802280139546364</v>
      </c>
      <c r="F67">
        <f>F12+(7/0.017)*(F13*F50-F28*F51)</f>
        <v>-0.6672008664468316</v>
      </c>
    </row>
    <row r="68" spans="1:6" ht="12.75">
      <c r="A68" t="s">
        <v>73</v>
      </c>
      <c r="B68">
        <f>B13+(8/0.017)*(B14*B50-B29*B51)</f>
        <v>0.10330033206608995</v>
      </c>
      <c r="C68">
        <f>C13+(8/0.017)*(C14*C50-C29*C51)</f>
        <v>-0.08065140066289586</v>
      </c>
      <c r="D68">
        <f>D13+(8/0.017)*(D14*D50-D29*D51)</f>
        <v>-0.13024385455841633</v>
      </c>
      <c r="E68">
        <f>E13+(8/0.017)*(E14*E50-E29*E51)</f>
        <v>-0.04269886392455564</v>
      </c>
      <c r="F68">
        <f>F13+(8/0.017)*(F14*F50-F29*F51)</f>
        <v>-0.06048289193389579</v>
      </c>
    </row>
    <row r="69" spans="1:6" ht="12.75">
      <c r="A69" t="s">
        <v>74</v>
      </c>
      <c r="B69">
        <f>B14+(9/0.017)*(B15*B50-B30*B51)</f>
        <v>-0.005609269053285206</v>
      </c>
      <c r="C69">
        <f>C14+(9/0.017)*(C15*C50-C30*C51)</f>
        <v>-0.001035693673307022</v>
      </c>
      <c r="D69">
        <f>D14+(9/0.017)*(D15*D50-D30*D51)</f>
        <v>0.07317257408183918</v>
      </c>
      <c r="E69">
        <f>E14+(9/0.017)*(E15*E50-E30*E51)</f>
        <v>-0.03256360619886893</v>
      </c>
      <c r="F69">
        <f>F14+(9/0.017)*(F15*F50-F30*F51)</f>
        <v>0.014568120040342622</v>
      </c>
    </row>
    <row r="70" spans="1:6" ht="12.75">
      <c r="A70" t="s">
        <v>75</v>
      </c>
      <c r="B70">
        <f>B15+(10/0.017)*(B16*B50-B31*B51)</f>
        <v>-0.4060447732626045</v>
      </c>
      <c r="C70">
        <f>C15+(10/0.017)*(C16*C50-C31*C51)</f>
        <v>-0.13684937436561978</v>
      </c>
      <c r="D70">
        <f>D15+(10/0.017)*(D16*D50-D31*D51)</f>
        <v>-0.046826324500851044</v>
      </c>
      <c r="E70">
        <f>E15+(10/0.017)*(E16*E50-E31*E51)</f>
        <v>-0.09914956278740554</v>
      </c>
      <c r="F70">
        <f>F15+(10/0.017)*(F16*F50-F31*F51)</f>
        <v>-0.45896594030869237</v>
      </c>
    </row>
    <row r="71" spans="1:6" ht="12.75">
      <c r="A71" t="s">
        <v>76</v>
      </c>
      <c r="B71">
        <f>B16+(11/0.017)*(B17*B50-B32*B51)</f>
        <v>-0.0671595798907707</v>
      </c>
      <c r="C71">
        <f>C16+(11/0.017)*(C17*C50-C32*C51)</f>
        <v>-0.013294516978265005</v>
      </c>
      <c r="D71">
        <f>D16+(11/0.017)*(D17*D50-D32*D51)</f>
        <v>-0.0018196834121051932</v>
      </c>
      <c r="E71">
        <f>E16+(11/0.017)*(E17*E50-E32*E51)</f>
        <v>0.014529157042470268</v>
      </c>
      <c r="F71">
        <f>F16+(11/0.017)*(F17*F50-F32*F51)</f>
        <v>-0.062273445538574876</v>
      </c>
    </row>
    <row r="72" spans="1:6" ht="12.75">
      <c r="A72" t="s">
        <v>77</v>
      </c>
      <c r="B72">
        <f>B17+(12/0.017)*(B18*B50-B33*B51)</f>
        <v>-0.04238223415478137</v>
      </c>
      <c r="C72">
        <f>C17+(12/0.017)*(C18*C50-C33*C51)</f>
        <v>-0.03525218610981558</v>
      </c>
      <c r="D72">
        <f>D17+(12/0.017)*(D18*D50-D33*D51)</f>
        <v>-0.033119438232536734</v>
      </c>
      <c r="E72">
        <f>E17+(12/0.017)*(E18*E50-E33*E51)</f>
        <v>-0.036915165684765466</v>
      </c>
      <c r="F72">
        <f>F17+(12/0.017)*(F18*F50-F33*F51)</f>
        <v>-0.07479809089576782</v>
      </c>
    </row>
    <row r="73" spans="1:6" ht="12.75">
      <c r="A73" t="s">
        <v>78</v>
      </c>
      <c r="B73">
        <f>B18+(13/0.017)*(B19*B50-B34*B51)</f>
        <v>0.028616893873364115</v>
      </c>
      <c r="C73">
        <f>C18+(13/0.017)*(C19*C50-C34*C51)</f>
        <v>0.022260880566948846</v>
      </c>
      <c r="D73">
        <f>D18+(13/0.017)*(D19*D50-D34*D51)</f>
        <v>0.02879000202481143</v>
      </c>
      <c r="E73">
        <f>E18+(13/0.017)*(E19*E50-E34*E51)</f>
        <v>0.03579290537222903</v>
      </c>
      <c r="F73">
        <f>F18+(13/0.017)*(F19*F50-F34*F51)</f>
        <v>0.009787963625180082</v>
      </c>
    </row>
    <row r="74" spans="1:6" ht="12.75">
      <c r="A74" t="s">
        <v>79</v>
      </c>
      <c r="B74">
        <f>B19+(14/0.017)*(B20*B50-B35*B51)</f>
        <v>-0.21452586938855728</v>
      </c>
      <c r="C74">
        <f>C19+(14/0.017)*(C20*C50-C35*C51)</f>
        <v>-0.1993986907624211</v>
      </c>
      <c r="D74">
        <f>D19+(14/0.017)*(D20*D50-D35*D51)</f>
        <v>-0.21118412634707448</v>
      </c>
      <c r="E74">
        <f>E19+(14/0.017)*(E20*E50-E35*E51)</f>
        <v>-0.19726164874524663</v>
      </c>
      <c r="F74">
        <f>F19+(14/0.017)*(F20*F50-F35*F51)</f>
        <v>-0.15321352230749238</v>
      </c>
    </row>
    <row r="75" spans="1:6" ht="12.75">
      <c r="A75" t="s">
        <v>80</v>
      </c>
      <c r="B75" s="49">
        <f>B20</f>
        <v>-0.007510313</v>
      </c>
      <c r="C75" s="49">
        <f>C20</f>
        <v>-0.005394189</v>
      </c>
      <c r="D75" s="49">
        <f>D20</f>
        <v>-0.00807098</v>
      </c>
      <c r="E75" s="49">
        <f>E20</f>
        <v>-0.006123574</v>
      </c>
      <c r="F75" s="49">
        <f>F20</f>
        <v>-3.755988E-05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54.37492696228757</v>
      </c>
      <c r="C82">
        <f>C22+(2/0.017)*(C8*C51+C23*C50)</f>
        <v>17.408987497927086</v>
      </c>
      <c r="D82">
        <f>D22+(2/0.017)*(D8*D51+D23*D50)</f>
        <v>-7.6732036520328215</v>
      </c>
      <c r="E82">
        <f>E22+(2/0.017)*(E8*E51+E23*E50)</f>
        <v>-11.817666517137528</v>
      </c>
      <c r="F82">
        <f>F22+(2/0.017)*(F8*F51+F23*F50)</f>
        <v>-55.916180026612054</v>
      </c>
    </row>
    <row r="83" spans="1:6" ht="12.75">
      <c r="A83" t="s">
        <v>83</v>
      </c>
      <c r="B83">
        <f>B23+(3/0.017)*(B9*B51+B24*B50)</f>
        <v>-2.432177635302785</v>
      </c>
      <c r="C83">
        <f>C23+(3/0.017)*(C9*C51+C24*C50)</f>
        <v>-1.4191590231911086</v>
      </c>
      <c r="D83">
        <f>D23+(3/0.017)*(D9*D51+D24*D50)</f>
        <v>-0.7136891332148214</v>
      </c>
      <c r="E83">
        <f>E23+(3/0.017)*(E9*E51+E24*E50)</f>
        <v>-1.4181376426557653</v>
      </c>
      <c r="F83">
        <f>F23+(3/0.017)*(F9*F51+F24*F50)</f>
        <v>2.1713540444710997</v>
      </c>
    </row>
    <row r="84" spans="1:6" ht="12.75">
      <c r="A84" t="s">
        <v>84</v>
      </c>
      <c r="B84">
        <f>B24+(4/0.017)*(B10*B51+B25*B50)</f>
        <v>-0.035652239590793375</v>
      </c>
      <c r="C84">
        <f>C24+(4/0.017)*(C10*C51+C25*C50)</f>
        <v>-2.148308843213126</v>
      </c>
      <c r="D84">
        <f>D24+(4/0.017)*(D10*D51+D25*D50)</f>
        <v>0.6262941523422894</v>
      </c>
      <c r="E84">
        <f>E24+(4/0.017)*(E10*E51+E25*E50)</f>
        <v>-0.8080203158468209</v>
      </c>
      <c r="F84">
        <f>F24+(4/0.017)*(F10*F51+F25*F50)</f>
        <v>2.436978766484841</v>
      </c>
    </row>
    <row r="85" spans="1:6" ht="12.75">
      <c r="A85" t="s">
        <v>85</v>
      </c>
      <c r="B85">
        <f>B25+(5/0.017)*(B11*B51+B26*B50)</f>
        <v>-0.762491770843419</v>
      </c>
      <c r="C85">
        <f>C25+(5/0.017)*(C11*C51+C26*C50)</f>
        <v>-0.3900510805925718</v>
      </c>
      <c r="D85">
        <f>D25+(5/0.017)*(D11*D51+D26*D50)</f>
        <v>0.1427679700461419</v>
      </c>
      <c r="E85">
        <f>E25+(5/0.017)*(E11*E51+E26*E50)</f>
        <v>0.4917435079455709</v>
      </c>
      <c r="F85">
        <f>F25+(5/0.017)*(F11*F51+F26*F50)</f>
        <v>-1.7193414966566456</v>
      </c>
    </row>
    <row r="86" spans="1:6" ht="12.75">
      <c r="A86" t="s">
        <v>86</v>
      </c>
      <c r="B86">
        <f>B26+(6/0.017)*(B12*B51+B27*B50)</f>
        <v>0.8022831077238526</v>
      </c>
      <c r="C86">
        <f>C26+(6/0.017)*(C12*C51+C27*C50)</f>
        <v>0.17450189600329746</v>
      </c>
      <c r="D86">
        <f>D26+(6/0.017)*(D12*D51+D27*D50)</f>
        <v>0.3059801557782663</v>
      </c>
      <c r="E86">
        <f>E26+(6/0.017)*(E12*E51+E27*E50)</f>
        <v>0.529357929109824</v>
      </c>
      <c r="F86">
        <f>F26+(6/0.017)*(F12*F51+F27*F50)</f>
        <v>1.6412007042569736</v>
      </c>
    </row>
    <row r="87" spans="1:6" ht="12.75">
      <c r="A87" t="s">
        <v>87</v>
      </c>
      <c r="B87">
        <f>B27+(7/0.017)*(B13*B51+B28*B50)</f>
        <v>-0.002812054933888016</v>
      </c>
      <c r="C87">
        <f>C27+(7/0.017)*(C13*C51+C28*C50)</f>
        <v>0.16245427217180097</v>
      </c>
      <c r="D87">
        <f>D27+(7/0.017)*(D13*D51+D28*D50)</f>
        <v>0.16352895822267974</v>
      </c>
      <c r="E87">
        <f>E27+(7/0.017)*(E13*E51+E28*E50)</f>
        <v>-0.3064567357909086</v>
      </c>
      <c r="F87">
        <f>F27+(7/0.017)*(F13*F51+F28*F50)</f>
        <v>-0.032041664052455315</v>
      </c>
    </row>
    <row r="88" spans="1:6" ht="12.75">
      <c r="A88" t="s">
        <v>88</v>
      </c>
      <c r="B88">
        <f>B28+(8/0.017)*(B14*B51+B29*B50)</f>
        <v>0.015512900956960255</v>
      </c>
      <c r="C88">
        <f>C28+(8/0.017)*(C14*C51+C29*C50)</f>
        <v>0.13293038890432024</v>
      </c>
      <c r="D88">
        <f>D28+(8/0.017)*(D14*D51+D29*D50)</f>
        <v>0.3092650922056063</v>
      </c>
      <c r="E88">
        <f>E28+(8/0.017)*(E14*E51+E29*E50)</f>
        <v>-0.005225316811095911</v>
      </c>
      <c r="F88">
        <f>F28+(8/0.017)*(F14*F51+F29*F50)</f>
        <v>0.5495107961313135</v>
      </c>
    </row>
    <row r="89" spans="1:6" ht="12.75">
      <c r="A89" t="s">
        <v>89</v>
      </c>
      <c r="B89">
        <f>B29+(9/0.017)*(B15*B51+B30*B50)</f>
        <v>-0.09524843372876486</v>
      </c>
      <c r="C89">
        <f>C29+(9/0.017)*(C15*C51+C30*C50)</f>
        <v>-0.007697906207432017</v>
      </c>
      <c r="D89">
        <f>D29+(9/0.017)*(D15*D51+D30*D50)</f>
        <v>-0.09592894505332852</v>
      </c>
      <c r="E89">
        <f>E29+(9/0.017)*(E15*E51+E30*E50)</f>
        <v>0.000692879726874535</v>
      </c>
      <c r="F89">
        <f>F29+(9/0.017)*(F15*F51+F30*F50)</f>
        <v>-0.1441718413366665</v>
      </c>
    </row>
    <row r="90" spans="1:6" ht="12.75">
      <c r="A90" t="s">
        <v>90</v>
      </c>
      <c r="B90">
        <f>B30+(10/0.017)*(B16*B51+B31*B50)</f>
        <v>-0.0028197564758979657</v>
      </c>
      <c r="C90">
        <f>C30+(10/0.017)*(C16*C51+C31*C50)</f>
        <v>0.05833293520595625</v>
      </c>
      <c r="D90">
        <f>D30+(10/0.017)*(D16*D51+D31*D50)</f>
        <v>0.07248016099282198</v>
      </c>
      <c r="E90">
        <f>E30+(10/0.017)*(E16*E51+E31*E50)</f>
        <v>0.05585783393579815</v>
      </c>
      <c r="F90">
        <f>F30+(10/0.017)*(F16*F51+F31*F50)</f>
        <v>0.20833488186158933</v>
      </c>
    </row>
    <row r="91" spans="1:6" ht="12.75">
      <c r="A91" t="s">
        <v>91</v>
      </c>
      <c r="B91">
        <f>B31+(11/0.017)*(B17*B51+B32*B50)</f>
        <v>-0.018015579601620434</v>
      </c>
      <c r="C91">
        <f>C31+(11/0.017)*(C17*C51+C32*C50)</f>
        <v>0.0153398371337365</v>
      </c>
      <c r="D91">
        <f>D31+(11/0.017)*(D17*D51+D32*D50)</f>
        <v>-0.020705355120263735</v>
      </c>
      <c r="E91">
        <f>E31+(11/0.017)*(E17*E51+E32*E50)</f>
        <v>-0.0513025129696218</v>
      </c>
      <c r="F91">
        <f>F31+(11/0.017)*(F17*F51+F32*F50)</f>
        <v>-0.024723502893665254</v>
      </c>
    </row>
    <row r="92" spans="1:6" ht="12.75">
      <c r="A92" t="s">
        <v>92</v>
      </c>
      <c r="B92">
        <f>B32+(12/0.017)*(B18*B51+B33*B50)</f>
        <v>0.041600363351750075</v>
      </c>
      <c r="C92">
        <f>C32+(12/0.017)*(C18*C51+C33*C50)</f>
        <v>0.045712182907762904</v>
      </c>
      <c r="D92">
        <f>D32+(12/0.017)*(D18*D51+D33*D50)</f>
        <v>0.06246762291675349</v>
      </c>
      <c r="E92">
        <f>E32+(12/0.017)*(E18*E51+E33*E50)</f>
        <v>0.0218719647482696</v>
      </c>
      <c r="F92">
        <f>F32+(12/0.017)*(F18*F51+F33*F50)</f>
        <v>0.057074270989753685</v>
      </c>
    </row>
    <row r="93" spans="1:6" ht="12.75">
      <c r="A93" t="s">
        <v>93</v>
      </c>
      <c r="B93">
        <f>B33+(13/0.017)*(B19*B51+B34*B50)</f>
        <v>0.12600809149082456</v>
      </c>
      <c r="C93">
        <f>C33+(13/0.017)*(C19*C51+C34*C50)</f>
        <v>0.12233419884619662</v>
      </c>
      <c r="D93">
        <f>D33+(13/0.017)*(D19*D51+D34*D50)</f>
        <v>0.11351533815065774</v>
      </c>
      <c r="E93">
        <f>E33+(13/0.017)*(E19*E51+E34*E50)</f>
        <v>0.09016957062347238</v>
      </c>
      <c r="F93">
        <f>F33+(13/0.017)*(F19*F51+F34*F50)</f>
        <v>0.06798081918226741</v>
      </c>
    </row>
    <row r="94" spans="1:6" ht="12.75">
      <c r="A94" t="s">
        <v>94</v>
      </c>
      <c r="B94">
        <f>B34+(14/0.017)*(B20*B51+B35*B50)</f>
        <v>-0.010518010907210301</v>
      </c>
      <c r="C94">
        <f>C34+(14/0.017)*(C20*C51+C35*C50)</f>
        <v>0.0024908937832294835</v>
      </c>
      <c r="D94">
        <f>D34+(14/0.017)*(D20*D51+D35*D50)</f>
        <v>-0.0010748692271006807</v>
      </c>
      <c r="E94">
        <f>E34+(14/0.017)*(E20*E51+E35*E50)</f>
        <v>0.0012832915359565808</v>
      </c>
      <c r="F94">
        <f>F34+(14/0.017)*(F20*F51+F35*F50)</f>
        <v>-0.034722693453314954</v>
      </c>
    </row>
    <row r="95" spans="1:6" ht="12.75">
      <c r="A95" t="s">
        <v>95</v>
      </c>
      <c r="B95" s="49">
        <f>B35</f>
        <v>-0.00254652</v>
      </c>
      <c r="C95" s="49">
        <f>C35</f>
        <v>-0.003645769</v>
      </c>
      <c r="D95" s="49">
        <f>D35</f>
        <v>-0.004364107</v>
      </c>
      <c r="E95" s="49">
        <f>E35</f>
        <v>0.001299049</v>
      </c>
      <c r="F95" s="49">
        <f>F35</f>
        <v>0.001636616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2.9842219035824233</v>
      </c>
      <c r="C103">
        <f>C63*10000/C62</f>
        <v>0.731547569950019</v>
      </c>
      <c r="D103">
        <f>D63*10000/D62</f>
        <v>-0.49238064713450663</v>
      </c>
      <c r="E103">
        <f>E63*10000/E62</f>
        <v>0.6313813102142595</v>
      </c>
      <c r="F103">
        <f>F63*10000/F62</f>
        <v>-2.1552194954234785</v>
      </c>
      <c r="G103">
        <f>AVERAGE(C103:E103)</f>
        <v>0.29018274434325725</v>
      </c>
      <c r="H103">
        <f>STDEV(C103:E103)</f>
        <v>0.6795678157169069</v>
      </c>
      <c r="I103">
        <f>(B103*B4+C103*C4+D103*D4+E103*E4+F103*F4)/SUM(B4:F4)</f>
        <v>0.3549686727659969</v>
      </c>
      <c r="K103">
        <f>(LN(H103)+LN(H123))/2-LN(K114*K115^3)</f>
        <v>-4.5211584020831</v>
      </c>
    </row>
    <row r="104" spans="1:11" ht="12.75">
      <c r="A104" t="s">
        <v>69</v>
      </c>
      <c r="B104">
        <f>B64*10000/B62</f>
        <v>-0.15852093417943497</v>
      </c>
      <c r="C104">
        <f>C64*10000/C62</f>
        <v>-0.05884040265907004</v>
      </c>
      <c r="D104">
        <f>D64*10000/D62</f>
        <v>-0.14381837667817993</v>
      </c>
      <c r="E104">
        <f>E64*10000/E62</f>
        <v>0.138759074614686</v>
      </c>
      <c r="F104">
        <f>F64*10000/F62</f>
        <v>-0.49513539758015784</v>
      </c>
      <c r="G104">
        <f>AVERAGE(C104:E104)</f>
        <v>-0.021299901574187985</v>
      </c>
      <c r="H104">
        <f>STDEV(C104:E104)</f>
        <v>0.14498093292247444</v>
      </c>
      <c r="I104">
        <f>(B104*B4+C104*C4+D104*D4+E104*E4+F104*F4)/SUM(B4:F4)</f>
        <v>-0.10435441907945463</v>
      </c>
      <c r="K104">
        <f>(LN(H104)+LN(H124))/2-LN(K114*K115^4)</f>
        <v>-4.089037127201869</v>
      </c>
    </row>
    <row r="105" spans="1:11" ht="12.75">
      <c r="A105" t="s">
        <v>70</v>
      </c>
      <c r="B105">
        <f>B65*10000/B62</f>
        <v>0.005352249831074996</v>
      </c>
      <c r="C105">
        <f>C65*10000/C62</f>
        <v>-0.2038447418469909</v>
      </c>
      <c r="D105">
        <f>D65*10000/D62</f>
        <v>0.12975120184386013</v>
      </c>
      <c r="E105">
        <f>E65*10000/E62</f>
        <v>-0.4776189052085941</v>
      </c>
      <c r="F105">
        <f>F65*10000/F62</f>
        <v>-0.9977221395122449</v>
      </c>
      <c r="G105">
        <f>AVERAGE(C105:E105)</f>
        <v>-0.1839041484039083</v>
      </c>
      <c r="H105">
        <f>STDEV(C105:E105)</f>
        <v>0.3041756600804445</v>
      </c>
      <c r="I105">
        <f>(B105*B4+C105*C4+D105*D4+E105*E4+F105*F4)/SUM(B4:F4)</f>
        <v>-0.264992924591956</v>
      </c>
      <c r="K105">
        <f>(LN(H105)+LN(H125))/2-LN(K114*K115^5)</f>
        <v>-3.696874324415252</v>
      </c>
    </row>
    <row r="106" spans="1:11" ht="12.75">
      <c r="A106" t="s">
        <v>71</v>
      </c>
      <c r="B106">
        <f>B66*10000/B62</f>
        <v>1.6321480608544103</v>
      </c>
      <c r="C106">
        <f>C66*10000/C62</f>
        <v>1.339247653517256</v>
      </c>
      <c r="D106">
        <f>D66*10000/D62</f>
        <v>1.973479123886029</v>
      </c>
      <c r="E106">
        <f>E66*10000/E62</f>
        <v>1.322309282877115</v>
      </c>
      <c r="F106">
        <f>F66*10000/F62</f>
        <v>13.191412991122673</v>
      </c>
      <c r="G106">
        <f>AVERAGE(C106:E106)</f>
        <v>1.5450120200934665</v>
      </c>
      <c r="H106">
        <f>STDEV(C106:E106)</f>
        <v>0.37116003472124526</v>
      </c>
      <c r="I106">
        <f>(B106*B4+C106*C4+D106*D4+E106*E4+F106*F4)/SUM(B4:F4)</f>
        <v>3.110248720056513</v>
      </c>
      <c r="K106">
        <f>(LN(H106)+LN(H126))/2-LN(K114*K115^6)</f>
        <v>-3.4592407510965013</v>
      </c>
    </row>
    <row r="107" spans="1:11" ht="12.75">
      <c r="A107" t="s">
        <v>72</v>
      </c>
      <c r="B107">
        <f>B67*10000/B62</f>
        <v>0.05197860417168317</v>
      </c>
      <c r="C107">
        <f>C67*10000/C62</f>
        <v>0.3462971922902183</v>
      </c>
      <c r="D107">
        <f>D67*10000/D62</f>
        <v>0.15711458133797343</v>
      </c>
      <c r="E107">
        <f>E67*10000/E62</f>
        <v>0.18022811306537578</v>
      </c>
      <c r="F107">
        <f>F67*10000/F62</f>
        <v>-0.6672047020432529</v>
      </c>
      <c r="G107">
        <f>AVERAGE(C107:E107)</f>
        <v>0.2278799622311892</v>
      </c>
      <c r="H107">
        <f>STDEV(C107:E107)</f>
        <v>0.10320144920672476</v>
      </c>
      <c r="I107">
        <f>(B107*B4+C107*C4+D107*D4+E107*E4+F107*F4)/SUM(B4:F4)</f>
        <v>0.08304991564041059</v>
      </c>
      <c r="K107">
        <f>(LN(H107)+LN(H127))/2-LN(K114*K115^7)</f>
        <v>-3.3015853839354716</v>
      </c>
    </row>
    <row r="108" spans="1:9" ht="12.75">
      <c r="A108" t="s">
        <v>73</v>
      </c>
      <c r="B108">
        <f>B68*10000/B62</f>
        <v>0.10329974871163278</v>
      </c>
      <c r="C108">
        <f>C68*10000/C62</f>
        <v>-0.08065163656736973</v>
      </c>
      <c r="D108">
        <f>D68*10000/D62</f>
        <v>-0.13024388523429214</v>
      </c>
      <c r="E108">
        <f>E68*10000/E62</f>
        <v>-0.042698887405455646</v>
      </c>
      <c r="F108">
        <f>F68*10000/F62</f>
        <v>-0.060483239637227</v>
      </c>
      <c r="G108">
        <f>AVERAGE(C108:E108)</f>
        <v>-0.08453146973570584</v>
      </c>
      <c r="H108">
        <f>STDEV(C108:E108)</f>
        <v>0.0439012698025164</v>
      </c>
      <c r="I108">
        <f>(B108*B4+C108*C4+D108*D4+E108*E4+F108*F4)/SUM(B4:F4)</f>
        <v>-0.05407974835799706</v>
      </c>
    </row>
    <row r="109" spans="1:9" ht="12.75">
      <c r="A109" t="s">
        <v>74</v>
      </c>
      <c r="B109">
        <f>B69*10000/B62</f>
        <v>-0.005609237376793579</v>
      </c>
      <c r="C109">
        <f>C69*10000/C62</f>
        <v>-0.0010356967026998046</v>
      </c>
      <c r="D109">
        <f>D69*10000/D62</f>
        <v>0.07317259131591752</v>
      </c>
      <c r="E109">
        <f>E69*10000/E62</f>
        <v>-0.03256362410620207</v>
      </c>
      <c r="F109">
        <f>F69*10000/F62</f>
        <v>0.014568203789378186</v>
      </c>
      <c r="G109">
        <f>AVERAGE(C109:E109)</f>
        <v>0.013191090169005217</v>
      </c>
      <c r="H109">
        <f>STDEV(C109:E109)</f>
        <v>0.054284785266849024</v>
      </c>
      <c r="I109">
        <f>(B109*B4+C109*C4+D109*D4+E109*E4+F109*F4)/SUM(B4:F4)</f>
        <v>0.010640527172346924</v>
      </c>
    </row>
    <row r="110" spans="1:11" ht="12.75">
      <c r="A110" t="s">
        <v>75</v>
      </c>
      <c r="B110">
        <f>B70*10000/B62</f>
        <v>-0.40604248025905304</v>
      </c>
      <c r="C110">
        <f>C70*10000/C62</f>
        <v>-0.13684977464855835</v>
      </c>
      <c r="D110">
        <f>D70*10000/D62</f>
        <v>-0.04682633552969013</v>
      </c>
      <c r="E110">
        <f>E70*10000/E62</f>
        <v>-0.09914961731159555</v>
      </c>
      <c r="F110">
        <f>F70*10000/F62</f>
        <v>-0.45896857880664205</v>
      </c>
      <c r="G110">
        <f>AVERAGE(C110:E110)</f>
        <v>-0.09427524249661468</v>
      </c>
      <c r="H110">
        <f>STDEV(C110:E110)</f>
        <v>0.04520923075075305</v>
      </c>
      <c r="I110">
        <f>(B110*B4+C110*C4+D110*D4+E110*E4+F110*F4)/SUM(B4:F4)</f>
        <v>-0.18811429947534283</v>
      </c>
      <c r="K110">
        <f>EXP(AVERAGE(K103:K107))</f>
        <v>0.022069047942078444</v>
      </c>
    </row>
    <row r="111" spans="1:9" ht="12.75">
      <c r="A111" t="s">
        <v>76</v>
      </c>
      <c r="B111">
        <f>B71*10000/B62</f>
        <v>-0.06715920062925733</v>
      </c>
      <c r="C111">
        <f>C71*10000/C62</f>
        <v>-0.01329455586458325</v>
      </c>
      <c r="D111">
        <f>D71*10000/D62</f>
        <v>-0.0018196838406888108</v>
      </c>
      <c r="E111">
        <f>E71*10000/E62</f>
        <v>0.014529165032324152</v>
      </c>
      <c r="F111">
        <f>F71*10000/F62</f>
        <v>-0.0622738035354194</v>
      </c>
      <c r="G111">
        <f>AVERAGE(C111:E111)</f>
        <v>-0.0001950248909826363</v>
      </c>
      <c r="H111">
        <f>STDEV(C111:E111)</f>
        <v>0.013982828707539677</v>
      </c>
      <c r="I111">
        <f>(B111*B4+C111*C4+D111*D4+E111*E4+F111*F4)/SUM(B4:F4)</f>
        <v>-0.018182276156065512</v>
      </c>
    </row>
    <row r="112" spans="1:9" ht="12.75">
      <c r="A112" t="s">
        <v>77</v>
      </c>
      <c r="B112">
        <f>B72*10000/B62</f>
        <v>-0.04238199481513255</v>
      </c>
      <c r="C112">
        <f>C72*10000/C62</f>
        <v>-0.035252289222078334</v>
      </c>
      <c r="D112">
        <f>D72*10000/D62</f>
        <v>-0.03311944603304123</v>
      </c>
      <c r="E112">
        <f>E72*10000/E62</f>
        <v>-0.03691518598510216</v>
      </c>
      <c r="F112">
        <f>F72*10000/F62</f>
        <v>-0.07479852089414489</v>
      </c>
      <c r="G112">
        <f>AVERAGE(C112:E112)</f>
        <v>-0.03509564041340724</v>
      </c>
      <c r="H112">
        <f>STDEV(C112:E112)</f>
        <v>0.0019027124277886157</v>
      </c>
      <c r="I112">
        <f>(B112*B4+C112*C4+D112*D4+E112*E4+F112*F4)/SUM(B4:F4)</f>
        <v>-0.04144562254872769</v>
      </c>
    </row>
    <row r="113" spans="1:9" ht="12.75">
      <c r="A113" t="s">
        <v>78</v>
      </c>
      <c r="B113">
        <f>B73*10000/B62</f>
        <v>0.02861673226892144</v>
      </c>
      <c r="C113">
        <f>C73*10000/C62</f>
        <v>0.022260945679783522</v>
      </c>
      <c r="D113">
        <f>D73*10000/D62</f>
        <v>0.028790008805619088</v>
      </c>
      <c r="E113">
        <f>E73*10000/E62</f>
        <v>0.0357929250554139</v>
      </c>
      <c r="F113">
        <f>F73*10000/F62</f>
        <v>0.009788019894109186</v>
      </c>
      <c r="G113">
        <f>AVERAGE(C113:E113)</f>
        <v>0.028947959846938837</v>
      </c>
      <c r="H113">
        <f>STDEV(C113:E113)</f>
        <v>0.006767372300547063</v>
      </c>
      <c r="I113">
        <f>(B113*B4+C113*C4+D113*D4+E113*E4+F113*F4)/SUM(B4:F4)</f>
        <v>0.026345612618242583</v>
      </c>
    </row>
    <row r="114" spans="1:11" ht="12.75">
      <c r="A114" t="s">
        <v>79</v>
      </c>
      <c r="B114">
        <f>B74*10000/B62</f>
        <v>-0.21452465792466763</v>
      </c>
      <c r="C114">
        <f>C74*10000/C62</f>
        <v>-0.19939927400143304</v>
      </c>
      <c r="D114">
        <f>D74*10000/D62</f>
        <v>-0.21118417608652706</v>
      </c>
      <c r="E114">
        <f>E74*10000/E62</f>
        <v>-0.19726175722309883</v>
      </c>
      <c r="F114">
        <f>F74*10000/F62</f>
        <v>-0.15321440309957077</v>
      </c>
      <c r="G114">
        <f>AVERAGE(C114:E114)</f>
        <v>-0.20261506910368632</v>
      </c>
      <c r="H114">
        <f>STDEV(C114:E114)</f>
        <v>0.0074976289823475055</v>
      </c>
      <c r="I114">
        <f>(B114*B4+C114*C4+D114*D4+E114*E4+F114*F4)/SUM(B4:F4)</f>
        <v>-0.19775522466219592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-0.007510270587991484</v>
      </c>
      <c r="C115">
        <f>C75*10000/C62</f>
        <v>-0.005394204777944432</v>
      </c>
      <c r="D115">
        <f>D75*10000/D62</f>
        <v>-0.00807098190092946</v>
      </c>
      <c r="E115">
        <f>E75*10000/E62</f>
        <v>-0.0061235773674673186</v>
      </c>
      <c r="F115">
        <f>F75*10000/F62</f>
        <v>-3.75600959237923E-05</v>
      </c>
      <c r="G115">
        <f>AVERAGE(C115:E115)</f>
        <v>-0.00652958801544707</v>
      </c>
      <c r="H115">
        <f>STDEV(C115:E115)</f>
        <v>0.0013838054148754776</v>
      </c>
      <c r="I115">
        <f>(B115*B4+C115*C4+D115*D4+E115*E4+F115*F4)/SUM(B4:F4)</f>
        <v>-0.005806119388265692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54.37461989787289</v>
      </c>
      <c r="C122">
        <f>C82*10000/C62</f>
        <v>17.40903841902706</v>
      </c>
      <c r="D122">
        <f>D82*10000/D62</f>
        <v>-7.67320545927542</v>
      </c>
      <c r="E122">
        <f>E82*10000/E62</f>
        <v>-11.817673015892304</v>
      </c>
      <c r="F122">
        <f>F82*10000/F62</f>
        <v>-55.916501476884065</v>
      </c>
      <c r="G122">
        <f>AVERAGE(C122:E122)</f>
        <v>-0.6939466853802211</v>
      </c>
      <c r="H122">
        <f>STDEV(C122:E122)</f>
        <v>15.81400344946707</v>
      </c>
      <c r="I122">
        <f>(B122*B4+C122*C4+D122*D4+E122*E4+F122*F4)/SUM(B4:F4)</f>
        <v>-0.068908636743539</v>
      </c>
    </row>
    <row r="123" spans="1:9" ht="12.75">
      <c r="A123" t="s">
        <v>83</v>
      </c>
      <c r="B123">
        <f>B83*10000/B62</f>
        <v>-2.4321639003840696</v>
      </c>
      <c r="C123">
        <f>C83*10000/C62</f>
        <v>-1.4191631742158888</v>
      </c>
      <c r="D123">
        <f>D83*10000/D62</f>
        <v>-0.7136893013075063</v>
      </c>
      <c r="E123">
        <f>E83*10000/E62</f>
        <v>-1.41813842251605</v>
      </c>
      <c r="F123">
        <f>F83*10000/F62</f>
        <v>2.1713665271254565</v>
      </c>
      <c r="G123">
        <f>AVERAGE(C123:E123)</f>
        <v>-1.1836636326798151</v>
      </c>
      <c r="H123">
        <f>STDEV(C123:E123)</f>
        <v>0.40701003260441615</v>
      </c>
      <c r="I123">
        <f>(B123*B4+C123*C4+D123*D4+E123*E4+F123*F4)/SUM(B4:F4)</f>
        <v>-0.9175049327382914</v>
      </c>
    </row>
    <row r="124" spans="1:9" ht="12.75">
      <c r="A124" t="s">
        <v>84</v>
      </c>
      <c r="B124">
        <f>B84*10000/B62</f>
        <v>-0.03565203825656281</v>
      </c>
      <c r="C124">
        <f>C84*10000/C62</f>
        <v>-2.1483151269932366</v>
      </c>
      <c r="D124">
        <f>D84*10000/D62</f>
        <v>0.6262942998511426</v>
      </c>
      <c r="E124">
        <f>E84*10000/E62</f>
        <v>-0.808020760192232</v>
      </c>
      <c r="F124">
        <f>F84*10000/F62</f>
        <v>2.4369927761594465</v>
      </c>
      <c r="G124">
        <f>AVERAGE(C124:E124)</f>
        <v>-0.7766805291114419</v>
      </c>
      <c r="H124">
        <f>STDEV(C124:E124)</f>
        <v>1.3875701875748743</v>
      </c>
      <c r="I124">
        <f>(B124*B4+C124*C4+D124*D4+E124*E4+F124*F4)/SUM(B4:F4)</f>
        <v>-0.24095888074305546</v>
      </c>
    </row>
    <row r="125" spans="1:9" ht="12.75">
      <c r="A125" t="s">
        <v>85</v>
      </c>
      <c r="B125">
        <f>B85*10000/B62</f>
        <v>-0.762487464923349</v>
      </c>
      <c r="C125">
        <f>C85*10000/C62</f>
        <v>-0.39005222148776014</v>
      </c>
      <c r="D125">
        <f>D85*10000/D62</f>
        <v>0.14276800367177844</v>
      </c>
      <c r="E125">
        <f>E85*10000/E62</f>
        <v>0.4917437783644786</v>
      </c>
      <c r="F125">
        <f>F85*10000/F62</f>
        <v>-1.7193513807866327</v>
      </c>
      <c r="G125">
        <f>AVERAGE(C125:E125)</f>
        <v>0.0814865201828323</v>
      </c>
      <c r="H125">
        <f>STDEV(C125:E125)</f>
        <v>0.44408063626193706</v>
      </c>
      <c r="I125">
        <f>(B125*B4+C125*C4+D125*D4+E125*E4+F125*F4)/SUM(B4:F4)</f>
        <v>-0.2809979842198708</v>
      </c>
    </row>
    <row r="126" spans="1:9" ht="12.75">
      <c r="A126" t="s">
        <v>86</v>
      </c>
      <c r="B126">
        <f>B86*10000/B62</f>
        <v>0.8022785770953691</v>
      </c>
      <c r="C126">
        <f>C86*10000/C62</f>
        <v>0.17450240641945422</v>
      </c>
      <c r="D126">
        <f>D86*10000/D62</f>
        <v>0.3059802278446935</v>
      </c>
      <c r="E126">
        <f>E86*10000/E62</f>
        <v>0.5293582202136019</v>
      </c>
      <c r="F126">
        <f>F86*10000/F62</f>
        <v>1.6412101391721012</v>
      </c>
      <c r="G126">
        <f>AVERAGE(C126:E126)</f>
        <v>0.33661361815924984</v>
      </c>
      <c r="H126">
        <f>STDEV(C126:E126)</f>
        <v>0.1794002943071714</v>
      </c>
      <c r="I126">
        <f>(B126*B4+C126*C4+D126*D4+E126*E4+F126*F4)/SUM(B4:F4)</f>
        <v>0.5780736282974019</v>
      </c>
    </row>
    <row r="127" spans="1:9" ht="12.75">
      <c r="A127" t="s">
        <v>87</v>
      </c>
      <c r="B127">
        <f>B87*10000/B62</f>
        <v>-0.002812039053737907</v>
      </c>
      <c r="C127">
        <f>C87*10000/C62</f>
        <v>0.16245474734878845</v>
      </c>
      <c r="D127">
        <f>D87*10000/D62</f>
        <v>0.16352899673807864</v>
      </c>
      <c r="E127">
        <f>E87*10000/E62</f>
        <v>-0.30645690431717154</v>
      </c>
      <c r="F127">
        <f>F87*10000/F62</f>
        <v>-0.032041848253193284</v>
      </c>
      <c r="G127">
        <f>AVERAGE(C127:E127)</f>
        <v>0.006508946589898516</v>
      </c>
      <c r="H127">
        <f>STDEV(C127:E127)</f>
        <v>0.27103690962381377</v>
      </c>
      <c r="I127">
        <f>(B127*B4+C127*C4+D127*D4+E127*E4+F127*F4)/SUM(B4:F4)</f>
        <v>-2.3488941997044683E-06</v>
      </c>
    </row>
    <row r="128" spans="1:9" ht="12.75">
      <c r="A128" t="s">
        <v>88</v>
      </c>
      <c r="B128">
        <f>B88*10000/B62</f>
        <v>0.01551281335298323</v>
      </c>
      <c r="C128">
        <f>C88*10000/C62</f>
        <v>0.13293077772426878</v>
      </c>
      <c r="D128">
        <f>D88*10000/D62</f>
        <v>0.30926516504572293</v>
      </c>
      <c r="E128">
        <f>E88*10000/E62</f>
        <v>-0.0052253196845948825</v>
      </c>
      <c r="F128">
        <f>F88*10000/F62</f>
        <v>0.5495139551524556</v>
      </c>
      <c r="G128">
        <f>AVERAGE(C128:E128)</f>
        <v>0.14565687436179894</v>
      </c>
      <c r="H128">
        <f>STDEV(C128:E128)</f>
        <v>0.15763099758042</v>
      </c>
      <c r="I128">
        <f>(B128*B4+C128*C4+D128*D4+E128*E4+F128*F4)/SUM(B4:F4)</f>
        <v>0.1806027772199985</v>
      </c>
    </row>
    <row r="129" spans="1:9" ht="12.75">
      <c r="A129" t="s">
        <v>89</v>
      </c>
      <c r="B129">
        <f>B89*10000/B62</f>
        <v>-0.09524789584474025</v>
      </c>
      <c r="C129">
        <f>C89*10000/C62</f>
        <v>-0.0076979287237243415</v>
      </c>
      <c r="D129">
        <f>D89*10000/D62</f>
        <v>-0.0959289676471347</v>
      </c>
      <c r="E129">
        <f>E89*10000/E62</f>
        <v>0.0006928801079019932</v>
      </c>
      <c r="F129">
        <f>F89*10000/F62</f>
        <v>-0.14417267015003662</v>
      </c>
      <c r="G129">
        <f>AVERAGE(C129:E129)</f>
        <v>-0.034311338754319014</v>
      </c>
      <c r="H129">
        <f>STDEV(C129:E129)</f>
        <v>0.053527101182408436</v>
      </c>
      <c r="I129">
        <f>(B129*B4+C129*C4+D129*D4+E129*E4+F129*F4)/SUM(B4:F4)</f>
        <v>-0.057786962749641096</v>
      </c>
    </row>
    <row r="130" spans="1:9" ht="12.75">
      <c r="A130" t="s">
        <v>90</v>
      </c>
      <c r="B130">
        <f>B90*10000/B62</f>
        <v>-0.0028197405522559457</v>
      </c>
      <c r="C130">
        <f>C90*10000/C62</f>
        <v>0.05833310582916025</v>
      </c>
      <c r="D130">
        <f>D90*10000/D62</f>
        <v>0.07248017806381872</v>
      </c>
      <c r="E130">
        <f>E90*10000/E62</f>
        <v>0.05585786465306069</v>
      </c>
      <c r="F130">
        <f>F90*10000/F62</f>
        <v>0.20833607953468522</v>
      </c>
      <c r="G130">
        <f>AVERAGE(C130:E130)</f>
        <v>0.06222371618201322</v>
      </c>
      <c r="H130">
        <f>STDEV(C130:E130)</f>
        <v>0.008968163829327682</v>
      </c>
      <c r="I130">
        <f>(B130*B4+C130*C4+D130*D4+E130*E4+F130*F4)/SUM(B4:F4)</f>
        <v>0.07226876069881315</v>
      </c>
    </row>
    <row r="131" spans="1:9" ht="12.75">
      <c r="A131" t="s">
        <v>91</v>
      </c>
      <c r="B131">
        <f>B91*10000/B62</f>
        <v>-0.018015477864593562</v>
      </c>
      <c r="C131">
        <f>C91*10000/C62</f>
        <v>0.015339882002594058</v>
      </c>
      <c r="D131">
        <f>D91*10000/D62</f>
        <v>-0.020705359996923016</v>
      </c>
      <c r="E131">
        <f>E91*10000/E62</f>
        <v>-0.05130254118182855</v>
      </c>
      <c r="F131">
        <f>F91*10000/F62</f>
        <v>-0.02472364502384522</v>
      </c>
      <c r="G131">
        <f>AVERAGE(C131:E131)</f>
        <v>-0.018889339725385836</v>
      </c>
      <c r="H131">
        <f>STDEV(C131:E131)</f>
        <v>0.03335830614993652</v>
      </c>
      <c r="I131">
        <f>(B131*B4+C131*C4+D131*D4+E131*E4+F131*F4)/SUM(B4:F4)</f>
        <v>-0.01954018512987856</v>
      </c>
    </row>
    <row r="132" spans="1:9" ht="12.75">
      <c r="A132" t="s">
        <v>92</v>
      </c>
      <c r="B132">
        <f>B92*10000/B62</f>
        <v>0.041600128427458</v>
      </c>
      <c r="C132">
        <f>C92*10000/C62</f>
        <v>0.045712316615403065</v>
      </c>
      <c r="D132">
        <f>D92*10000/D62</f>
        <v>0.06246763762953245</v>
      </c>
      <c r="E132">
        <f>E92*10000/E62</f>
        <v>0.02187197677607011</v>
      </c>
      <c r="F132">
        <f>F92*10000/F62</f>
        <v>0.05707459909764528</v>
      </c>
      <c r="G132">
        <f>AVERAGE(C132:E132)</f>
        <v>0.04335064367366854</v>
      </c>
      <c r="H132">
        <f>STDEV(C132:E132)</f>
        <v>0.020400613822753575</v>
      </c>
      <c r="I132">
        <f>(B132*B4+C132*C4+D132*D4+E132*E4+F132*F4)/SUM(B4:F4)</f>
        <v>0.04492395937559386</v>
      </c>
    </row>
    <row r="133" spans="1:9" ht="12.75">
      <c r="A133" t="s">
        <v>93</v>
      </c>
      <c r="B133">
        <f>B93*10000/B62</f>
        <v>0.12600737990180697</v>
      </c>
      <c r="C133">
        <f>C93*10000/C62</f>
        <v>0.12233455667240394</v>
      </c>
      <c r="D133">
        <f>D93*10000/D62</f>
        <v>0.11351536488652507</v>
      </c>
      <c r="E133">
        <f>E93*10000/E62</f>
        <v>0.09016962020939755</v>
      </c>
      <c r="F133">
        <f>F93*10000/F62</f>
        <v>0.06798120998959378</v>
      </c>
      <c r="G133">
        <f>AVERAGE(C133:E133)</f>
        <v>0.10867318058944218</v>
      </c>
      <c r="H133">
        <f>STDEV(C133:E133)</f>
        <v>0.0166201939216273</v>
      </c>
      <c r="I133">
        <f>(B133*B4+C133*C4+D133*D4+E133*E4+F133*F4)/SUM(B4:F4)</f>
        <v>0.10576151725413338</v>
      </c>
    </row>
    <row r="134" spans="1:9" ht="12.75">
      <c r="A134" t="s">
        <v>94</v>
      </c>
      <c r="B134">
        <f>B94*10000/B62</f>
        <v>-0.010517951510222695</v>
      </c>
      <c r="C134">
        <f>C94*10000/C62</f>
        <v>0.002490901069066835</v>
      </c>
      <c r="D134">
        <f>D94*10000/D62</f>
        <v>-0.0010748694802608396</v>
      </c>
      <c r="E134">
        <f>E94*10000/E62</f>
        <v>0.0012832922416624818</v>
      </c>
      <c r="F134">
        <f>F94*10000/F62</f>
        <v>-0.03472289306672292</v>
      </c>
      <c r="G134">
        <f>AVERAGE(C134:E134)</f>
        <v>0.000899774610156159</v>
      </c>
      <c r="H134">
        <f>STDEV(C134:E134)</f>
        <v>0.0018135584448454676</v>
      </c>
      <c r="I134">
        <f>(B134*B4+C134*C4+D134*D4+E134*E4+F134*F4)/SUM(B4:F4)</f>
        <v>-0.005504887318281278</v>
      </c>
    </row>
    <row r="135" spans="1:9" ht="12.75">
      <c r="A135" t="s">
        <v>95</v>
      </c>
      <c r="B135">
        <f>B95*10000/B62</f>
        <v>-0.0025465056193706005</v>
      </c>
      <c r="C135">
        <f>C95*10000/C62</f>
        <v>-0.0036457796638348586</v>
      </c>
      <c r="D135">
        <f>D95*10000/D62</f>
        <v>-0.004364108027862733</v>
      </c>
      <c r="E135">
        <f>E95*10000/E62</f>
        <v>0.0012990497143712239</v>
      </c>
      <c r="F135">
        <f>F95*10000/F62</f>
        <v>0.001636625408558634</v>
      </c>
      <c r="G135">
        <f>AVERAGE(C135:E135)</f>
        <v>-0.0022369459924421226</v>
      </c>
      <c r="H135">
        <f>STDEV(C135:E135)</f>
        <v>0.0030832528502530497</v>
      </c>
      <c r="I135">
        <f>(B135*B4+C135*C4+D135*D4+E135*E4+F135*F4)/SUM(B4:F4)</f>
        <v>-0.0017651570051398218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2004-11-24T11:24:28Z</cp:lastPrinted>
  <dcterms:created xsi:type="dcterms:W3CDTF">2004-11-24T11:24:28Z</dcterms:created>
  <dcterms:modified xsi:type="dcterms:W3CDTF">2004-11-24T16:57:01Z</dcterms:modified>
  <cp:category/>
  <cp:version/>
  <cp:contentType/>
  <cp:contentStatus/>
</cp:coreProperties>
</file>