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<sst xmlns="http://schemas.openxmlformats.org/spreadsheetml/2006/main" count="205" uniqueCount="99">
  <si>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Wed 24/11/2004       12:06:05</t>
  </si>
  <si>
    <t>LISSNER</t>
  </si>
  <si>
    <t>HCMQAP406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</si>
  <si>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</si>
  <si>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</si>
  <si>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</si>
  <si>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</si>
  <si>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</si>
  <si>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</si>
  <si>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</si>
  <si>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</si>
  <si>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</si>
  <si>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</si>
  <si>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</si>
  <si>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</si>
  <si>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</si>
  <si>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</si>
  <si>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</si>
  <si>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</si>
  <si>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</si>
  <si>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</si>
  <si>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</si>
  <si>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</si>
  <si>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</si>
  <si>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</si>
  <si>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</si>
  <si>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</si>
  <si>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</si>
  <si>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</si>
  <si>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</si>
  <si>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</si>
  <si>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</si>
  <si>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</si>
  <si>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</si>
  <si>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</si>
  <si>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</si>
  <si>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</si>
  <si>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</si>
  <si>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</si>
  <si>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</si>
  <si>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</si>
  <si>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</si>
  <si>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</si>
  <si>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</si>
  <si>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</si>
  <si>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</si>
  <si>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</si>
  <si>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-0.003764*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</si>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</sst>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55967"/>
        <c:axId val="38681256"/>
      </c:lineChart>
      <c:catAx>
        <c:axId val="18559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81256"/>
        <c:crosses val="autoZero"/>
        <c:auto val="1"/>
        <c:lblOffset val="100"/>
        <c:noMultiLvlLbl val="0"/>
      </c:catAx>
      <c:valAx>
        <c:axId val="38681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59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-0.002271</v>
      </c>
      <c r="C4" s="12">
        <v>-0.003764</v>
      </c>
      <c r="D4" s="12">
        <v>-0.003763</v>
      </c>
      <c r="E4" s="12">
        <v>-0.003765</v>
      </c>
      <c r="F4" s="24">
        <v>-0.002085</v>
      </c>
      <c r="G4" s="34">
        <v>-0.011733</v>
      </c>
    </row>
    <row r="5" spans="1:7" ht="12.75" thickBot="1">
      <c r="A5" s="44" t="s">
        <v>13</v>
      </c>
      <c r="B5" s="45">
        <v>1.6757</v>
      </c>
      <c r="C5" s="46">
        <v>0.752534</v>
      </c>
      <c r="D5" s="46">
        <v>0.561994</v>
      </c>
      <c r="E5" s="46">
        <v>-0.728024</v>
      </c>
      <c r="F5" s="47">
        <v>-2.833461</v>
      </c>
      <c r="G5" s="48">
        <v>7.593397</v>
      </c>
    </row>
    <row r="6" spans="1:7" ht="12.75" thickTop="1">
      <c r="A6" s="6" t="s">
        <v>14</v>
      </c>
      <c r="B6" s="39">
        <v>85.58822</v>
      </c>
      <c r="C6" s="40">
        <v>-38.9701</v>
      </c>
      <c r="D6" s="40">
        <v>36.95471</v>
      </c>
      <c r="E6" s="40">
        <v>-71.41287</v>
      </c>
      <c r="F6" s="41">
        <v>39.37664</v>
      </c>
      <c r="G6" s="42">
        <v>-0.002546778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0.2448382</v>
      </c>
      <c r="C8" s="13">
        <v>1.543242</v>
      </c>
      <c r="D8" s="13">
        <v>1.829429</v>
      </c>
      <c r="E8" s="13">
        <v>0.565102</v>
      </c>
      <c r="F8" s="25">
        <v>1.202915</v>
      </c>
      <c r="G8" s="35">
        <v>1.142985</v>
      </c>
    </row>
    <row r="9" spans="1:7" ht="12">
      <c r="A9" s="20" t="s">
        <v>17</v>
      </c>
      <c r="B9" s="29">
        <v>-0.3025277</v>
      </c>
      <c r="C9" s="13">
        <v>-0.1033503</v>
      </c>
      <c r="D9" s="13">
        <v>-0.05212122</v>
      </c>
      <c r="E9" s="13">
        <v>-0.07857234</v>
      </c>
      <c r="F9" s="25">
        <v>-1.481286</v>
      </c>
      <c r="G9" s="35">
        <v>-0.2975688</v>
      </c>
    </row>
    <row r="10" spans="1:7" ht="12">
      <c r="A10" s="20" t="s">
        <v>18</v>
      </c>
      <c r="B10" s="29">
        <v>0.2938893</v>
      </c>
      <c r="C10" s="13">
        <v>-0.5272651</v>
      </c>
      <c r="D10" s="13">
        <v>-1.006311</v>
      </c>
      <c r="E10" s="13">
        <v>-0.09256525</v>
      </c>
      <c r="F10" s="25">
        <v>-0.3322932</v>
      </c>
      <c r="G10" s="35">
        <v>-0.3927405</v>
      </c>
    </row>
    <row r="11" spans="1:7" ht="12">
      <c r="A11" s="21" t="s">
        <v>19</v>
      </c>
      <c r="B11" s="49">
        <v>2.104735</v>
      </c>
      <c r="C11" s="50">
        <v>0.3748565</v>
      </c>
      <c r="D11" s="50">
        <v>0.2267577</v>
      </c>
      <c r="E11" s="50">
        <v>-0.5147357</v>
      </c>
      <c r="F11" s="51">
        <v>12.46724</v>
      </c>
      <c r="G11" s="37">
        <v>1.987438</v>
      </c>
    </row>
    <row r="12" spans="1:7" ht="12">
      <c r="A12" s="20" t="s">
        <v>20</v>
      </c>
      <c r="B12" s="29">
        <v>0.03968131</v>
      </c>
      <c r="C12" s="13">
        <v>-0.3098157</v>
      </c>
      <c r="D12" s="13">
        <v>-0.3284879</v>
      </c>
      <c r="E12" s="13">
        <v>0.1006381</v>
      </c>
      <c r="F12" s="25">
        <v>-0.264161</v>
      </c>
      <c r="G12" s="35">
        <v>-0.1587261</v>
      </c>
    </row>
    <row r="13" spans="1:7" ht="12">
      <c r="A13" s="20" t="s">
        <v>21</v>
      </c>
      <c r="B13" s="29">
        <v>-0.1668288</v>
      </c>
      <c r="C13" s="13">
        <v>0.1515045</v>
      </c>
      <c r="D13" s="13">
        <v>0.04820061</v>
      </c>
      <c r="E13" s="13">
        <v>0.07815417</v>
      </c>
      <c r="F13" s="25">
        <v>0.002523454</v>
      </c>
      <c r="G13" s="35">
        <v>0.04298924</v>
      </c>
    </row>
    <row r="14" spans="1:7" ht="12">
      <c r="A14" s="20" t="s">
        <v>22</v>
      </c>
      <c r="B14" s="29">
        <v>0.03795607</v>
      </c>
      <c r="C14" s="13">
        <v>0.01957037</v>
      </c>
      <c r="D14" s="13">
        <v>-0.03862888</v>
      </c>
      <c r="E14" s="13">
        <v>0.01655473</v>
      </c>
      <c r="F14" s="25">
        <v>0.04753917</v>
      </c>
      <c r="G14" s="35">
        <v>0.01124825</v>
      </c>
    </row>
    <row r="15" spans="1:7" ht="12">
      <c r="A15" s="21" t="s">
        <v>23</v>
      </c>
      <c r="B15" s="31">
        <v>-0.4113656</v>
      </c>
      <c r="C15" s="15">
        <v>-0.1465093</v>
      </c>
      <c r="D15" s="15">
        <v>-0.1854491</v>
      </c>
      <c r="E15" s="15">
        <v>-0.1758638</v>
      </c>
      <c r="F15" s="27">
        <v>-0.4703315</v>
      </c>
      <c r="G15" s="37">
        <v>-0.2445131</v>
      </c>
    </row>
    <row r="16" spans="1:7" ht="12">
      <c r="A16" s="20" t="s">
        <v>24</v>
      </c>
      <c r="B16" s="29">
        <v>-0.006585723</v>
      </c>
      <c r="C16" s="13">
        <v>-0.006662077</v>
      </c>
      <c r="D16" s="13">
        <v>-0.004804359</v>
      </c>
      <c r="E16" s="13">
        <v>0.02300859</v>
      </c>
      <c r="F16" s="25">
        <v>-0.03730423</v>
      </c>
      <c r="G16" s="35">
        <v>-0.00314724</v>
      </c>
    </row>
    <row r="17" spans="1:7" ht="12">
      <c r="A17" s="20" t="s">
        <v>25</v>
      </c>
      <c r="B17" s="29">
        <v>-0.04290796</v>
      </c>
      <c r="C17" s="13">
        <v>-0.04494787</v>
      </c>
      <c r="D17" s="13">
        <v>-0.02809529</v>
      </c>
      <c r="E17" s="13">
        <v>-0.01717045</v>
      </c>
      <c r="F17" s="25">
        <v>-0.05017134</v>
      </c>
      <c r="G17" s="35">
        <v>-0.03460541</v>
      </c>
    </row>
    <row r="18" spans="1:7" ht="12">
      <c r="A18" s="20" t="s">
        <v>26</v>
      </c>
      <c r="B18" s="29">
        <v>0.004830013</v>
      </c>
      <c r="C18" s="13">
        <v>0.04818503</v>
      </c>
      <c r="D18" s="13">
        <v>0.03596586</v>
      </c>
      <c r="E18" s="13">
        <v>0.03010094</v>
      </c>
      <c r="F18" s="25">
        <v>-0.0153643</v>
      </c>
      <c r="G18" s="35">
        <v>0.02614659</v>
      </c>
    </row>
    <row r="19" spans="1:7" ht="12">
      <c r="A19" s="21" t="s">
        <v>27</v>
      </c>
      <c r="B19" s="31">
        <v>-0.209077</v>
      </c>
      <c r="C19" s="15">
        <v>-0.1879045</v>
      </c>
      <c r="D19" s="15">
        <v>-0.1929445</v>
      </c>
      <c r="E19" s="15">
        <v>-0.1732056</v>
      </c>
      <c r="F19" s="27">
        <v>-0.1478633</v>
      </c>
      <c r="G19" s="37">
        <v>-0.1833184</v>
      </c>
    </row>
    <row r="20" spans="1:7" ht="12.75" thickBot="1">
      <c r="A20" s="44" t="s">
        <v>28</v>
      </c>
      <c r="B20" s="45">
        <v>-0.002345652</v>
      </c>
      <c r="C20" s="46">
        <v>0.00907945</v>
      </c>
      <c r="D20" s="46">
        <v>0.009717051</v>
      </c>
      <c r="E20" s="46">
        <v>-0.0003536331</v>
      </c>
      <c r="F20" s="47">
        <v>7.084575E-05</v>
      </c>
      <c r="G20" s="48">
        <v>0.004104265</v>
      </c>
    </row>
    <row r="21" spans="1:7" ht="12.75" thickTop="1">
      <c r="A21" s="6" t="s">
        <v>29</v>
      </c>
      <c r="B21" s="39">
        <v>-15.79691</v>
      </c>
      <c r="C21" s="40">
        <v>58.3025</v>
      </c>
      <c r="D21" s="40">
        <v>26.41861</v>
      </c>
      <c r="E21" s="40">
        <v>-18.85761</v>
      </c>
      <c r="F21" s="41">
        <v>-101.6141</v>
      </c>
      <c r="G21" s="43">
        <v>0.009465728</v>
      </c>
    </row>
    <row r="22" spans="1:7" ht="12">
      <c r="A22" s="20" t="s">
        <v>30</v>
      </c>
      <c r="B22" s="29">
        <v>33.51413</v>
      </c>
      <c r="C22" s="13">
        <v>15.05069</v>
      </c>
      <c r="D22" s="13">
        <v>11.23988</v>
      </c>
      <c r="E22" s="13">
        <v>-14.56049</v>
      </c>
      <c r="F22" s="25">
        <v>-56.66982</v>
      </c>
      <c r="G22" s="36">
        <v>0</v>
      </c>
    </row>
    <row r="23" spans="1:7" ht="12">
      <c r="A23" s="20" t="s">
        <v>31</v>
      </c>
      <c r="B23" s="29">
        <v>3.297339</v>
      </c>
      <c r="C23" s="13">
        <v>-1.038832</v>
      </c>
      <c r="D23" s="13">
        <v>0.06078233</v>
      </c>
      <c r="E23" s="13">
        <v>1.659472</v>
      </c>
      <c r="F23" s="25">
        <v>8.218174</v>
      </c>
      <c r="G23" s="35">
        <v>1.737466</v>
      </c>
    </row>
    <row r="24" spans="1:7" ht="12">
      <c r="A24" s="20" t="s">
        <v>32</v>
      </c>
      <c r="B24" s="29">
        <v>-0.03224262</v>
      </c>
      <c r="C24" s="13">
        <v>0.2645285</v>
      </c>
      <c r="D24" s="13">
        <v>0.8162505</v>
      </c>
      <c r="E24" s="13">
        <v>-2.218443</v>
      </c>
      <c r="F24" s="25">
        <v>1.820783</v>
      </c>
      <c r="G24" s="35">
        <v>-0.035912</v>
      </c>
    </row>
    <row r="25" spans="1:7" ht="12">
      <c r="A25" s="20" t="s">
        <v>33</v>
      </c>
      <c r="B25" s="29">
        <v>0.592508</v>
      </c>
      <c r="C25" s="13">
        <v>-0.3478176</v>
      </c>
      <c r="D25" s="13">
        <v>-0.8550976</v>
      </c>
      <c r="E25" s="13">
        <v>0.6926441</v>
      </c>
      <c r="F25" s="25">
        <v>-1.437547</v>
      </c>
      <c r="G25" s="35">
        <v>-0.2281907</v>
      </c>
    </row>
    <row r="26" spans="1:7" ht="12">
      <c r="A26" s="21" t="s">
        <v>34</v>
      </c>
      <c r="B26" s="31">
        <v>1.006871</v>
      </c>
      <c r="C26" s="15">
        <v>0.09521288</v>
      </c>
      <c r="D26" s="15">
        <v>0.5474131</v>
      </c>
      <c r="E26" s="15">
        <v>0.2184733</v>
      </c>
      <c r="F26" s="27">
        <v>1.755378</v>
      </c>
      <c r="G26" s="37">
        <v>0.5870355</v>
      </c>
    </row>
    <row r="27" spans="1:7" ht="12">
      <c r="A27" s="20" t="s">
        <v>35</v>
      </c>
      <c r="B27" s="29">
        <v>0.2457032</v>
      </c>
      <c r="C27" s="13">
        <v>0.4655426</v>
      </c>
      <c r="D27" s="13">
        <v>0.7540436</v>
      </c>
      <c r="E27" s="13">
        <v>0.2676222</v>
      </c>
      <c r="F27" s="25">
        <v>0.3933122</v>
      </c>
      <c r="G27" s="52">
        <v>0.445782</v>
      </c>
    </row>
    <row r="28" spans="1:7" ht="12">
      <c r="A28" s="20" t="s">
        <v>36</v>
      </c>
      <c r="B28" s="29">
        <v>0.07586722</v>
      </c>
      <c r="C28" s="13">
        <v>0.6528468</v>
      </c>
      <c r="D28" s="13">
        <v>0.341887</v>
      </c>
      <c r="E28" s="13">
        <v>0.5079309</v>
      </c>
      <c r="F28" s="25">
        <v>0.4100158</v>
      </c>
      <c r="G28" s="35">
        <v>0.4271104</v>
      </c>
    </row>
    <row r="29" spans="1:7" ht="12">
      <c r="A29" s="20" t="s">
        <v>37</v>
      </c>
      <c r="B29" s="29">
        <v>0.0668049</v>
      </c>
      <c r="C29" s="13">
        <v>0.1484569</v>
      </c>
      <c r="D29" s="13">
        <v>-0.08271023</v>
      </c>
      <c r="E29" s="13">
        <v>0.1622896</v>
      </c>
      <c r="F29" s="25">
        <v>0.109031</v>
      </c>
      <c r="G29" s="35">
        <v>0.07909017</v>
      </c>
    </row>
    <row r="30" spans="1:7" ht="12">
      <c r="A30" s="21" t="s">
        <v>38</v>
      </c>
      <c r="B30" s="31">
        <v>0.08815082</v>
      </c>
      <c r="C30" s="15">
        <v>0.05155476</v>
      </c>
      <c r="D30" s="15">
        <v>0.009321936</v>
      </c>
      <c r="E30" s="15">
        <v>0.0481828</v>
      </c>
      <c r="F30" s="27">
        <v>0.285251</v>
      </c>
      <c r="G30" s="37">
        <v>0.07705165</v>
      </c>
    </row>
    <row r="31" spans="1:7" ht="12">
      <c r="A31" s="20" t="s">
        <v>39</v>
      </c>
      <c r="B31" s="29">
        <v>-0.0001496558</v>
      </c>
      <c r="C31" s="13">
        <v>0.02961859</v>
      </c>
      <c r="D31" s="13">
        <v>0.01889365</v>
      </c>
      <c r="E31" s="13">
        <v>-0.01027153</v>
      </c>
      <c r="F31" s="25">
        <v>0.01596988</v>
      </c>
      <c r="G31" s="35">
        <v>0.01130339</v>
      </c>
    </row>
    <row r="32" spans="1:7" ht="12">
      <c r="A32" s="20" t="s">
        <v>40</v>
      </c>
      <c r="B32" s="29">
        <v>0.03494476</v>
      </c>
      <c r="C32" s="13">
        <v>0.1193527</v>
      </c>
      <c r="D32" s="13">
        <v>0.05289072</v>
      </c>
      <c r="E32" s="13">
        <v>0.1044655</v>
      </c>
      <c r="F32" s="25">
        <v>0.05069363</v>
      </c>
      <c r="G32" s="35">
        <v>0.07839318</v>
      </c>
    </row>
    <row r="33" spans="1:7" ht="12">
      <c r="A33" s="20" t="s">
        <v>41</v>
      </c>
      <c r="B33" s="29">
        <v>0.1258402</v>
      </c>
      <c r="C33" s="13">
        <v>0.1197689</v>
      </c>
      <c r="D33" s="13">
        <v>0.1246264</v>
      </c>
      <c r="E33" s="13">
        <v>0.1112842</v>
      </c>
      <c r="F33" s="25">
        <v>0.09751079</v>
      </c>
      <c r="G33" s="35">
        <v>0.1168087</v>
      </c>
    </row>
    <row r="34" spans="1:7" ht="12">
      <c r="A34" s="21" t="s">
        <v>42</v>
      </c>
      <c r="B34" s="31">
        <v>-0.008138849</v>
      </c>
      <c r="C34" s="15">
        <v>-0.01074522</v>
      </c>
      <c r="D34" s="15">
        <v>-0.01220074</v>
      </c>
      <c r="E34" s="15">
        <v>0.0001632888</v>
      </c>
      <c r="F34" s="27">
        <v>-0.02609419</v>
      </c>
      <c r="G34" s="37">
        <v>-0.01012037</v>
      </c>
    </row>
    <row r="35" spans="1:7" ht="12.75" thickBot="1">
      <c r="A35" s="22" t="s">
        <v>43</v>
      </c>
      <c r="B35" s="32">
        <v>-0.004044969</v>
      </c>
      <c r="C35" s="16">
        <v>-0.004927522</v>
      </c>
      <c r="D35" s="16">
        <v>-0.01330384</v>
      </c>
      <c r="E35" s="16">
        <v>-0.002194088</v>
      </c>
      <c r="F35" s="28">
        <v>-0.001141522</v>
      </c>
      <c r="G35" s="38">
        <v>-0.005652102</v>
      </c>
    </row>
    <row r="36" spans="1:7" ht="12">
      <c r="A36" s="4" t="s">
        <v>44</v>
      </c>
      <c r="B36" s="3">
        <v>20.96558</v>
      </c>
      <c r="C36" s="3">
        <v>20.96558</v>
      </c>
      <c r="D36" s="3">
        <v>20.98694</v>
      </c>
      <c r="E36" s="3">
        <v>20.99304</v>
      </c>
      <c r="F36" s="3">
        <v>21.0083</v>
      </c>
      <c r="G36" s="3"/>
    </row>
    <row r="37" spans="1:6" ht="12">
      <c r="A37" s="4" t="s">
        <v>45</v>
      </c>
      <c r="B37" s="2">
        <v>-0.01271566</v>
      </c>
      <c r="C37" s="2">
        <v>0.1607259</v>
      </c>
      <c r="D37" s="2">
        <v>0.2421061</v>
      </c>
      <c r="E37" s="2">
        <v>0.3082275</v>
      </c>
      <c r="F37" s="2">
        <v>0.3555298</v>
      </c>
    </row>
    <row r="38" spans="1:7" ht="12">
      <c r="A38" s="4" t="s">
        <v>54</v>
      </c>
      <c r="B38" s="2">
        <v>-0.0001454083</v>
      </c>
      <c r="C38" s="2">
        <v>6.609985E-05</v>
      </c>
      <c r="D38" s="2">
        <v>-6.287342E-05</v>
      </c>
      <c r="E38" s="2">
        <v>0.0001213549</v>
      </c>
      <c r="F38" s="2">
        <v>-6.791704E-05</v>
      </c>
      <c r="G38" s="2">
        <v>0.0002220097</v>
      </c>
    </row>
    <row r="39" spans="1:7" ht="12.75" thickBot="1">
      <c r="A39" s="4" t="s">
        <v>55</v>
      </c>
      <c r="B39" s="2">
        <v>2.734207E-05</v>
      </c>
      <c r="C39" s="2">
        <v>-9.921373E-05</v>
      </c>
      <c r="D39" s="2">
        <v>-4.484096E-05</v>
      </c>
      <c r="E39" s="2">
        <v>3.223464E-05</v>
      </c>
      <c r="F39" s="2">
        <v>0.0001723591</v>
      </c>
      <c r="G39" s="2">
        <v>0.001089499</v>
      </c>
    </row>
    <row r="40" spans="2:7" ht="12.75" thickBot="1">
      <c r="B40" s="7" t="s">
        <v>46</v>
      </c>
      <c r="C40" s="18" t="s">
        <v>47</v>
      </c>
      <c r="D40" s="17" t="s">
        <v>48</v>
      </c>
      <c r="E40" s="18">
        <v>3.117536</v>
      </c>
      <c r="F40" s="17" t="s">
        <v>53</v>
      </c>
      <c r="G40" s="8">
        <v>55.194238549025876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0.002271</v>
      </c>
      <c r="C4">
        <v>0.003764</v>
      </c>
      <c r="D4">
        <v>0.003763</v>
      </c>
      <c r="E4">
        <v>0.003765</v>
      </c>
      <c r="F4">
        <v>0.002085</v>
      </c>
      <c r="G4">
        <v>0.011733</v>
      </c>
    </row>
    <row r="5" spans="1:7" ht="12.75">
      <c r="A5" t="s">
        <v>13</v>
      </c>
      <c r="B5">
        <v>1.6757</v>
      </c>
      <c r="C5">
        <v>0.752534</v>
      </c>
      <c r="D5">
        <v>0.561994</v>
      </c>
      <c r="E5">
        <v>-0.728024</v>
      </c>
      <c r="F5">
        <v>-2.833461</v>
      </c>
      <c r="G5">
        <v>7.593397</v>
      </c>
    </row>
    <row r="6" spans="1:7" ht="12.75">
      <c r="A6" t="s">
        <v>14</v>
      </c>
      <c r="B6" s="53">
        <v>85.58822</v>
      </c>
      <c r="C6" s="53">
        <v>-38.9701</v>
      </c>
      <c r="D6" s="53">
        <v>36.95471</v>
      </c>
      <c r="E6" s="53">
        <v>-71.41287</v>
      </c>
      <c r="F6" s="53">
        <v>39.37664</v>
      </c>
      <c r="G6" s="53">
        <v>-0.002546778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0.2448382</v>
      </c>
      <c r="C8" s="53">
        <v>1.543242</v>
      </c>
      <c r="D8" s="53">
        <v>1.829429</v>
      </c>
      <c r="E8" s="53">
        <v>0.565102</v>
      </c>
      <c r="F8" s="53">
        <v>1.202915</v>
      </c>
      <c r="G8" s="53">
        <v>1.142985</v>
      </c>
    </row>
    <row r="9" spans="1:7" ht="12.75">
      <c r="A9" t="s">
        <v>17</v>
      </c>
      <c r="B9" s="53">
        <v>-0.3025277</v>
      </c>
      <c r="C9" s="53">
        <v>-0.1033503</v>
      </c>
      <c r="D9" s="53">
        <v>-0.05212122</v>
      </c>
      <c r="E9" s="53">
        <v>-0.07857234</v>
      </c>
      <c r="F9" s="53">
        <v>-1.481286</v>
      </c>
      <c r="G9" s="53">
        <v>-0.2975688</v>
      </c>
    </row>
    <row r="10" spans="1:7" ht="12.75">
      <c r="A10" t="s">
        <v>18</v>
      </c>
      <c r="B10" s="53">
        <v>0.2938893</v>
      </c>
      <c r="C10" s="53">
        <v>-0.5272651</v>
      </c>
      <c r="D10" s="53">
        <v>-1.006311</v>
      </c>
      <c r="E10" s="53">
        <v>-0.09256525</v>
      </c>
      <c r="F10" s="53">
        <v>-0.3322932</v>
      </c>
      <c r="G10" s="53">
        <v>-0.3927405</v>
      </c>
    </row>
    <row r="11" spans="1:7" ht="12.75">
      <c r="A11" t="s">
        <v>19</v>
      </c>
      <c r="B11" s="53">
        <v>2.104735</v>
      </c>
      <c r="C11" s="53">
        <v>0.3748565</v>
      </c>
      <c r="D11" s="53">
        <v>0.2267577</v>
      </c>
      <c r="E11" s="53">
        <v>-0.5147357</v>
      </c>
      <c r="F11" s="53">
        <v>12.46724</v>
      </c>
      <c r="G11" s="53">
        <v>1.987438</v>
      </c>
    </row>
    <row r="12" spans="1:7" ht="12.75">
      <c r="A12" t="s">
        <v>20</v>
      </c>
      <c r="B12" s="53">
        <v>0.03968131</v>
      </c>
      <c r="C12" s="53">
        <v>-0.3098157</v>
      </c>
      <c r="D12" s="53">
        <v>-0.3284879</v>
      </c>
      <c r="E12" s="53">
        <v>0.1006381</v>
      </c>
      <c r="F12" s="53">
        <v>-0.264161</v>
      </c>
      <c r="G12" s="53">
        <v>-0.1587261</v>
      </c>
    </row>
    <row r="13" spans="1:7" ht="12.75">
      <c r="A13" t="s">
        <v>21</v>
      </c>
      <c r="B13" s="53">
        <v>-0.1668288</v>
      </c>
      <c r="C13" s="53">
        <v>0.1515045</v>
      </c>
      <c r="D13" s="53">
        <v>0.04820061</v>
      </c>
      <c r="E13" s="53">
        <v>0.07815417</v>
      </c>
      <c r="F13" s="53">
        <v>0.002523454</v>
      </c>
      <c r="G13" s="53">
        <v>0.04298924</v>
      </c>
    </row>
    <row r="14" spans="1:7" ht="12.75">
      <c r="A14" t="s">
        <v>22</v>
      </c>
      <c r="B14" s="53">
        <v>0.03795607</v>
      </c>
      <c r="C14" s="53">
        <v>0.01957037</v>
      </c>
      <c r="D14" s="53">
        <v>-0.03862888</v>
      </c>
      <c r="E14" s="53">
        <v>0.01655473</v>
      </c>
      <c r="F14" s="53">
        <v>0.04753917</v>
      </c>
      <c r="G14" s="53">
        <v>0.01124825</v>
      </c>
    </row>
    <row r="15" spans="1:7" ht="12.75">
      <c r="A15" t="s">
        <v>23</v>
      </c>
      <c r="B15" s="53">
        <v>-0.4113656</v>
      </c>
      <c r="C15" s="53">
        <v>-0.1465093</v>
      </c>
      <c r="D15" s="53">
        <v>-0.1854491</v>
      </c>
      <c r="E15" s="53">
        <v>-0.1758638</v>
      </c>
      <c r="F15" s="53">
        <v>-0.4703315</v>
      </c>
      <c r="G15" s="53">
        <v>-0.2445131</v>
      </c>
    </row>
    <row r="16" spans="1:7" ht="12.75">
      <c r="A16" t="s">
        <v>24</v>
      </c>
      <c r="B16" s="53">
        <v>-0.006585723</v>
      </c>
      <c r="C16" s="53">
        <v>-0.006662077</v>
      </c>
      <c r="D16" s="53">
        <v>-0.004804359</v>
      </c>
      <c r="E16" s="53">
        <v>0.02300859</v>
      </c>
      <c r="F16" s="53">
        <v>-0.03730423</v>
      </c>
      <c r="G16" s="53">
        <v>-0.00314724</v>
      </c>
    </row>
    <row r="17" spans="1:7" ht="12.75">
      <c r="A17" t="s">
        <v>25</v>
      </c>
      <c r="B17" s="53">
        <v>-0.04290796</v>
      </c>
      <c r="C17" s="53">
        <v>-0.04494787</v>
      </c>
      <c r="D17" s="53">
        <v>-0.02809529</v>
      </c>
      <c r="E17" s="53">
        <v>-0.01717045</v>
      </c>
      <c r="F17" s="53">
        <v>-0.05017134</v>
      </c>
      <c r="G17" s="53">
        <v>-0.03460541</v>
      </c>
    </row>
    <row r="18" spans="1:7" ht="12.75">
      <c r="A18" t="s">
        <v>26</v>
      </c>
      <c r="B18" s="53">
        <v>0.004830013</v>
      </c>
      <c r="C18" s="53">
        <v>0.04818503</v>
      </c>
      <c r="D18" s="53">
        <v>0.03596586</v>
      </c>
      <c r="E18" s="53">
        <v>0.03010094</v>
      </c>
      <c r="F18" s="53">
        <v>-0.0153643</v>
      </c>
      <c r="G18" s="53">
        <v>0.02614659</v>
      </c>
    </row>
    <row r="19" spans="1:7" ht="12.75">
      <c r="A19" t="s">
        <v>27</v>
      </c>
      <c r="B19" s="53">
        <v>-0.209077</v>
      </c>
      <c r="C19" s="53">
        <v>-0.1879045</v>
      </c>
      <c r="D19" s="53">
        <v>-0.1929445</v>
      </c>
      <c r="E19" s="53">
        <v>-0.1732056</v>
      </c>
      <c r="F19" s="53">
        <v>-0.1478633</v>
      </c>
      <c r="G19" s="53">
        <v>-0.1833184</v>
      </c>
    </row>
    <row r="20" spans="1:7" ht="12.75">
      <c r="A20" t="s">
        <v>28</v>
      </c>
      <c r="B20" s="53">
        <v>-0.002345652</v>
      </c>
      <c r="C20" s="53">
        <v>0.00907945</v>
      </c>
      <c r="D20" s="53">
        <v>0.009717051</v>
      </c>
      <c r="E20" s="53">
        <v>-0.0003536331</v>
      </c>
      <c r="F20" s="53">
        <v>7.084575E-05</v>
      </c>
      <c r="G20" s="53">
        <v>0.004104265</v>
      </c>
    </row>
    <row r="21" spans="1:7" ht="12.75">
      <c r="A21" t="s">
        <v>29</v>
      </c>
      <c r="B21" s="53">
        <v>-15.79691</v>
      </c>
      <c r="C21" s="53">
        <v>58.3025</v>
      </c>
      <c r="D21" s="53">
        <v>26.41861</v>
      </c>
      <c r="E21" s="53">
        <v>-18.85761</v>
      </c>
      <c r="F21" s="53">
        <v>-101.6141</v>
      </c>
      <c r="G21" s="53">
        <v>0.009465728</v>
      </c>
    </row>
    <row r="22" spans="1:7" ht="12.75">
      <c r="A22" t="s">
        <v>30</v>
      </c>
      <c r="B22" s="53">
        <v>33.51413</v>
      </c>
      <c r="C22" s="53">
        <v>15.05069</v>
      </c>
      <c r="D22" s="53">
        <v>11.23988</v>
      </c>
      <c r="E22" s="53">
        <v>-14.56049</v>
      </c>
      <c r="F22" s="53">
        <v>-56.66982</v>
      </c>
      <c r="G22" s="53">
        <v>0</v>
      </c>
    </row>
    <row r="23" spans="1:7" ht="12.75">
      <c r="A23" t="s">
        <v>31</v>
      </c>
      <c r="B23" s="53">
        <v>3.297339</v>
      </c>
      <c r="C23" s="53">
        <v>-1.038832</v>
      </c>
      <c r="D23" s="53">
        <v>0.06078233</v>
      </c>
      <c r="E23" s="53">
        <v>1.659472</v>
      </c>
      <c r="F23" s="53">
        <v>8.218174</v>
      </c>
      <c r="G23" s="53">
        <v>1.737466</v>
      </c>
    </row>
    <row r="24" spans="1:7" ht="12.75">
      <c r="A24" t="s">
        <v>32</v>
      </c>
      <c r="B24" s="53">
        <v>-0.03224262</v>
      </c>
      <c r="C24" s="53">
        <v>0.2645285</v>
      </c>
      <c r="D24" s="53">
        <v>0.8162505</v>
      </c>
      <c r="E24" s="53">
        <v>-2.218443</v>
      </c>
      <c r="F24" s="53">
        <v>1.820783</v>
      </c>
      <c r="G24" s="53">
        <v>-0.035912</v>
      </c>
    </row>
    <row r="25" spans="1:7" ht="12.75">
      <c r="A25" t="s">
        <v>33</v>
      </c>
      <c r="B25" s="53">
        <v>0.592508</v>
      </c>
      <c r="C25" s="53">
        <v>-0.3478176</v>
      </c>
      <c r="D25" s="53">
        <v>-0.8550976</v>
      </c>
      <c r="E25" s="53">
        <v>0.6926441</v>
      </c>
      <c r="F25" s="53">
        <v>-1.437547</v>
      </c>
      <c r="G25" s="53">
        <v>-0.2281907</v>
      </c>
    </row>
    <row r="26" spans="1:7" ht="12.75">
      <c r="A26" t="s">
        <v>34</v>
      </c>
      <c r="B26" s="53">
        <v>1.006871</v>
      </c>
      <c r="C26" s="53">
        <v>0.09521288</v>
      </c>
      <c r="D26" s="53">
        <v>0.5474131</v>
      </c>
      <c r="E26" s="53">
        <v>0.2184733</v>
      </c>
      <c r="F26" s="53">
        <v>1.755378</v>
      </c>
      <c r="G26" s="53">
        <v>0.5870355</v>
      </c>
    </row>
    <row r="27" spans="1:7" ht="12.75">
      <c r="A27" t="s">
        <v>35</v>
      </c>
      <c r="B27" s="53">
        <v>0.2457032</v>
      </c>
      <c r="C27" s="53">
        <v>0.4655426</v>
      </c>
      <c r="D27" s="53">
        <v>0.7540436</v>
      </c>
      <c r="E27" s="53">
        <v>0.2676222</v>
      </c>
      <c r="F27" s="53">
        <v>0.3933122</v>
      </c>
      <c r="G27" s="53">
        <v>0.445782</v>
      </c>
    </row>
    <row r="28" spans="1:7" ht="12.75">
      <c r="A28" t="s">
        <v>36</v>
      </c>
      <c r="B28" s="53">
        <v>0.07586722</v>
      </c>
      <c r="C28" s="53">
        <v>0.6528468</v>
      </c>
      <c r="D28" s="53">
        <v>0.341887</v>
      </c>
      <c r="E28" s="53">
        <v>0.5079309</v>
      </c>
      <c r="F28" s="53">
        <v>0.4100158</v>
      </c>
      <c r="G28" s="53">
        <v>0.4271104</v>
      </c>
    </row>
    <row r="29" spans="1:7" ht="12.75">
      <c r="A29" t="s">
        <v>37</v>
      </c>
      <c r="B29" s="53">
        <v>0.0668049</v>
      </c>
      <c r="C29" s="53">
        <v>0.1484569</v>
      </c>
      <c r="D29" s="53">
        <v>-0.08271023</v>
      </c>
      <c r="E29" s="53">
        <v>0.1622896</v>
      </c>
      <c r="F29" s="53">
        <v>0.109031</v>
      </c>
      <c r="G29" s="53">
        <v>0.07909017</v>
      </c>
    </row>
    <row r="30" spans="1:7" ht="12.75">
      <c r="A30" t="s">
        <v>38</v>
      </c>
      <c r="B30" s="53">
        <v>0.08815082</v>
      </c>
      <c r="C30" s="53">
        <v>0.05155476</v>
      </c>
      <c r="D30" s="53">
        <v>0.009321936</v>
      </c>
      <c r="E30" s="53">
        <v>0.0481828</v>
      </c>
      <c r="F30" s="53">
        <v>0.285251</v>
      </c>
      <c r="G30" s="53">
        <v>0.07705165</v>
      </c>
    </row>
    <row r="31" spans="1:7" ht="12.75">
      <c r="A31" t="s">
        <v>39</v>
      </c>
      <c r="B31" s="53">
        <v>-0.0001496558</v>
      </c>
      <c r="C31" s="53">
        <v>0.02961859</v>
      </c>
      <c r="D31" s="53">
        <v>0.01889365</v>
      </c>
      <c r="E31" s="53">
        <v>-0.01027153</v>
      </c>
      <c r="F31" s="53">
        <v>0.01596988</v>
      </c>
      <c r="G31" s="53">
        <v>0.01130339</v>
      </c>
    </row>
    <row r="32" spans="1:7" ht="12.75">
      <c r="A32" t="s">
        <v>40</v>
      </c>
      <c r="B32" s="53">
        <v>0.03494476</v>
      </c>
      <c r="C32" s="53">
        <v>0.1193527</v>
      </c>
      <c r="D32" s="53">
        <v>0.05289072</v>
      </c>
      <c r="E32" s="53">
        <v>0.1044655</v>
      </c>
      <c r="F32" s="53">
        <v>0.05069363</v>
      </c>
      <c r="G32" s="53">
        <v>0.07839318</v>
      </c>
    </row>
    <row r="33" spans="1:7" ht="12.75">
      <c r="A33" t="s">
        <v>41</v>
      </c>
      <c r="B33" s="53">
        <v>0.1258402</v>
      </c>
      <c r="C33" s="53">
        <v>0.1197689</v>
      </c>
      <c r="D33" s="53">
        <v>0.1246264</v>
      </c>
      <c r="E33" s="53">
        <v>0.1112842</v>
      </c>
      <c r="F33" s="53">
        <v>0.09751079</v>
      </c>
      <c r="G33" s="53">
        <v>0.1168087</v>
      </c>
    </row>
    <row r="34" spans="1:7" ht="12.75">
      <c r="A34" t="s">
        <v>42</v>
      </c>
      <c r="B34" s="53">
        <v>-0.008138849</v>
      </c>
      <c r="C34" s="53">
        <v>-0.01074522</v>
      </c>
      <c r="D34" s="53">
        <v>-0.01220074</v>
      </c>
      <c r="E34" s="53">
        <v>0.0001632888</v>
      </c>
      <c r="F34" s="53">
        <v>-0.02609419</v>
      </c>
      <c r="G34" s="53">
        <v>-0.01012037</v>
      </c>
    </row>
    <row r="35" spans="1:7" ht="12.75">
      <c r="A35" t="s">
        <v>43</v>
      </c>
      <c r="B35" s="53">
        <v>-0.004044969</v>
      </c>
      <c r="C35" s="53">
        <v>-0.004927522</v>
      </c>
      <c r="D35" s="53">
        <v>-0.01330384</v>
      </c>
      <c r="E35" s="53">
        <v>-0.002194088</v>
      </c>
      <c r="F35" s="53">
        <v>-0.001141522</v>
      </c>
      <c r="G35" s="53">
        <v>-0.005652102</v>
      </c>
    </row>
    <row r="36" spans="1:6" ht="12.75">
      <c r="A36" t="s">
        <v>44</v>
      </c>
      <c r="B36" s="53">
        <v>20.96558</v>
      </c>
      <c r="C36" s="53">
        <v>20.96558</v>
      </c>
      <c r="D36" s="53">
        <v>20.98694</v>
      </c>
      <c r="E36" s="53">
        <v>20.99304</v>
      </c>
      <c r="F36" s="53">
        <v>21.0083</v>
      </c>
    </row>
    <row r="37" spans="1:6" ht="12.75">
      <c r="A37" t="s">
        <v>45</v>
      </c>
      <c r="B37" s="53">
        <v>-0.01271566</v>
      </c>
      <c r="C37" s="53">
        <v>0.1607259</v>
      </c>
      <c r="D37" s="53">
        <v>0.2421061</v>
      </c>
      <c r="E37" s="53">
        <v>0.3082275</v>
      </c>
      <c r="F37" s="53">
        <v>0.3555298</v>
      </c>
    </row>
    <row r="38" spans="1:7" ht="12.75">
      <c r="A38" t="s">
        <v>56</v>
      </c>
      <c r="B38" s="53">
        <v>-0.0001454083</v>
      </c>
      <c r="C38" s="53">
        <v>6.609985E-05</v>
      </c>
      <c r="D38" s="53">
        <v>-6.287342E-05</v>
      </c>
      <c r="E38" s="53">
        <v>0.0001213549</v>
      </c>
      <c r="F38" s="53">
        <v>-6.791704E-05</v>
      </c>
      <c r="G38" s="53">
        <v>0.0002220097</v>
      </c>
    </row>
    <row r="39" spans="1:7" ht="12.75">
      <c r="A39" t="s">
        <v>57</v>
      </c>
      <c r="B39" s="53">
        <v>2.734207E-05</v>
      </c>
      <c r="C39" s="53">
        <v>-9.921373E-05</v>
      </c>
      <c r="D39" s="53">
        <v>-4.484096E-05</v>
      </c>
      <c r="E39" s="53">
        <v>3.223464E-05</v>
      </c>
      <c r="F39" s="53">
        <v>0.0001723591</v>
      </c>
      <c r="G39" s="53">
        <v>0.001089499</v>
      </c>
    </row>
    <row r="40" spans="2:5" ht="12.75">
      <c r="B40" t="s">
        <v>46</v>
      </c>
      <c r="C40" t="s">
        <v>47</v>
      </c>
      <c r="D40" t="s">
        <v>48</v>
      </c>
      <c r="E40">
        <v>3.117536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-0.00014540833942981767</v>
      </c>
      <c r="C50">
        <f>-0.017/(C7*C7+C22*C22)*(C21*C22+C6*C7)</f>
        <v>6.609984648333338E-05</v>
      </c>
      <c r="D50">
        <f>-0.017/(D7*D7+D22*D22)*(D21*D22+D6*D7)</f>
        <v>-6.287340770999008E-05</v>
      </c>
      <c r="E50">
        <f>-0.017/(E7*E7+E22*E22)*(E21*E22+E6*E7)</f>
        <v>0.00012135494379085878</v>
      </c>
      <c r="F50">
        <f>-0.017/(F7*F7+F22*F22)*(F21*F22+F6*F7)</f>
        <v>-6.791704383413048E-05</v>
      </c>
      <c r="G50">
        <f>(B50*B$4+C50*C$4+D50*D$4+E50*E$4+F50*F$4)/SUM(B$4:F$4)</f>
        <v>-1.7387672009972217E-07</v>
      </c>
    </row>
    <row r="51" spans="1:7" ht="12.75">
      <c r="A51" t="s">
        <v>60</v>
      </c>
      <c r="B51">
        <f>-0.017/(B7*B7+B22*B22)*(B21*B7-B6*B22)</f>
        <v>2.734207039907351E-05</v>
      </c>
      <c r="C51">
        <f>-0.017/(C7*C7+C22*C22)*(C21*C7-C6*C22)</f>
        <v>-9.921373482984683E-05</v>
      </c>
      <c r="D51">
        <f>-0.017/(D7*D7+D22*D22)*(D21*D7-D6*D22)</f>
        <v>-4.484096804421487E-05</v>
      </c>
      <c r="E51">
        <f>-0.017/(E7*E7+E22*E22)*(E21*E7-E6*E22)</f>
        <v>3.223463574455174E-05</v>
      </c>
      <c r="F51">
        <f>-0.017/(F7*F7+F22*F22)*(F21*F7-F6*F22)</f>
        <v>0.0001723590853350988</v>
      </c>
      <c r="G51">
        <f>(B51*B$4+C51*C$4+D51*D$4+E51*E$4+F51*F$4)/SUM(B$4:F$4)</f>
        <v>4.146713498787082E-08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9999.985204989276</v>
      </c>
      <c r="C62">
        <f>C7+(2/0.017)*(C8*C50-C23*C51)</f>
        <v>9999.999875489024</v>
      </c>
      <c r="D62">
        <f>D7+(2/0.017)*(D8*D50-D23*D51)</f>
        <v>9999.986788600367</v>
      </c>
      <c r="E62">
        <f>E7+(2/0.017)*(E8*E50-E23*E51)</f>
        <v>10000.001774758353</v>
      </c>
      <c r="F62">
        <f>F7+(2/0.017)*(F8*F50-F23*F51)</f>
        <v>9999.823744072406</v>
      </c>
    </row>
    <row r="63" spans="1:6" ht="12.75">
      <c r="A63" t="s">
        <v>68</v>
      </c>
      <c r="B63">
        <f>B8+(3/0.017)*(B9*B50-B24*B51)</f>
        <v>0.2527567230248964</v>
      </c>
      <c r="C63">
        <f>C8+(3/0.017)*(C9*C50-C24*C51)</f>
        <v>1.5466678979099877</v>
      </c>
      <c r="D63">
        <f>D8+(3/0.017)*(D9*D50-D24*D51)</f>
        <v>1.8364663825827017</v>
      </c>
      <c r="E63">
        <f>E8+(3/0.017)*(E9*E50-E24*E51)</f>
        <v>0.5760388635507354</v>
      </c>
      <c r="F63">
        <f>F8+(3/0.017)*(F9*F50-F24*F51)</f>
        <v>1.1652872483033858</v>
      </c>
    </row>
    <row r="64" spans="1:6" ht="12.75">
      <c r="A64" t="s">
        <v>69</v>
      </c>
      <c r="B64">
        <f>B9+(4/0.017)*(B10*B50-B25*B51)</f>
        <v>-0.3163946060087543</v>
      </c>
      <c r="C64">
        <f>C9+(4/0.017)*(C10*C50-C25*C51)</f>
        <v>-0.11967040007095839</v>
      </c>
      <c r="D64">
        <f>D9+(4/0.017)*(D10*D50-D25*D51)</f>
        <v>-0.04625609114593812</v>
      </c>
      <c r="E64">
        <f>E9+(4/0.017)*(E10*E50-E25*E51)</f>
        <v>-0.0864689002293764</v>
      </c>
      <c r="F64">
        <f>F9+(4/0.017)*(F10*F50-F25*F51)</f>
        <v>-1.417675962852612</v>
      </c>
    </row>
    <row r="65" spans="1:6" ht="12.75">
      <c r="A65" t="s">
        <v>70</v>
      </c>
      <c r="B65">
        <f>B10+(5/0.017)*(B11*B50-B26*B51)</f>
        <v>0.19577872380746977</v>
      </c>
      <c r="C65">
        <f>C10+(5/0.017)*(C11*C50-C26*C51)</f>
        <v>-0.5171991051376513</v>
      </c>
      <c r="D65">
        <f>D10+(5/0.017)*(D11*D50-D26*D51)</f>
        <v>-1.0032846752939397</v>
      </c>
      <c r="E65">
        <f>E10+(5/0.017)*(E11*E50-E26*E51)</f>
        <v>-0.11300881740766427</v>
      </c>
      <c r="F65">
        <f>F10+(5/0.017)*(F11*F50-F26*F51)</f>
        <v>-0.6703206800199941</v>
      </c>
    </row>
    <row r="66" spans="1:6" ht="12.75">
      <c r="A66" t="s">
        <v>71</v>
      </c>
      <c r="B66">
        <f>B11+(6/0.017)*(B12*B50-B27*B51)</f>
        <v>2.10032746085229</v>
      </c>
      <c r="C66">
        <f>C11+(6/0.017)*(C12*C50-C27*C51)</f>
        <v>0.3839304234800956</v>
      </c>
      <c r="D66">
        <f>D11+(6/0.017)*(D12*D50-D27*D51)</f>
        <v>0.24598071128330937</v>
      </c>
      <c r="E66">
        <f>E11+(6/0.017)*(E12*E50-E27*E51)</f>
        <v>-0.5134699728819189</v>
      </c>
      <c r="F66">
        <f>F11+(6/0.017)*(F12*F50-F27*F51)</f>
        <v>12.449645918766988</v>
      </c>
    </row>
    <row r="67" spans="1:6" ht="12.75">
      <c r="A67" t="s">
        <v>72</v>
      </c>
      <c r="B67">
        <f>B12+(7/0.017)*(B13*B50-B28*B51)</f>
        <v>0.04881587019693707</v>
      </c>
      <c r="C67">
        <f>C12+(7/0.017)*(C13*C50-C28*C51)</f>
        <v>-0.2790215497388978</v>
      </c>
      <c r="D67">
        <f>D12+(7/0.017)*(D13*D50-D28*D51)</f>
        <v>-0.3234231910552161</v>
      </c>
      <c r="E67">
        <f>E12+(7/0.017)*(E13*E50-E28*E51)</f>
        <v>0.09780162891395777</v>
      </c>
      <c r="F67">
        <f>F12+(7/0.017)*(F13*F50-F28*F51)</f>
        <v>-0.29333096097518185</v>
      </c>
    </row>
    <row r="68" spans="1:6" ht="12.75">
      <c r="A68" t="s">
        <v>73</v>
      </c>
      <c r="B68">
        <f>B13+(8/0.017)*(B14*B50-B29*B51)</f>
        <v>-0.17028560630060469</v>
      </c>
      <c r="C68">
        <f>C13+(8/0.017)*(C14*C50-C29*C51)</f>
        <v>0.1590445291590038</v>
      </c>
      <c r="D68">
        <f>D13+(8/0.017)*(D14*D50-D29*D51)</f>
        <v>0.04759822060765206</v>
      </c>
      <c r="E68">
        <f>E13+(8/0.017)*(E14*E50-E29*E51)</f>
        <v>0.07663777102940886</v>
      </c>
      <c r="F68">
        <f>F13+(8/0.017)*(F14*F50-F29*F51)</f>
        <v>-0.007839465212187922</v>
      </c>
    </row>
    <row r="69" spans="1:6" ht="12.75">
      <c r="A69" t="s">
        <v>74</v>
      </c>
      <c r="B69">
        <f>B14+(9/0.017)*(B15*B50-B30*B51)</f>
        <v>0.06834735622443358</v>
      </c>
      <c r="C69">
        <f>C14+(9/0.017)*(C15*C50-C30*C51)</f>
        <v>0.01715132779089893</v>
      </c>
      <c r="D69">
        <f>D14+(9/0.017)*(D15*D50-D30*D51)</f>
        <v>-0.032234739201627505</v>
      </c>
      <c r="E69">
        <f>E14+(9/0.017)*(E15*E50-E30*E51)</f>
        <v>0.0044337965212356036</v>
      </c>
      <c r="F69">
        <f>F14+(9/0.017)*(F15*F50-F30*F51)</f>
        <v>0.03842160016825592</v>
      </c>
    </row>
    <row r="70" spans="1:6" ht="12.75">
      <c r="A70" t="s">
        <v>75</v>
      </c>
      <c r="B70">
        <f>B15+(10/0.017)*(B16*B50-B31*B51)</f>
        <v>-0.41079988767953296</v>
      </c>
      <c r="C70">
        <f>C15+(10/0.017)*(C16*C50-C31*C51)</f>
        <v>-0.14503976548980366</v>
      </c>
      <c r="D70">
        <f>D15+(10/0.017)*(D16*D50-D31*D51)</f>
        <v>-0.18477305530701132</v>
      </c>
      <c r="E70">
        <f>E15+(10/0.017)*(E16*E50-E31*E51)</f>
        <v>-0.17402656166220815</v>
      </c>
      <c r="F70">
        <f>F15+(10/0.017)*(F16*F50-F31*F51)</f>
        <v>-0.47046030052094284</v>
      </c>
    </row>
    <row r="71" spans="1:6" ht="12.75">
      <c r="A71" t="s">
        <v>76</v>
      </c>
      <c r="B71">
        <f>B16+(11/0.017)*(B17*B50-B32*B51)</f>
        <v>-0.003166849802167916</v>
      </c>
      <c r="C71">
        <f>C16+(11/0.017)*(C17*C50-C32*C51)</f>
        <v>-0.0009224194679407199</v>
      </c>
      <c r="D71">
        <f>D16+(11/0.017)*(D17*D50-D32*D51)</f>
        <v>-0.002126753424069697</v>
      </c>
      <c r="E71">
        <f>E16+(11/0.017)*(E17*E50-E32*E51)</f>
        <v>0.019481390606773622</v>
      </c>
      <c r="F71">
        <f>F16+(11/0.017)*(F17*F50-F32*F51)</f>
        <v>-0.040753065565429854</v>
      </c>
    </row>
    <row r="72" spans="1:6" ht="12.75">
      <c r="A72" t="s">
        <v>77</v>
      </c>
      <c r="B72">
        <f>B17+(12/0.017)*(B18*B50-B33*B51)</f>
        <v>-0.045832469960367946</v>
      </c>
      <c r="C72">
        <f>C17+(12/0.017)*(C18*C50-C33*C51)</f>
        <v>-0.03431181613793605</v>
      </c>
      <c r="D72">
        <f>D17+(12/0.017)*(D18*D50-D33*D51)</f>
        <v>-0.025746768418509328</v>
      </c>
      <c r="E72">
        <f>E17+(12/0.017)*(E18*E50-E33*E51)</f>
        <v>-0.017124079013674236</v>
      </c>
      <c r="F72">
        <f>F17+(12/0.017)*(F18*F50-F33*F51)</f>
        <v>-0.06129842663867448</v>
      </c>
    </row>
    <row r="73" spans="1:6" ht="12.75">
      <c r="A73" t="s">
        <v>78</v>
      </c>
      <c r="B73">
        <f>B18+(13/0.017)*(B19*B50-B34*B51)</f>
        <v>0.028248421279342028</v>
      </c>
      <c r="C73">
        <f>C18+(13/0.017)*(C19*C50-C34*C51)</f>
        <v>0.03787179963842079</v>
      </c>
      <c r="D73">
        <f>D18+(13/0.017)*(D19*D50-D34*D51)</f>
        <v>0.04482420163992808</v>
      </c>
      <c r="E73">
        <f>E18+(13/0.017)*(E19*E50-E34*E51)</f>
        <v>0.014023289865043254</v>
      </c>
      <c r="F73">
        <f>F18+(13/0.017)*(F19*F50-F34*F51)</f>
        <v>-0.004245469627602761</v>
      </c>
    </row>
    <row r="74" spans="1:6" ht="12.75">
      <c r="A74" t="s">
        <v>79</v>
      </c>
      <c r="B74">
        <f>B19+(14/0.017)*(B20*B50-B35*B51)</f>
        <v>-0.2087050321969974</v>
      </c>
      <c r="C74">
        <f>C19+(14/0.017)*(C20*C50-C35*C51)</f>
        <v>-0.18781286391405436</v>
      </c>
      <c r="D74">
        <f>D19+(14/0.017)*(D20*D50-D35*D51)</f>
        <v>-0.19393891273117292</v>
      </c>
      <c r="E74">
        <f>E19+(14/0.017)*(E20*E50-E35*E51)</f>
        <v>-0.1731826972332366</v>
      </c>
      <c r="F74">
        <f>F19+(14/0.017)*(F20*F50-F35*F51)</f>
        <v>-0.14770523172031627</v>
      </c>
    </row>
    <row r="75" spans="1:6" ht="12.75">
      <c r="A75" t="s">
        <v>80</v>
      </c>
      <c r="B75" s="53">
        <f>B20</f>
        <v>-0.002345652</v>
      </c>
      <c r="C75" s="53">
        <f>C20</f>
        <v>0.00907945</v>
      </c>
      <c r="D75" s="53">
        <f>D20</f>
        <v>0.009717051</v>
      </c>
      <c r="E75" s="53">
        <f>E20</f>
        <v>-0.0003536331</v>
      </c>
      <c r="F75" s="53">
        <f>F20</f>
        <v>7.084575E-05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33.45851044644395</v>
      </c>
      <c r="C82">
        <f>C22+(2/0.017)*(C8*C51+C23*C50)</f>
        <v>15.02459853667197</v>
      </c>
      <c r="D82">
        <f>D22+(2/0.017)*(D8*D51+D23*D50)</f>
        <v>11.229779416524257</v>
      </c>
      <c r="E82">
        <f>E22+(2/0.017)*(E8*E51+E23*E50)</f>
        <v>-14.534654589598704</v>
      </c>
      <c r="F82">
        <f>F22+(2/0.017)*(F8*F51+F23*F50)</f>
        <v>-56.71109302995984</v>
      </c>
    </row>
    <row r="83" spans="1:6" ht="12.75">
      <c r="A83" t="s">
        <v>83</v>
      </c>
      <c r="B83">
        <f>B23+(3/0.017)*(B9*B51+B24*B50)</f>
        <v>3.2967066374403524</v>
      </c>
      <c r="C83">
        <f>C23+(3/0.017)*(C9*C51+C24*C50)</f>
        <v>-1.0339368713236614</v>
      </c>
      <c r="D83">
        <f>D23+(3/0.017)*(D9*D51+D24*D50)</f>
        <v>0.052138220967140395</v>
      </c>
      <c r="E83">
        <f>E23+(3/0.017)*(E9*E51+E24*E50)</f>
        <v>1.611515804177461</v>
      </c>
      <c r="F83">
        <f>F23+(3/0.017)*(F9*F51+F24*F50)</f>
        <v>8.151296006075919</v>
      </c>
    </row>
    <row r="84" spans="1:6" ht="12.75">
      <c r="A84" t="s">
        <v>84</v>
      </c>
      <c r="B84">
        <f>B24+(4/0.017)*(B10*B51+B25*B50)</f>
        <v>-0.05062381116441129</v>
      </c>
      <c r="C84">
        <f>C24+(4/0.017)*(C10*C51+C25*C50)</f>
        <v>0.2714276176122897</v>
      </c>
      <c r="D84">
        <f>D24+(4/0.017)*(D10*D51+D25*D50)</f>
        <v>0.8395179963365119</v>
      </c>
      <c r="E84">
        <f>E24+(4/0.017)*(E10*E51+E25*E50)</f>
        <v>-2.19936724030442</v>
      </c>
      <c r="F84">
        <f>F24+(4/0.017)*(F10*F51+F25*F50)</f>
        <v>1.8302795154347176</v>
      </c>
    </row>
    <row r="85" spans="1:6" ht="12.75">
      <c r="A85" t="s">
        <v>85</v>
      </c>
      <c r="B85">
        <f>B25+(5/0.017)*(B11*B51+B26*B50)</f>
        <v>0.5663728154151042</v>
      </c>
      <c r="C85">
        <f>C25+(5/0.017)*(C11*C51+C26*C50)</f>
        <v>-0.3569050578350025</v>
      </c>
      <c r="D85">
        <f>D25+(5/0.017)*(D11*D51+D26*D50)</f>
        <v>-0.8682110593534027</v>
      </c>
      <c r="E85">
        <f>E25+(5/0.017)*(E11*E51+E26*E50)</f>
        <v>0.6955618933079666</v>
      </c>
      <c r="F85">
        <f>F25+(5/0.017)*(F11*F51+F26*F50)</f>
        <v>-0.8405993533877386</v>
      </c>
    </row>
    <row r="86" spans="1:6" ht="12.75">
      <c r="A86" t="s">
        <v>86</v>
      </c>
      <c r="B86">
        <f>B26+(6/0.017)*(B12*B51+B27*B50)</f>
        <v>0.9946442970118665</v>
      </c>
      <c r="C86">
        <f>C26+(6/0.017)*(C12*C51+C27*C50)</f>
        <v>0.11692238603436775</v>
      </c>
      <c r="D86">
        <f>D26+(6/0.017)*(D12*D51+D27*D50)</f>
        <v>0.5358791322586715</v>
      </c>
      <c r="E86">
        <f>E26+(6/0.017)*(E12*E51+E27*E50)</f>
        <v>0.23108082101189756</v>
      </c>
      <c r="F86">
        <f>F26+(6/0.017)*(F12*F51+F27*F50)</f>
        <v>1.7298804175520812</v>
      </c>
    </row>
    <row r="87" spans="1:6" ht="12.75">
      <c r="A87" t="s">
        <v>87</v>
      </c>
      <c r="B87">
        <f>B27+(7/0.017)*(B13*B51+B28*B50)</f>
        <v>0.23928248241759723</v>
      </c>
      <c r="C87">
        <f>C27+(7/0.017)*(C13*C51+C28*C50)</f>
        <v>0.47712214245766166</v>
      </c>
      <c r="D87">
        <f>D27+(7/0.017)*(D13*D51+D28*D50)</f>
        <v>0.7443024976893371</v>
      </c>
      <c r="E87">
        <f>E27+(7/0.017)*(E13*E51+E28*E50)</f>
        <v>0.2940406928910033</v>
      </c>
      <c r="F87">
        <f>F27+(7/0.017)*(F13*F51+F28*F50)</f>
        <v>0.38202485612554554</v>
      </c>
    </row>
    <row r="88" spans="1:6" ht="12.75">
      <c r="A88" t="s">
        <v>88</v>
      </c>
      <c r="B88">
        <f>B28+(8/0.017)*(B14*B51+B29*B50)</f>
        <v>0.07178430610034689</v>
      </c>
      <c r="C88">
        <f>C28+(8/0.017)*(C14*C51+C29*C50)</f>
        <v>0.6565509547292656</v>
      </c>
      <c r="D88">
        <f>D28+(8/0.017)*(D14*D51+D29*D50)</f>
        <v>0.3451493201817604</v>
      </c>
      <c r="E88">
        <f>E28+(8/0.017)*(E14*E51+E29*E50)</f>
        <v>0.5174500910481131</v>
      </c>
      <c r="F88">
        <f>F28+(8/0.017)*(F14*F51+F29*F50)</f>
        <v>0.41038697395412266</v>
      </c>
    </row>
    <row r="89" spans="1:6" ht="12.75">
      <c r="A89" t="s">
        <v>89</v>
      </c>
      <c r="B89">
        <f>B29+(9/0.017)*(B15*B51+B30*B50)</f>
        <v>0.05406436682618795</v>
      </c>
      <c r="C89">
        <f>C29+(9/0.017)*(C15*C51+C30*C50)</f>
        <v>0.157956398179772</v>
      </c>
      <c r="D89">
        <f>D29+(9/0.017)*(D15*D51+D30*D50)</f>
        <v>-0.07861808073191848</v>
      </c>
      <c r="E89">
        <f>E29+(9/0.017)*(E15*E51+E30*E50)</f>
        <v>0.16238400229813538</v>
      </c>
      <c r="F89">
        <f>F29+(9/0.017)*(F15*F51+F30*F50)</f>
        <v>0.05585724668616877</v>
      </c>
    </row>
    <row r="90" spans="1:6" ht="12.75">
      <c r="A90" t="s">
        <v>90</v>
      </c>
      <c r="B90">
        <f>B30+(10/0.017)*(B16*B51+B31*B50)</f>
        <v>0.08805769876439368</v>
      </c>
      <c r="C90">
        <f>C30+(10/0.017)*(C16*C51+C31*C50)</f>
        <v>0.05309520340761577</v>
      </c>
      <c r="D90">
        <f>D30+(10/0.017)*(D16*D51+D31*D50)</f>
        <v>0.008749891264007107</v>
      </c>
      <c r="E90">
        <f>E30+(10/0.017)*(E16*E51+E31*E50)</f>
        <v>0.047885842689323305</v>
      </c>
      <c r="F90">
        <f>F30+(10/0.017)*(F16*F51+F31*F50)</f>
        <v>0.28083079411652</v>
      </c>
    </row>
    <row r="91" spans="1:6" ht="12.75">
      <c r="A91" t="s">
        <v>91</v>
      </c>
      <c r="B91">
        <f>B31+(11/0.017)*(B17*B51+B32*B50)</f>
        <v>-0.004196654144124446</v>
      </c>
      <c r="C91">
        <f>C31+(11/0.017)*(C17*C51+C32*C50)</f>
        <v>0.037608887248817384</v>
      </c>
      <c r="D91">
        <f>D31+(11/0.017)*(D17*D51+D32*D50)</f>
        <v>0.017557085422525192</v>
      </c>
      <c r="E91">
        <f>E31+(11/0.017)*(E17*E51+E32*E50)</f>
        <v>-0.002426639501652757</v>
      </c>
      <c r="F91">
        <f>F31+(11/0.017)*(F17*F51+F32*F50)</f>
        <v>0.008146649094362827</v>
      </c>
    </row>
    <row r="92" spans="1:6" ht="12.75">
      <c r="A92" t="s">
        <v>92</v>
      </c>
      <c r="B92">
        <f>B32+(12/0.017)*(B18*B51+B33*B50)</f>
        <v>0.022121593910558797</v>
      </c>
      <c r="C92">
        <f>C32+(12/0.017)*(C18*C51+C33*C50)</f>
        <v>0.12156640996302788</v>
      </c>
      <c r="D92">
        <f>D32+(12/0.017)*(D18*D51+D33*D50)</f>
        <v>0.04622123969112635</v>
      </c>
      <c r="E92">
        <f>E32+(12/0.017)*(E18*E51+E33*E50)</f>
        <v>0.11468327459219715</v>
      </c>
      <c r="F92">
        <f>F32+(12/0.017)*(F18*F51+F33*F50)</f>
        <v>0.04414952085161547</v>
      </c>
    </row>
    <row r="93" spans="1:6" ht="12.75">
      <c r="A93" t="s">
        <v>93</v>
      </c>
      <c r="B93">
        <f>B33+(13/0.017)*(B19*B51+B34*B50)</f>
        <v>0.12237368000274873</v>
      </c>
      <c r="C93">
        <f>C33+(13/0.017)*(C19*C51+C34*C50)</f>
        <v>0.13348194988063347</v>
      </c>
      <c r="D93">
        <f>D33+(13/0.017)*(D19*D51+D34*D50)</f>
        <v>0.13182910372761633</v>
      </c>
      <c r="E93">
        <f>E33+(13/0.017)*(E19*E51+E34*E50)</f>
        <v>0.10702983260099876</v>
      </c>
      <c r="F93">
        <f>F33+(13/0.017)*(F19*F51+F34*F50)</f>
        <v>0.07937705719673051</v>
      </c>
    </row>
    <row r="94" spans="1:6" ht="12.75">
      <c r="A94" t="s">
        <v>94</v>
      </c>
      <c r="B94">
        <f>B34+(14/0.017)*(B20*B51+B35*B50)</f>
        <v>-0.00770728891734876</v>
      </c>
      <c r="C94">
        <f>C34+(14/0.017)*(C20*C51+C35*C50)</f>
        <v>-0.011755290840836319</v>
      </c>
      <c r="D94">
        <f>D34+(14/0.017)*(D20*D51+D35*D50)</f>
        <v>-0.011870722296308908</v>
      </c>
      <c r="E94">
        <f>E34+(14/0.017)*(E20*E51+E35*E50)</f>
        <v>-6.537456712298834E-05</v>
      </c>
      <c r="F94">
        <f>F34+(14/0.017)*(F20*F51+F35*F50)</f>
        <v>-0.026020286710744644</v>
      </c>
    </row>
    <row r="95" spans="1:6" ht="12.75">
      <c r="A95" t="s">
        <v>95</v>
      </c>
      <c r="B95" s="53">
        <f>B35</f>
        <v>-0.004044969</v>
      </c>
      <c r="C95" s="53">
        <f>C35</f>
        <v>-0.004927522</v>
      </c>
      <c r="D95" s="53">
        <f>D35</f>
        <v>-0.01330384</v>
      </c>
      <c r="E95" s="53">
        <f>E35</f>
        <v>-0.002194088</v>
      </c>
      <c r="F95" s="53">
        <f>F35</f>
        <v>-0.001141522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68</v>
      </c>
      <c r="B103">
        <f>B63*10000/B62</f>
        <v>0.25275709697929244</v>
      </c>
      <c r="C103">
        <f>C63*10000/C62</f>
        <v>1.546667917167701</v>
      </c>
      <c r="D103">
        <f>D63*10000/D62</f>
        <v>1.8364688088150365</v>
      </c>
      <c r="E103">
        <f>E63*10000/E62</f>
        <v>0.576038761317775</v>
      </c>
      <c r="F103">
        <f>F63*10000/F62</f>
        <v>1.1653077875438884</v>
      </c>
      <c r="G103">
        <f>AVERAGE(C103:E103)</f>
        <v>1.3197251624335042</v>
      </c>
      <c r="H103">
        <f>STDEV(C103:E103)</f>
        <v>0.6601501621625541</v>
      </c>
      <c r="I103">
        <f>(B103*B4+C103*C4+D103*D4+E103*E4+F103*F4)/SUM(B4:F4)</f>
        <v>1.144219977531992</v>
      </c>
      <c r="K103">
        <f>(LN(H103)+LN(H123))/2-LN(K114*K115^3)</f>
        <v>-3.943693760739941</v>
      </c>
    </row>
    <row r="104" spans="1:11" ht="12.75">
      <c r="A104" t="s">
        <v>69</v>
      </c>
      <c r="B104">
        <f>B64*10000/B62</f>
        <v>-0.31639507411560575</v>
      </c>
      <c r="C104">
        <f>C64*10000/C62</f>
        <v>-0.11967040156098624</v>
      </c>
      <c r="D104">
        <f>D64*10000/D62</f>
        <v>-0.04625615225678942</v>
      </c>
      <c r="E104">
        <f>E64*10000/E62</f>
        <v>-0.08646888488323881</v>
      </c>
      <c r="F104">
        <f>F64*10000/F62</f>
        <v>-1.4177009506722231</v>
      </c>
      <c r="G104">
        <f>AVERAGE(C104:E104)</f>
        <v>-0.08413181290033815</v>
      </c>
      <c r="H104">
        <f>STDEV(C104:E104)</f>
        <v>0.03676288113457157</v>
      </c>
      <c r="I104">
        <f>(B104*B4+C104*C4+D104*D4+E104*E4+F104*F4)/SUM(B4:F4)</f>
        <v>-0.2955327415306346</v>
      </c>
      <c r="K104">
        <f>(LN(H104)+LN(H124))/2-LN(K114*K115^4)</f>
        <v>-4.698995420453589</v>
      </c>
    </row>
    <row r="105" spans="1:11" ht="12.75">
      <c r="A105" t="s">
        <v>70</v>
      </c>
      <c r="B105">
        <f>B65*10000/B62</f>
        <v>0.19577901346273016</v>
      </c>
      <c r="C105">
        <f>C65*10000/C62</f>
        <v>-0.517199111577348</v>
      </c>
      <c r="D105">
        <f>D65*10000/D62</f>
        <v>-1.0032860007751698</v>
      </c>
      <c r="E105">
        <f>E65*10000/E62</f>
        <v>-0.11300879735133355</v>
      </c>
      <c r="F105">
        <f>F65*10000/F62</f>
        <v>-0.6703324950275649</v>
      </c>
      <c r="G105">
        <f>AVERAGE(C105:E105)</f>
        <v>-0.5444979699012839</v>
      </c>
      <c r="H105">
        <f>STDEV(C105:E105)</f>
        <v>0.4457659649226087</v>
      </c>
      <c r="I105">
        <f>(B105*B4+C105*C4+D105*D4+E105*E4+F105*F4)/SUM(B4:F4)</f>
        <v>-0.45377108330013316</v>
      </c>
      <c r="K105">
        <f>(LN(H105)+LN(H125))/2-LN(K114*K115^5)</f>
        <v>-3.2131421923866865</v>
      </c>
    </row>
    <row r="106" spans="1:11" ht="12.75">
      <c r="A106" t="s">
        <v>71</v>
      </c>
      <c r="B106">
        <f>B66*10000/B62</f>
        <v>2.1003305682936184</v>
      </c>
      <c r="C106">
        <f>C66*10000/C62</f>
        <v>0.3839304282604508</v>
      </c>
      <c r="D106">
        <f>D66*10000/D62</f>
        <v>0.24598103625868656</v>
      </c>
      <c r="E106">
        <f>E66*10000/E62</f>
        <v>-0.5134698817534227</v>
      </c>
      <c r="F106">
        <f>F66*10000/F62</f>
        <v>12.449865355023645</v>
      </c>
      <c r="G106">
        <f>AVERAGE(C106:E106)</f>
        <v>0.0388138609219049</v>
      </c>
      <c r="H106">
        <f>STDEV(C106:E106)</f>
        <v>0.48323959689373003</v>
      </c>
      <c r="I106">
        <f>(B106*B4+C106*C4+D106*D4+E106*E4+F106*F4)/SUM(B4:F4)</f>
        <v>1.9916504762545526</v>
      </c>
      <c r="K106">
        <f>(LN(H106)+LN(H126))/2-LN(K114*K115^6)</f>
        <v>-3.2331144199407182</v>
      </c>
    </row>
    <row r="107" spans="1:11" ht="12.75">
      <c r="A107" t="s">
        <v>72</v>
      </c>
      <c r="B107">
        <f>B67*10000/B62</f>
        <v>0.04881594242017623</v>
      </c>
      <c r="C107">
        <f>C67*10000/C62</f>
        <v>-0.2790215532130224</v>
      </c>
      <c r="D107">
        <f>D67*10000/D62</f>
        <v>-0.32342361834308336</v>
      </c>
      <c r="E107">
        <f>E67*10000/E62</f>
        <v>0.09780161155653506</v>
      </c>
      <c r="F107">
        <f>F67*10000/F62</f>
        <v>-0.293336131198372</v>
      </c>
      <c r="G107">
        <f>AVERAGE(C107:E107)</f>
        <v>-0.1682145199998569</v>
      </c>
      <c r="H107">
        <f>STDEV(C107:E107)</f>
        <v>0.23144399437687788</v>
      </c>
      <c r="I107">
        <f>(B107*B4+C107*C4+D107*D4+E107*E4+F107*F4)/SUM(B4:F4)</f>
        <v>-0.1533615773850249</v>
      </c>
      <c r="K107">
        <f>(LN(H107)+LN(H127))/2-LN(K114*K115^7)</f>
        <v>-2.9876527779084503</v>
      </c>
    </row>
    <row r="108" spans="1:9" ht="12.75">
      <c r="A108" t="s">
        <v>73</v>
      </c>
      <c r="B108">
        <f>B68*10000/B62</f>
        <v>-0.17028585823871456</v>
      </c>
      <c r="C108">
        <f>C68*10000/C62</f>
        <v>0.1590445311392828</v>
      </c>
      <c r="D108">
        <f>D68*10000/D62</f>
        <v>0.04759828349164656</v>
      </c>
      <c r="E108">
        <f>E68*10000/E62</f>
        <v>0.07663775742805884</v>
      </c>
      <c r="F108">
        <f>F68*10000/F62</f>
        <v>-0.007839603389844666</v>
      </c>
      <c r="G108">
        <f>AVERAGE(C108:E108)</f>
        <v>0.09442685735299607</v>
      </c>
      <c r="H108">
        <f>STDEV(C108:E108)</f>
        <v>0.05781354154338857</v>
      </c>
      <c r="I108">
        <f>(B108*B4+C108*C4+D108*D4+E108*E4+F108*F4)/SUM(B4:F4)</f>
        <v>0.04238448080112609</v>
      </c>
    </row>
    <row r="109" spans="1:9" ht="12.75">
      <c r="A109" t="s">
        <v>74</v>
      </c>
      <c r="B109">
        <f>B69*10000/B62</f>
        <v>0.06834745734457001</v>
      </c>
      <c r="C109">
        <f>C69*10000/C62</f>
        <v>0.01715132800445179</v>
      </c>
      <c r="D109">
        <f>D69*10000/D62</f>
        <v>-0.032234781788285934</v>
      </c>
      <c r="E109">
        <f>E69*10000/E62</f>
        <v>0.004433795734344002</v>
      </c>
      <c r="F109">
        <f>F69*10000/F62</f>
        <v>0.038422277383669975</v>
      </c>
      <c r="G109">
        <f>AVERAGE(C109:E109)</f>
        <v>-0.0035498860164967136</v>
      </c>
      <c r="H109">
        <f>STDEV(C109:E109)</f>
        <v>0.02564276390795494</v>
      </c>
      <c r="I109">
        <f>(B109*B4+C109*C4+D109*D4+E109*E4+F109*F4)/SUM(B4:F4)</f>
        <v>0.012479478505477511</v>
      </c>
    </row>
    <row r="110" spans="1:11" ht="12.75">
      <c r="A110" t="s">
        <v>75</v>
      </c>
      <c r="B110">
        <f>B70*10000/B62</f>
        <v>-0.4108004954593066</v>
      </c>
      <c r="C110">
        <f>C70*10000/C62</f>
        <v>-0.14503976729570794</v>
      </c>
      <c r="D110">
        <f>D70*10000/D62</f>
        <v>-0.18477329941840134</v>
      </c>
      <c r="E110">
        <f>E70*10000/E62</f>
        <v>-0.17402653077670424</v>
      </c>
      <c r="F110">
        <f>F70*10000/F62</f>
        <v>-0.4704685928087658</v>
      </c>
      <c r="G110">
        <f>AVERAGE(C110:E110)</f>
        <v>-0.16794653249693783</v>
      </c>
      <c r="H110">
        <f>STDEV(C110:E110)</f>
        <v>0.020552692720121946</v>
      </c>
      <c r="I110">
        <f>(B110*B4+C110*C4+D110*D4+E110*E4+F110*F4)/SUM(B4:F4)</f>
        <v>-0.2435005393265045</v>
      </c>
      <c r="K110">
        <f>EXP(AVERAGE(K103:K107))</f>
        <v>0.026908320867244383</v>
      </c>
    </row>
    <row r="111" spans="1:9" ht="12.75">
      <c r="A111" t="s">
        <v>76</v>
      </c>
      <c r="B111">
        <f>B71*10000/B62</f>
        <v>-0.0031668544875325263</v>
      </c>
      <c r="C111">
        <f>C71*10000/C62</f>
        <v>-0.0009224194794258548</v>
      </c>
      <c r="D111">
        <f>D71*10000/D62</f>
        <v>-0.0021267562338123497</v>
      </c>
      <c r="E111">
        <f>E71*10000/E62</f>
        <v>0.019481387149298163</v>
      </c>
      <c r="F111">
        <f>F71*10000/F62</f>
        <v>-0.04075378387502784</v>
      </c>
      <c r="G111">
        <f>AVERAGE(C111:E111)</f>
        <v>0.005477403812019986</v>
      </c>
      <c r="H111">
        <f>STDEV(C111:E111)</f>
        <v>0.012142745518932905</v>
      </c>
      <c r="I111">
        <f>(B111*B4+C111*C4+D111*D4+E111*E4+F111*F4)/SUM(B4:F4)</f>
        <v>-0.001935781820801802</v>
      </c>
    </row>
    <row r="112" spans="1:9" ht="12.75">
      <c r="A112" t="s">
        <v>77</v>
      </c>
      <c r="B112">
        <f>B72*10000/B62</f>
        <v>-0.04583253776965673</v>
      </c>
      <c r="C112">
        <f>C72*10000/C62</f>
        <v>-0.03431181656515583</v>
      </c>
      <c r="D112">
        <f>D72*10000/D62</f>
        <v>-0.02574680243363895</v>
      </c>
      <c r="E112">
        <f>E72*10000/E62</f>
        <v>-0.01712407597456455</v>
      </c>
      <c r="F112">
        <f>F72*10000/F62</f>
        <v>-0.061299507078822604</v>
      </c>
      <c r="G112">
        <f>AVERAGE(C112:E112)</f>
        <v>-0.025727564991119778</v>
      </c>
      <c r="H112">
        <f>STDEV(C112:E112)</f>
        <v>0.008593886443964721</v>
      </c>
      <c r="I112">
        <f>(B112*B4+C112*C4+D112*D4+E112*E4+F112*F4)/SUM(B4:F4)</f>
        <v>-0.03338459909812761</v>
      </c>
    </row>
    <row r="113" spans="1:9" ht="12.75">
      <c r="A113" t="s">
        <v>78</v>
      </c>
      <c r="B113">
        <f>B73*10000/B62</f>
        <v>0.028248463072973438</v>
      </c>
      <c r="C113">
        <f>C73*10000/C62</f>
        <v>0.037871800109966276</v>
      </c>
      <c r="D113">
        <f>D73*10000/D62</f>
        <v>0.044824260859050426</v>
      </c>
      <c r="E113">
        <f>E73*10000/E62</f>
        <v>0.014023287376248613</v>
      </c>
      <c r="F113">
        <f>F73*10000/F62</f>
        <v>-0.004245544457840417</v>
      </c>
      <c r="G113">
        <f>AVERAGE(C113:E113)</f>
        <v>0.03223978278175511</v>
      </c>
      <c r="H113">
        <f>STDEV(C113:E113)</f>
        <v>0.016154402070674683</v>
      </c>
      <c r="I113">
        <f>(B113*B4+C113*C4+D113*D4+E113*E4+F113*F4)/SUM(B4:F4)</f>
        <v>0.026797106700039697</v>
      </c>
    </row>
    <row r="114" spans="1:11" ht="12.75">
      <c r="A114" t="s">
        <v>79</v>
      </c>
      <c r="B114">
        <f>B74*10000/B62</f>
        <v>-0.20870534097677318</v>
      </c>
      <c r="C114">
        <f>C74*10000/C62</f>
        <v>-0.18781286625253069</v>
      </c>
      <c r="D114">
        <f>D74*10000/D62</f>
        <v>-0.19393916895195948</v>
      </c>
      <c r="E114">
        <f>E74*10000/E62</f>
        <v>-0.1731826664974982</v>
      </c>
      <c r="F114">
        <f>F74*10000/F62</f>
        <v>-0.14770783515846614</v>
      </c>
      <c r="G114">
        <f>AVERAGE(C114:E114)</f>
        <v>-0.1849782339006628</v>
      </c>
      <c r="H114">
        <f>STDEV(C114:E114)</f>
        <v>0.010664635669501866</v>
      </c>
      <c r="I114">
        <f>(B114*B4+C114*C4+D114*D4+E114*E4+F114*F4)/SUM(B4:F4)</f>
        <v>-0.18345437924127575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-0.002345655470399784</v>
      </c>
      <c r="C115">
        <f>C75*10000/C62</f>
        <v>0.00907945011304912</v>
      </c>
      <c r="D115">
        <f>D75*10000/D62</f>
        <v>0.009717063837601363</v>
      </c>
      <c r="E115">
        <f>E75*10000/E62</f>
        <v>-0.0003536330372386813</v>
      </c>
      <c r="F115">
        <f>F75*10000/F62</f>
        <v>7.084699872034768E-05</v>
      </c>
      <c r="G115">
        <f>AVERAGE(C115:E115)</f>
        <v>0.006147626971137268</v>
      </c>
      <c r="H115">
        <f>STDEV(C115:E115)</f>
        <v>0.005639275138509883</v>
      </c>
      <c r="I115">
        <f>(B115*B4+C115*C4+D115*D4+E115*E4+F115*F4)/SUM(B4:F4)</f>
        <v>0.00410465653631526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33.45855994841927</v>
      </c>
      <c r="C122">
        <f>C82*10000/C62</f>
        <v>15.024598723744713</v>
      </c>
      <c r="D122">
        <f>D82*10000/D62</f>
        <v>11.229794252654225</v>
      </c>
      <c r="E122">
        <f>E82*10000/E62</f>
        <v>-14.534652010049198</v>
      </c>
      <c r="F122">
        <f>F82*10000/F62</f>
        <v>-56.712092614208785</v>
      </c>
      <c r="G122">
        <f>AVERAGE(C122:E122)</f>
        <v>3.9065803221165805</v>
      </c>
      <c r="H122">
        <f>STDEV(C122:E122)</f>
        <v>16.082892236477225</v>
      </c>
      <c r="I122">
        <f>(B122*B4+C122*C4+D122*D4+E122*E4+F122*F4)/SUM(B4:F4)</f>
        <v>0.1167572273333695</v>
      </c>
    </row>
    <row r="123" spans="1:9" ht="12.75">
      <c r="A123" t="s">
        <v>83</v>
      </c>
      <c r="B123">
        <f>B83*10000/B62</f>
        <v>3.296711514928574</v>
      </c>
      <c r="C123">
        <f>C83*10000/C62</f>
        <v>-1.0339368841973104</v>
      </c>
      <c r="D123">
        <f>D83*10000/D62</f>
        <v>0.05213828984911874</v>
      </c>
      <c r="E123">
        <f>E83*10000/E62</f>
        <v>1.6115155181723984</v>
      </c>
      <c r="F123">
        <f>F83*10000/F62</f>
        <v>8.151439680032121</v>
      </c>
      <c r="G123">
        <f>AVERAGE(C123:E123)</f>
        <v>0.20990564127473554</v>
      </c>
      <c r="H123">
        <f>STDEV(C123:E123)</f>
        <v>1.3297640791444199</v>
      </c>
      <c r="I123">
        <f>(B123*B4+C123*C4+D123*D4+E123*E4+F123*F4)/SUM(B4:F4)</f>
        <v>1.716155257015107</v>
      </c>
    </row>
    <row r="124" spans="1:9" ht="12.75">
      <c r="A124" t="s">
        <v>84</v>
      </c>
      <c r="B124">
        <f>B84*10000/B62</f>
        <v>-0.05062388606250501</v>
      </c>
      <c r="C124">
        <f>C84*10000/C62</f>
        <v>0.27142762099186146</v>
      </c>
      <c r="D124">
        <f>D84*10000/D62</f>
        <v>0.8395191054587521</v>
      </c>
      <c r="E124">
        <f>E84*10000/E62</f>
        <v>-2.199366849969951</v>
      </c>
      <c r="F124">
        <f>F84*10000/F62</f>
        <v>1.8303117757646998</v>
      </c>
      <c r="G124">
        <f>AVERAGE(C124:E124)</f>
        <v>-0.36280670783977903</v>
      </c>
      <c r="H124">
        <f>STDEV(C124:E124)</f>
        <v>1.6156722595956292</v>
      </c>
      <c r="I124">
        <f>(B124*B4+C124*C4+D124*D4+E124*E4+F124*F4)/SUM(B4:F4)</f>
        <v>-0.025474119610222737</v>
      </c>
    </row>
    <row r="125" spans="1:9" ht="12.75">
      <c r="A125" t="s">
        <v>85</v>
      </c>
      <c r="B125">
        <f>B85*10000/B62</f>
        <v>0.5663736533655317</v>
      </c>
      <c r="C125">
        <f>C85*10000/C62</f>
        <v>-0.35690506227886226</v>
      </c>
      <c r="D125">
        <f>D85*10000/D62</f>
        <v>-0.8682122063832453</v>
      </c>
      <c r="E125">
        <f>E85*10000/E62</f>
        <v>0.6955617698625605</v>
      </c>
      <c r="F125">
        <f>F85*10000/F62</f>
        <v>-0.8406141697107617</v>
      </c>
      <c r="G125">
        <f>AVERAGE(C125:E125)</f>
        <v>-0.176518499599849</v>
      </c>
      <c r="H125">
        <f>STDEV(C125:E125)</f>
        <v>0.7973404205182795</v>
      </c>
      <c r="I125">
        <f>(B125*B4+C125*C4+D125*D4+E125*E4+F125*F4)/SUM(B4:F4)</f>
        <v>-0.15708902738746577</v>
      </c>
    </row>
    <row r="126" spans="1:9" ht="12.75">
      <c r="A126" t="s">
        <v>86</v>
      </c>
      <c r="B126">
        <f>B86*10000/B62</f>
        <v>0.9946457685913478</v>
      </c>
      <c r="C126">
        <f>C86*10000/C62</f>
        <v>0.1169223874901798</v>
      </c>
      <c r="D126">
        <f>D86*10000/D62</f>
        <v>0.5358798402309439</v>
      </c>
      <c r="E126">
        <f>E86*10000/E62</f>
        <v>0.2310807800006431</v>
      </c>
      <c r="F126">
        <f>F86*10000/F62</f>
        <v>1.7299109082572601</v>
      </c>
      <c r="G126">
        <f>AVERAGE(C126:E126)</f>
        <v>0.294627669240589</v>
      </c>
      <c r="H126">
        <f>STDEV(C126:E126)</f>
        <v>0.21658714678118093</v>
      </c>
      <c r="I126">
        <f>(B126*B4+C126*C4+D126*D4+E126*E4+F126*F4)/SUM(B4:F4)</f>
        <v>0.5874447613875152</v>
      </c>
    </row>
    <row r="127" spans="1:9" ht="12.75">
      <c r="A127" t="s">
        <v>87</v>
      </c>
      <c r="B127">
        <f>B87*10000/B62</f>
        <v>0.23928283643681036</v>
      </c>
      <c r="C127">
        <f>C87*10000/C62</f>
        <v>0.4771221483983561</v>
      </c>
      <c r="D127">
        <f>D87*10000/D62</f>
        <v>0.7443034810184107</v>
      </c>
      <c r="E127">
        <f>E87*10000/E62</f>
        <v>0.294040640705895</v>
      </c>
      <c r="F127">
        <f>F87*10000/F62</f>
        <v>0.3820315896587661</v>
      </c>
      <c r="G127">
        <f>AVERAGE(C127:E127)</f>
        <v>0.5051554233742205</v>
      </c>
      <c r="H127">
        <f>STDEV(C127:E127)</f>
        <v>0.2264366461529095</v>
      </c>
      <c r="I127">
        <f>(B127*B4+C127*C4+D127*D4+E127*E4+F127*F4)/SUM(B4:F4)</f>
        <v>0.4501349670173766</v>
      </c>
    </row>
    <row r="128" spans="1:9" ht="12.75">
      <c r="A128" t="s">
        <v>88</v>
      </c>
      <c r="B128">
        <f>B88*10000/B62</f>
        <v>0.07178441230546187</v>
      </c>
      <c r="C128">
        <f>C88*10000/C62</f>
        <v>0.6565509629040457</v>
      </c>
      <c r="D128">
        <f>D88*10000/D62</f>
        <v>0.34514977617292303</v>
      </c>
      <c r="E128">
        <f>E88*10000/E62</f>
        <v>0.5174499992132423</v>
      </c>
      <c r="F128">
        <f>F88*10000/F62</f>
        <v>0.41039420739529303</v>
      </c>
      <c r="G128">
        <f>AVERAGE(C128:E128)</f>
        <v>0.5063835794300703</v>
      </c>
      <c r="H128">
        <f>STDEV(C128:E128)</f>
        <v>0.15599526918948833</v>
      </c>
      <c r="I128">
        <f>(B128*B4+C128*C4+D128*D4+E128*E4+F128*F4)/SUM(B4:F4)</f>
        <v>0.4305310584044148</v>
      </c>
    </row>
    <row r="129" spans="1:9" ht="12.75">
      <c r="A129" t="s">
        <v>89</v>
      </c>
      <c r="B129">
        <f>B89*10000/B62</f>
        <v>0.05406444681459499</v>
      </c>
      <c r="C129">
        <f>C89*10000/C62</f>
        <v>0.15795640014650256</v>
      </c>
      <c r="D129">
        <f>D89*10000/D62</f>
        <v>-0.078618184597544</v>
      </c>
      <c r="E129">
        <f>E89*10000/E62</f>
        <v>0.16238397347890404</v>
      </c>
      <c r="F129">
        <f>F89*10000/F62</f>
        <v>0.05585823122060452</v>
      </c>
      <c r="G129">
        <f>AVERAGE(C129:E129)</f>
        <v>0.08057406300928753</v>
      </c>
      <c r="H129">
        <f>STDEV(C129:E129)</f>
        <v>0.1378823035236557</v>
      </c>
      <c r="I129">
        <f>(B129*B4+C129*C4+D129*D4+E129*E4+F129*F4)/SUM(B4:F4)</f>
        <v>0.07344888116499597</v>
      </c>
    </row>
    <row r="130" spans="1:9" ht="12.75">
      <c r="A130" t="s">
        <v>90</v>
      </c>
      <c r="B130">
        <f>B90*10000/B62</f>
        <v>0.08805782904604617</v>
      </c>
      <c r="C130">
        <f>C90*10000/C62</f>
        <v>0.05309520406870934</v>
      </c>
      <c r="D130">
        <f>D90*10000/D62</f>
        <v>0.008749902823853403</v>
      </c>
      <c r="E130">
        <f>E90*10000/E62</f>
        <v>0.04788583419074488</v>
      </c>
      <c r="F130">
        <f>F90*10000/F62</f>
        <v>0.2808357440129763</v>
      </c>
      <c r="G130">
        <f>AVERAGE(C130:E130)</f>
        <v>0.03657698036110254</v>
      </c>
      <c r="H130">
        <f>STDEV(C130:E130)</f>
        <v>0.024239308299318644</v>
      </c>
      <c r="I130">
        <f>(B130*B4+C130*C4+D130*D4+E130*E4+F130*F4)/SUM(B4:F4)</f>
        <v>0.07659689763545266</v>
      </c>
    </row>
    <row r="131" spans="1:9" ht="12.75">
      <c r="A131" t="s">
        <v>91</v>
      </c>
      <c r="B131">
        <f>B91*10000/B62</f>
        <v>-0.004196660353087939</v>
      </c>
      <c r="C131">
        <f>C91*10000/C62</f>
        <v>0.03760888771708931</v>
      </c>
      <c r="D131">
        <f>D91*10000/D62</f>
        <v>0.017557108617923027</v>
      </c>
      <c r="E131">
        <f>E91*10000/E62</f>
        <v>-0.002426639070982961</v>
      </c>
      <c r="F131">
        <f>F91*10000/F62</f>
        <v>0.008146792686413013</v>
      </c>
      <c r="G131">
        <f>AVERAGE(C131:E131)</f>
        <v>0.017579785754676457</v>
      </c>
      <c r="H131">
        <f>STDEV(C131:E131)</f>
        <v>0.02001777302771244</v>
      </c>
      <c r="I131">
        <f>(B131*B4+C131*C4+D131*D4+E131*E4+F131*F4)/SUM(B4:F4)</f>
        <v>0.013161196579973547</v>
      </c>
    </row>
    <row r="132" spans="1:9" ht="12.75">
      <c r="A132" t="s">
        <v>92</v>
      </c>
      <c r="B132">
        <f>B92*10000/B62</f>
        <v>0.022121626639529133</v>
      </c>
      <c r="C132">
        <f>C92*10000/C62</f>
        <v>0.12156641147666314</v>
      </c>
      <c r="D132">
        <f>D92*10000/D62</f>
        <v>0.04622130075593393</v>
      </c>
      <c r="E132">
        <f>E92*10000/E62</f>
        <v>0.11468325423869082</v>
      </c>
      <c r="F132">
        <f>F92*10000/F62</f>
        <v>0.044150299026806325</v>
      </c>
      <c r="G132">
        <f>AVERAGE(C132:E132)</f>
        <v>0.09415698882376262</v>
      </c>
      <c r="H132">
        <f>STDEV(C132:E132)</f>
        <v>0.041655937227396446</v>
      </c>
      <c r="I132">
        <f>(B132*B4+C132*C4+D132*D4+E132*E4+F132*F4)/SUM(B4:F4)</f>
        <v>0.07704376069278324</v>
      </c>
    </row>
    <row r="133" spans="1:9" ht="12.75">
      <c r="A133" t="s">
        <v>93</v>
      </c>
      <c r="B133">
        <f>B93*10000/B62</f>
        <v>0.1223738610550074</v>
      </c>
      <c r="C133">
        <f>C93*10000/C62</f>
        <v>0.13348195154263026</v>
      </c>
      <c r="D133">
        <f>D93*10000/D62</f>
        <v>0.13182927789254367</v>
      </c>
      <c r="E133">
        <f>E93*10000/E62</f>
        <v>0.10702981360579317</v>
      </c>
      <c r="F133">
        <f>F93*10000/F62</f>
        <v>0.07937845628907493</v>
      </c>
      <c r="G133">
        <f>AVERAGE(C133:E133)</f>
        <v>0.1241136810136557</v>
      </c>
      <c r="H133">
        <f>STDEV(C133:E133)</f>
        <v>0.014818121566362424</v>
      </c>
      <c r="I133">
        <f>(B133*B4+C133*C4+D133*D4+E133*E4+F133*F4)/SUM(B4:F4)</f>
        <v>0.11789890122447315</v>
      </c>
    </row>
    <row r="134" spans="1:9" ht="12.75">
      <c r="A134" t="s">
        <v>94</v>
      </c>
      <c r="B134">
        <f>B94*10000/B62</f>
        <v>-0.007707300320307849</v>
      </c>
      <c r="C134">
        <f>C94*10000/C62</f>
        <v>-0.011755290987202596</v>
      </c>
      <c r="D134">
        <f>D94*10000/D62</f>
        <v>-0.011870737979215246</v>
      </c>
      <c r="E134">
        <f>E94*10000/E62</f>
        <v>-6.537455552058449E-05</v>
      </c>
      <c r="F134">
        <f>F94*10000/F62</f>
        <v>-0.026020745341805332</v>
      </c>
      <c r="G134">
        <f>AVERAGE(C134:E134)</f>
        <v>-0.007897134507312808</v>
      </c>
      <c r="H134">
        <f>STDEV(C134:E134)</f>
        <v>0.0067827487023229445</v>
      </c>
      <c r="I134">
        <f>(B134*B4+C134*C4+D134*D4+E134*E4+F134*F4)/SUM(B4:F4)</f>
        <v>-0.010283689325040628</v>
      </c>
    </row>
    <row r="135" spans="1:9" ht="12.75">
      <c r="A135" t="s">
        <v>95</v>
      </c>
      <c r="B135">
        <f>B95*10000/B62</f>
        <v>-0.004044974984544827</v>
      </c>
      <c r="C135">
        <f>C95*10000/C62</f>
        <v>-0.004927522061353058</v>
      </c>
      <c r="D135">
        <f>D95*10000/D62</f>
        <v>-0.01330385757625791</v>
      </c>
      <c r="E135">
        <f>E95*10000/E62</f>
        <v>-0.0021940876106024687</v>
      </c>
      <c r="F135">
        <f>F95*10000/F62</f>
        <v>-0.0011415421203565313</v>
      </c>
      <c r="G135">
        <f>AVERAGE(C135:E135)</f>
        <v>-0.006808489082737813</v>
      </c>
      <c r="H135">
        <f>STDEV(C135:E135)</f>
        <v>0.0057888059972759235</v>
      </c>
      <c r="I135">
        <f>(B135*B4+C135*C4+D135*D4+E135*E4+F135*F4)/SUM(B4:F4)</f>
        <v>-0.00565162336804412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2004-11-24T11:35:45Z</cp:lastPrinted>
  <dcterms:created xsi:type="dcterms:W3CDTF">2004-11-24T11:35:45Z</dcterms:created>
  <dcterms:modified xsi:type="dcterms:W3CDTF">2004-11-24T17:22:23Z</dcterms:modified>
  <cp:category/>
  <cp:version/>
  <cp:contentType/>
  <cp:contentStatus/>
</cp:coreProperties>
</file>