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<sst xmlns="http://schemas.openxmlformats.org/spreadsheetml/2006/main" count="205" uniqueCount="99">
  <si>
    <t xml:space="preserve"> Thu 25/11/2004       10:03:32</t>
  </si>
  <si>
    <t>LISSNER</t>
  </si>
  <si>
    <t>HCMQAP409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</si>
  <si>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</si>
  <si>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</si>
  <si>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</si>
  <si>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</si>
  <si>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</si>
  <si>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</si>
  <si>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</si>
  <si>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</si>
  <si>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</si>
  <si>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</si>
  <si>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</si>
  <si>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</si>
  <si>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</si>
  <si>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</si>
  <si>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</si>
  <si>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</si>
  <si>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</si>
  <si>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</si>
  <si>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</si>
  <si>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</si>
  <si>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</si>
  <si>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</si>
  <si>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</si>
  <si>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</si>
  <si>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</si>
  <si>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</si>
  <si>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</si>
  <si>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</si>
  <si>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</si>
  <si>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</si>
  <si>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</si>
  <si>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</si>
  <si>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</si>
  <si>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</si>
  <si>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</si>
  <si>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</si>
  <si>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</si>
  <si>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</si>
  <si>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</si>
  <si>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</si>
  <si>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</si>
  <si>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</si>
  <si>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</si>
  <si>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</si>
  <si>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-0.003760*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</si>
  <si>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</si>
  <si>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</si>
  <si>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</si>
  <si>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</si>
  <si>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</si>
  <si>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INT.TF (T/kA)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</si>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</sst>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1912139"/>
        <c:axId val="9907712"/>
      </c:lineChart>
      <c:catAx>
        <c:axId val="119121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907712"/>
        <c:crosses val="autoZero"/>
        <c:auto val="1"/>
        <c:lblOffset val="100"/>
        <c:noMultiLvlLbl val="0"/>
      </c:catAx>
      <c:valAx>
        <c:axId val="9907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91213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-0.002265</v>
      </c>
      <c r="C4" s="12">
        <v>-0.003761</v>
      </c>
      <c r="D4" s="12">
        <v>-0.003759</v>
      </c>
      <c r="E4" s="12">
        <v>-0.00376</v>
      </c>
      <c r="F4" s="24">
        <v>-0.002089</v>
      </c>
      <c r="G4" s="34">
        <v>-0.011724</v>
      </c>
    </row>
    <row r="5" spans="1:7" ht="12.75" thickBot="1">
      <c r="A5" s="44" t="s">
        <v>13</v>
      </c>
      <c r="B5" s="45">
        <v>4.327348</v>
      </c>
      <c r="C5" s="46">
        <v>1.75829</v>
      </c>
      <c r="D5" s="46">
        <v>0.146515</v>
      </c>
      <c r="E5" s="46">
        <v>-1.341801</v>
      </c>
      <c r="F5" s="47">
        <v>-5.735837</v>
      </c>
      <c r="G5" s="48">
        <v>9.914865</v>
      </c>
    </row>
    <row r="6" spans="1:7" ht="12.75" thickTop="1">
      <c r="A6" s="6" t="s">
        <v>14</v>
      </c>
      <c r="B6" s="39">
        <v>62.13135</v>
      </c>
      <c r="C6" s="40">
        <v>-57.11479</v>
      </c>
      <c r="D6" s="40">
        <v>40.37326</v>
      </c>
      <c r="E6" s="40">
        <v>-50.24925</v>
      </c>
      <c r="F6" s="41">
        <v>53.31512</v>
      </c>
      <c r="G6" s="42">
        <v>0.004403857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-0.4786881</v>
      </c>
      <c r="C8" s="13">
        <v>0.3930077</v>
      </c>
      <c r="D8" s="13">
        <v>2.023283</v>
      </c>
      <c r="E8" s="13">
        <v>-0.7222688</v>
      </c>
      <c r="F8" s="25">
        <v>-3.263876</v>
      </c>
      <c r="G8" s="35">
        <v>-0.09818858</v>
      </c>
    </row>
    <row r="9" spans="1:7" ht="12">
      <c r="A9" s="20" t="s">
        <v>17</v>
      </c>
      <c r="B9" s="29">
        <v>-0.3916889</v>
      </c>
      <c r="C9" s="13">
        <v>0.3732864</v>
      </c>
      <c r="D9" s="13">
        <v>0.5698576</v>
      </c>
      <c r="E9" s="13">
        <v>0.09001552</v>
      </c>
      <c r="F9" s="25">
        <v>-0.8735037</v>
      </c>
      <c r="G9" s="35">
        <v>0.07506332</v>
      </c>
    </row>
    <row r="10" spans="1:7" ht="12">
      <c r="A10" s="20" t="s">
        <v>18</v>
      </c>
      <c r="B10" s="29">
        <v>-0.4682582</v>
      </c>
      <c r="C10" s="13">
        <v>-0.8225815</v>
      </c>
      <c r="D10" s="13">
        <v>-0.2881816</v>
      </c>
      <c r="E10" s="13">
        <v>0.5108727</v>
      </c>
      <c r="F10" s="25">
        <v>-1.178628</v>
      </c>
      <c r="G10" s="35">
        <v>-0.3696408</v>
      </c>
    </row>
    <row r="11" spans="1:7" ht="12">
      <c r="A11" s="21" t="s">
        <v>19</v>
      </c>
      <c r="B11" s="31">
        <v>1.79045</v>
      </c>
      <c r="C11" s="15">
        <v>0.3777435</v>
      </c>
      <c r="D11" s="15">
        <v>0.9820186</v>
      </c>
      <c r="E11" s="15">
        <v>1.036111</v>
      </c>
      <c r="F11" s="27">
        <v>12.83784</v>
      </c>
      <c r="G11" s="37">
        <v>2.550955</v>
      </c>
    </row>
    <row r="12" spans="1:7" ht="12">
      <c r="A12" s="20" t="s">
        <v>20</v>
      </c>
      <c r="B12" s="29">
        <v>0.01959071</v>
      </c>
      <c r="C12" s="13">
        <v>-0.2891821</v>
      </c>
      <c r="D12" s="13">
        <v>0.1239791</v>
      </c>
      <c r="E12" s="13">
        <v>-0.03875625</v>
      </c>
      <c r="F12" s="25">
        <v>-0.2863686</v>
      </c>
      <c r="G12" s="35">
        <v>-0.08451806</v>
      </c>
    </row>
    <row r="13" spans="1:7" ht="12">
      <c r="A13" s="20" t="s">
        <v>21</v>
      </c>
      <c r="B13" s="29">
        <v>-0.03122957</v>
      </c>
      <c r="C13" s="13">
        <v>0.1107314</v>
      </c>
      <c r="D13" s="13">
        <v>0.2277336</v>
      </c>
      <c r="E13" s="13">
        <v>0.08276296</v>
      </c>
      <c r="F13" s="25">
        <v>-0.1237443</v>
      </c>
      <c r="G13" s="35">
        <v>0.08024772</v>
      </c>
    </row>
    <row r="14" spans="1:7" ht="12">
      <c r="A14" s="20" t="s">
        <v>22</v>
      </c>
      <c r="B14" s="29">
        <v>-0.07883053</v>
      </c>
      <c r="C14" s="13">
        <v>0.01107032</v>
      </c>
      <c r="D14" s="13">
        <v>0.1412315</v>
      </c>
      <c r="E14" s="13">
        <v>0.1936663</v>
      </c>
      <c r="F14" s="25">
        <v>-0.1040534</v>
      </c>
      <c r="G14" s="35">
        <v>0.05787573</v>
      </c>
    </row>
    <row r="15" spans="1:7" ht="12">
      <c r="A15" s="21" t="s">
        <v>23</v>
      </c>
      <c r="B15" s="31">
        <v>-0.4632494</v>
      </c>
      <c r="C15" s="15">
        <v>-0.1971586</v>
      </c>
      <c r="D15" s="15">
        <v>-0.1512093</v>
      </c>
      <c r="E15" s="15">
        <v>-0.1839372</v>
      </c>
      <c r="F15" s="27">
        <v>-0.5179324</v>
      </c>
      <c r="G15" s="37">
        <v>-0.2643399</v>
      </c>
    </row>
    <row r="16" spans="1:7" ht="12">
      <c r="A16" s="20" t="s">
        <v>24</v>
      </c>
      <c r="B16" s="29">
        <v>-0.01783401</v>
      </c>
      <c r="C16" s="13">
        <v>-0.07251613</v>
      </c>
      <c r="D16" s="13">
        <v>-0.03179127</v>
      </c>
      <c r="E16" s="13">
        <v>-0.02247485</v>
      </c>
      <c r="F16" s="25">
        <v>0.007124759</v>
      </c>
      <c r="G16" s="35">
        <v>-0.03212648</v>
      </c>
    </row>
    <row r="17" spans="1:7" ht="12">
      <c r="A17" s="20" t="s">
        <v>25</v>
      </c>
      <c r="B17" s="29">
        <v>-0.03935038</v>
      </c>
      <c r="C17" s="13">
        <v>-0.02863388</v>
      </c>
      <c r="D17" s="13">
        <v>-0.04229551</v>
      </c>
      <c r="E17" s="13">
        <v>-0.03964516</v>
      </c>
      <c r="F17" s="25">
        <v>-0.04042366</v>
      </c>
      <c r="G17" s="35">
        <v>-0.03769571</v>
      </c>
    </row>
    <row r="18" spans="1:7" ht="12">
      <c r="A18" s="20" t="s">
        <v>26</v>
      </c>
      <c r="B18" s="29">
        <v>0.01664497</v>
      </c>
      <c r="C18" s="13">
        <v>0.0625023</v>
      </c>
      <c r="D18" s="13">
        <v>0.03249716</v>
      </c>
      <c r="E18" s="13">
        <v>0.04684841</v>
      </c>
      <c r="F18" s="25">
        <v>-0.010215</v>
      </c>
      <c r="G18" s="35">
        <v>0.03515822</v>
      </c>
    </row>
    <row r="19" spans="1:7" ht="12">
      <c r="A19" s="21" t="s">
        <v>27</v>
      </c>
      <c r="B19" s="31">
        <v>-0.2017402</v>
      </c>
      <c r="C19" s="15">
        <v>-0.1841571</v>
      </c>
      <c r="D19" s="15">
        <v>-0.1958263</v>
      </c>
      <c r="E19" s="15">
        <v>-0.184706</v>
      </c>
      <c r="F19" s="27">
        <v>-0.1516941</v>
      </c>
      <c r="G19" s="37">
        <v>-0.1853033</v>
      </c>
    </row>
    <row r="20" spans="1:7" ht="12.75" thickBot="1">
      <c r="A20" s="44" t="s">
        <v>28</v>
      </c>
      <c r="B20" s="45">
        <v>0.002055126</v>
      </c>
      <c r="C20" s="46">
        <v>-0.0007236923</v>
      </c>
      <c r="D20" s="46">
        <v>-0.003643209</v>
      </c>
      <c r="E20" s="46">
        <v>-0.01024036</v>
      </c>
      <c r="F20" s="47">
        <v>-0.00176843</v>
      </c>
      <c r="G20" s="48">
        <v>-0.003451471</v>
      </c>
    </row>
    <row r="21" spans="1:7" ht="12.75" thickTop="1">
      <c r="A21" s="6" t="s">
        <v>29</v>
      </c>
      <c r="B21" s="39">
        <v>-0.695575</v>
      </c>
      <c r="C21" s="40">
        <v>70.45302</v>
      </c>
      <c r="D21" s="40">
        <v>-23.99082</v>
      </c>
      <c r="E21" s="40">
        <v>-21.66978</v>
      </c>
      <c r="F21" s="41">
        <v>-43.89754</v>
      </c>
      <c r="G21" s="43">
        <v>0.00375712</v>
      </c>
    </row>
    <row r="22" spans="1:7" ht="12">
      <c r="A22" s="20" t="s">
        <v>30</v>
      </c>
      <c r="B22" s="29">
        <v>86.54912</v>
      </c>
      <c r="C22" s="13">
        <v>35.16595</v>
      </c>
      <c r="D22" s="13">
        <v>2.930291</v>
      </c>
      <c r="E22" s="13">
        <v>-26.83609</v>
      </c>
      <c r="F22" s="25">
        <v>-114.7218</v>
      </c>
      <c r="G22" s="36">
        <v>0</v>
      </c>
    </row>
    <row r="23" spans="1:7" ht="12">
      <c r="A23" s="20" t="s">
        <v>31</v>
      </c>
      <c r="B23" s="29">
        <v>-0.2602152</v>
      </c>
      <c r="C23" s="13">
        <v>2.972266</v>
      </c>
      <c r="D23" s="13">
        <v>1.841813</v>
      </c>
      <c r="E23" s="13">
        <v>2.542386</v>
      </c>
      <c r="F23" s="25">
        <v>4.357165</v>
      </c>
      <c r="G23" s="35">
        <v>2.313916</v>
      </c>
    </row>
    <row r="24" spans="1:7" ht="12">
      <c r="A24" s="20" t="s">
        <v>32</v>
      </c>
      <c r="B24" s="49">
        <v>-0.861511</v>
      </c>
      <c r="C24" s="50">
        <v>-3.433001</v>
      </c>
      <c r="D24" s="50">
        <v>-1.41062</v>
      </c>
      <c r="E24" s="50">
        <v>-5.049203</v>
      </c>
      <c r="F24" s="51">
        <v>-3.365913</v>
      </c>
      <c r="G24" s="35">
        <v>-2.95402</v>
      </c>
    </row>
    <row r="25" spans="1:7" ht="12">
      <c r="A25" s="20" t="s">
        <v>33</v>
      </c>
      <c r="B25" s="29">
        <v>-1.11609</v>
      </c>
      <c r="C25" s="13">
        <v>0.4557476</v>
      </c>
      <c r="D25" s="13">
        <v>0.2071373</v>
      </c>
      <c r="E25" s="13">
        <v>0.2711319</v>
      </c>
      <c r="F25" s="25">
        <v>-1.279104</v>
      </c>
      <c r="G25" s="35">
        <v>-0.1079297</v>
      </c>
    </row>
    <row r="26" spans="1:7" ht="12">
      <c r="A26" s="21" t="s">
        <v>34</v>
      </c>
      <c r="B26" s="31">
        <v>0.7028003</v>
      </c>
      <c r="C26" s="15">
        <v>0.1491877</v>
      </c>
      <c r="D26" s="15">
        <v>0.11387</v>
      </c>
      <c r="E26" s="15">
        <v>0.6722902</v>
      </c>
      <c r="F26" s="27">
        <v>1.324365</v>
      </c>
      <c r="G26" s="37">
        <v>0.5037898</v>
      </c>
    </row>
    <row r="27" spans="1:7" ht="12">
      <c r="A27" s="20" t="s">
        <v>35</v>
      </c>
      <c r="B27" s="29">
        <v>-0.1054908</v>
      </c>
      <c r="C27" s="13">
        <v>-0.01339323</v>
      </c>
      <c r="D27" s="13">
        <v>0.1425326</v>
      </c>
      <c r="E27" s="13">
        <v>0.2790164</v>
      </c>
      <c r="F27" s="25">
        <v>0.3542233</v>
      </c>
      <c r="G27" s="35">
        <v>0.1302028</v>
      </c>
    </row>
    <row r="28" spans="1:7" ht="12">
      <c r="A28" s="20" t="s">
        <v>36</v>
      </c>
      <c r="B28" s="29">
        <v>-0.1012516</v>
      </c>
      <c r="C28" s="13">
        <v>-0.05979202</v>
      </c>
      <c r="D28" s="13">
        <v>-0.05271774</v>
      </c>
      <c r="E28" s="13">
        <v>-0.4048175</v>
      </c>
      <c r="F28" s="25">
        <v>-0.2953161</v>
      </c>
      <c r="G28" s="35">
        <v>-0.1785463</v>
      </c>
    </row>
    <row r="29" spans="1:7" ht="12">
      <c r="A29" s="20" t="s">
        <v>37</v>
      </c>
      <c r="B29" s="29">
        <v>0.01748566</v>
      </c>
      <c r="C29" s="13">
        <v>0.04408829</v>
      </c>
      <c r="D29" s="13">
        <v>-0.1134645</v>
      </c>
      <c r="E29" s="13">
        <v>0.08115689</v>
      </c>
      <c r="F29" s="25">
        <v>-0.03436259</v>
      </c>
      <c r="G29" s="35">
        <v>0.0007884189</v>
      </c>
    </row>
    <row r="30" spans="1:7" ht="12">
      <c r="A30" s="21" t="s">
        <v>38</v>
      </c>
      <c r="B30" s="31">
        <v>0.09222861</v>
      </c>
      <c r="C30" s="15">
        <v>0.04515492</v>
      </c>
      <c r="D30" s="15">
        <v>0.03525621</v>
      </c>
      <c r="E30" s="15">
        <v>0.001240617</v>
      </c>
      <c r="F30" s="27">
        <v>0.349568</v>
      </c>
      <c r="G30" s="37">
        <v>0.07969774</v>
      </c>
    </row>
    <row r="31" spans="1:7" ht="12">
      <c r="A31" s="20" t="s">
        <v>39</v>
      </c>
      <c r="B31" s="29">
        <v>0.02626843</v>
      </c>
      <c r="C31" s="13">
        <v>0.005640798</v>
      </c>
      <c r="D31" s="13">
        <v>-0.05186615</v>
      </c>
      <c r="E31" s="13">
        <v>-0.02369655</v>
      </c>
      <c r="F31" s="25">
        <v>0.05109888</v>
      </c>
      <c r="G31" s="35">
        <v>-0.006180943</v>
      </c>
    </row>
    <row r="32" spans="1:7" ht="12">
      <c r="A32" s="20" t="s">
        <v>40</v>
      </c>
      <c r="B32" s="29">
        <v>0.02928842</v>
      </c>
      <c r="C32" s="13">
        <v>0.0613188</v>
      </c>
      <c r="D32" s="13">
        <v>0.02910979</v>
      </c>
      <c r="E32" s="13">
        <v>-0.004157319</v>
      </c>
      <c r="F32" s="25">
        <v>-0.008948252</v>
      </c>
      <c r="G32" s="35">
        <v>0.02379651</v>
      </c>
    </row>
    <row r="33" spans="1:7" ht="12">
      <c r="A33" s="20" t="s">
        <v>41</v>
      </c>
      <c r="B33" s="29">
        <v>0.1269207</v>
      </c>
      <c r="C33" s="13">
        <v>0.1010288</v>
      </c>
      <c r="D33" s="13">
        <v>0.1072549</v>
      </c>
      <c r="E33" s="13">
        <v>0.1192892</v>
      </c>
      <c r="F33" s="25">
        <v>0.09594161</v>
      </c>
      <c r="G33" s="35">
        <v>0.10999</v>
      </c>
    </row>
    <row r="34" spans="1:7" ht="12">
      <c r="A34" s="21" t="s">
        <v>42</v>
      </c>
      <c r="B34" s="31">
        <v>-0.01806102</v>
      </c>
      <c r="C34" s="15">
        <v>-0.01525454</v>
      </c>
      <c r="D34" s="15">
        <v>-0.006916145</v>
      </c>
      <c r="E34" s="15">
        <v>0.0105057</v>
      </c>
      <c r="F34" s="27">
        <v>-0.02032349</v>
      </c>
      <c r="G34" s="37">
        <v>-0.008148731</v>
      </c>
    </row>
    <row r="35" spans="1:7" ht="12.75" thickBot="1">
      <c r="A35" s="22" t="s">
        <v>43</v>
      </c>
      <c r="B35" s="32">
        <v>-0.002896718</v>
      </c>
      <c r="C35" s="16">
        <v>0.0005335263</v>
      </c>
      <c r="D35" s="16">
        <v>-0.003496362</v>
      </c>
      <c r="E35" s="16">
        <v>-0.002584421</v>
      </c>
      <c r="F35" s="28">
        <v>0.00234531</v>
      </c>
      <c r="G35" s="38">
        <v>-0.001440259</v>
      </c>
    </row>
    <row r="36" spans="1:7" ht="12">
      <c r="A36" s="4" t="s">
        <v>44</v>
      </c>
      <c r="B36" s="3">
        <v>20.58716</v>
      </c>
      <c r="C36" s="3">
        <v>20.58716</v>
      </c>
      <c r="D36" s="3">
        <v>20.59937</v>
      </c>
      <c r="E36" s="3">
        <v>20.59937</v>
      </c>
      <c r="F36" s="3">
        <v>20.61157</v>
      </c>
      <c r="G36" s="3"/>
    </row>
    <row r="37" spans="1:6" ht="12">
      <c r="A37" s="4" t="s">
        <v>45</v>
      </c>
      <c r="B37" s="2">
        <v>0.005594889</v>
      </c>
      <c r="C37" s="2">
        <v>0.1241048</v>
      </c>
      <c r="D37" s="2">
        <v>0.1942953</v>
      </c>
      <c r="E37" s="2">
        <v>0.2461751</v>
      </c>
      <c r="F37" s="2">
        <v>0.2868652</v>
      </c>
    </row>
    <row r="38" spans="1:7" ht="12">
      <c r="A38" s="4" t="s">
        <v>54</v>
      </c>
      <c r="B38" s="2">
        <v>-0.0001056051</v>
      </c>
      <c r="C38" s="2">
        <v>9.667276E-05</v>
      </c>
      <c r="D38" s="2">
        <v>-6.862258E-05</v>
      </c>
      <c r="E38" s="2">
        <v>8.532424E-05</v>
      </c>
      <c r="F38" s="2">
        <v>-9.147979E-05</v>
      </c>
      <c r="G38" s="2">
        <v>0.0003356976</v>
      </c>
    </row>
    <row r="39" spans="1:7" ht="12.75" thickBot="1">
      <c r="A39" s="4" t="s">
        <v>55</v>
      </c>
      <c r="B39" s="2">
        <v>0</v>
      </c>
      <c r="C39" s="2">
        <v>-0.0001201101</v>
      </c>
      <c r="D39" s="2">
        <v>4.08045E-05</v>
      </c>
      <c r="E39" s="2">
        <v>3.706761E-05</v>
      </c>
      <c r="F39" s="2">
        <v>7.357634E-05</v>
      </c>
      <c r="G39" s="2">
        <v>0.001104029</v>
      </c>
    </row>
    <row r="40" spans="2:7" ht="12.75" thickBot="1">
      <c r="B40" s="7" t="s">
        <v>46</v>
      </c>
      <c r="C40" s="18" t="s">
        <v>47</v>
      </c>
      <c r="D40" s="17" t="s">
        <v>48</v>
      </c>
      <c r="E40" s="18">
        <v>3.117999</v>
      </c>
      <c r="F40" s="17" t="s">
        <v>53</v>
      </c>
      <c r="G40" s="8">
        <v>55.1481818566691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0.002265</v>
      </c>
      <c r="C4">
        <v>0.003761</v>
      </c>
      <c r="D4">
        <v>0.003759</v>
      </c>
      <c r="E4">
        <v>0.00376</v>
      </c>
      <c r="F4">
        <v>0.002089</v>
      </c>
      <c r="G4">
        <v>0.011724</v>
      </c>
    </row>
    <row r="5" spans="1:7" ht="12.75">
      <c r="A5" t="s">
        <v>13</v>
      </c>
      <c r="B5">
        <v>4.327348</v>
      </c>
      <c r="C5">
        <v>1.75829</v>
      </c>
      <c r="D5">
        <v>0.146515</v>
      </c>
      <c r="E5">
        <v>-1.341801</v>
      </c>
      <c r="F5">
        <v>-5.735837</v>
      </c>
      <c r="G5">
        <v>9.914865</v>
      </c>
    </row>
    <row r="6" spans="1:7" ht="12.75">
      <c r="A6" t="s">
        <v>14</v>
      </c>
      <c r="B6" s="52">
        <v>62.13135</v>
      </c>
      <c r="C6" s="52">
        <v>-57.11479</v>
      </c>
      <c r="D6" s="52">
        <v>40.37326</v>
      </c>
      <c r="E6" s="52">
        <v>-50.24925</v>
      </c>
      <c r="F6" s="52">
        <v>53.31512</v>
      </c>
      <c r="G6" s="52">
        <v>0.004403857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-0.4786881</v>
      </c>
      <c r="C8" s="52">
        <v>0.3930077</v>
      </c>
      <c r="D8" s="52">
        <v>2.023283</v>
      </c>
      <c r="E8" s="52">
        <v>-0.7222688</v>
      </c>
      <c r="F8" s="52">
        <v>-3.263876</v>
      </c>
      <c r="G8" s="52">
        <v>-0.09818858</v>
      </c>
    </row>
    <row r="9" spans="1:7" ht="12.75">
      <c r="A9" t="s">
        <v>17</v>
      </c>
      <c r="B9" s="52">
        <v>-0.3916889</v>
      </c>
      <c r="C9" s="52">
        <v>0.3732864</v>
      </c>
      <c r="D9" s="52">
        <v>0.5698576</v>
      </c>
      <c r="E9" s="52">
        <v>0.09001552</v>
      </c>
      <c r="F9" s="52">
        <v>-0.8735037</v>
      </c>
      <c r="G9" s="52">
        <v>0.07506332</v>
      </c>
    </row>
    <row r="10" spans="1:7" ht="12.75">
      <c r="A10" t="s">
        <v>18</v>
      </c>
      <c r="B10" s="52">
        <v>-0.4682582</v>
      </c>
      <c r="C10" s="52">
        <v>-0.8225815</v>
      </c>
      <c r="D10" s="52">
        <v>-0.2881816</v>
      </c>
      <c r="E10" s="52">
        <v>0.5108727</v>
      </c>
      <c r="F10" s="52">
        <v>-1.178628</v>
      </c>
      <c r="G10" s="52">
        <v>-0.3696408</v>
      </c>
    </row>
    <row r="11" spans="1:7" ht="12.75">
      <c r="A11" t="s">
        <v>19</v>
      </c>
      <c r="B11" s="52">
        <v>1.79045</v>
      </c>
      <c r="C11" s="52">
        <v>0.3777435</v>
      </c>
      <c r="D11" s="52">
        <v>0.9820186</v>
      </c>
      <c r="E11" s="52">
        <v>1.036111</v>
      </c>
      <c r="F11" s="52">
        <v>12.83784</v>
      </c>
      <c r="G11" s="52">
        <v>2.550955</v>
      </c>
    </row>
    <row r="12" spans="1:7" ht="12.75">
      <c r="A12" t="s">
        <v>20</v>
      </c>
      <c r="B12" s="52">
        <v>0.01959071</v>
      </c>
      <c r="C12" s="52">
        <v>-0.2891821</v>
      </c>
      <c r="D12" s="52">
        <v>0.1239791</v>
      </c>
      <c r="E12" s="52">
        <v>-0.03875625</v>
      </c>
      <c r="F12" s="52">
        <v>-0.2863686</v>
      </c>
      <c r="G12" s="52">
        <v>-0.08451806</v>
      </c>
    </row>
    <row r="13" spans="1:7" ht="12.75">
      <c r="A13" t="s">
        <v>21</v>
      </c>
      <c r="B13" s="52">
        <v>-0.03122957</v>
      </c>
      <c r="C13" s="52">
        <v>0.1107314</v>
      </c>
      <c r="D13" s="52">
        <v>0.2277336</v>
      </c>
      <c r="E13" s="52">
        <v>0.08276296</v>
      </c>
      <c r="F13" s="52">
        <v>-0.1237443</v>
      </c>
      <c r="G13" s="52">
        <v>0.08024772</v>
      </c>
    </row>
    <row r="14" spans="1:7" ht="12.75">
      <c r="A14" t="s">
        <v>22</v>
      </c>
      <c r="B14" s="52">
        <v>-0.07883053</v>
      </c>
      <c r="C14" s="52">
        <v>0.01107032</v>
      </c>
      <c r="D14" s="52">
        <v>0.1412315</v>
      </c>
      <c r="E14" s="52">
        <v>0.1936663</v>
      </c>
      <c r="F14" s="52">
        <v>-0.1040534</v>
      </c>
      <c r="G14" s="52">
        <v>0.05787573</v>
      </c>
    </row>
    <row r="15" spans="1:7" ht="12.75">
      <c r="A15" t="s">
        <v>23</v>
      </c>
      <c r="B15" s="52">
        <v>-0.4632494</v>
      </c>
      <c r="C15" s="52">
        <v>-0.1971586</v>
      </c>
      <c r="D15" s="52">
        <v>-0.1512093</v>
      </c>
      <c r="E15" s="52">
        <v>-0.1839372</v>
      </c>
      <c r="F15" s="52">
        <v>-0.5179324</v>
      </c>
      <c r="G15" s="52">
        <v>-0.2643399</v>
      </c>
    </row>
    <row r="16" spans="1:7" ht="12.75">
      <c r="A16" t="s">
        <v>24</v>
      </c>
      <c r="B16" s="52">
        <v>-0.01783401</v>
      </c>
      <c r="C16" s="52">
        <v>-0.07251613</v>
      </c>
      <c r="D16" s="52">
        <v>-0.03179127</v>
      </c>
      <c r="E16" s="52">
        <v>-0.02247485</v>
      </c>
      <c r="F16" s="52">
        <v>0.007124759</v>
      </c>
      <c r="G16" s="52">
        <v>-0.03212648</v>
      </c>
    </row>
    <row r="17" spans="1:7" ht="12.75">
      <c r="A17" t="s">
        <v>25</v>
      </c>
      <c r="B17" s="52">
        <v>-0.03935038</v>
      </c>
      <c r="C17" s="52">
        <v>-0.02863388</v>
      </c>
      <c r="D17" s="52">
        <v>-0.04229551</v>
      </c>
      <c r="E17" s="52">
        <v>-0.03964516</v>
      </c>
      <c r="F17" s="52">
        <v>-0.04042366</v>
      </c>
      <c r="G17" s="52">
        <v>-0.03769571</v>
      </c>
    </row>
    <row r="18" spans="1:7" ht="12.75">
      <c r="A18" t="s">
        <v>26</v>
      </c>
      <c r="B18" s="52">
        <v>0.01664497</v>
      </c>
      <c r="C18" s="52">
        <v>0.0625023</v>
      </c>
      <c r="D18" s="52">
        <v>0.03249716</v>
      </c>
      <c r="E18" s="52">
        <v>0.04684841</v>
      </c>
      <c r="F18" s="52">
        <v>-0.010215</v>
      </c>
      <c r="G18" s="52">
        <v>0.03515822</v>
      </c>
    </row>
    <row r="19" spans="1:7" ht="12.75">
      <c r="A19" t="s">
        <v>27</v>
      </c>
      <c r="B19" s="52">
        <v>-0.2017402</v>
      </c>
      <c r="C19" s="52">
        <v>-0.1841571</v>
      </c>
      <c r="D19" s="52">
        <v>-0.1958263</v>
      </c>
      <c r="E19" s="52">
        <v>-0.184706</v>
      </c>
      <c r="F19" s="52">
        <v>-0.1516941</v>
      </c>
      <c r="G19" s="52">
        <v>-0.1853033</v>
      </c>
    </row>
    <row r="20" spans="1:7" ht="12.75">
      <c r="A20" t="s">
        <v>28</v>
      </c>
      <c r="B20" s="52">
        <v>0.002055126</v>
      </c>
      <c r="C20" s="52">
        <v>-0.0007236923</v>
      </c>
      <c r="D20" s="52">
        <v>-0.003643209</v>
      </c>
      <c r="E20" s="52">
        <v>-0.01024036</v>
      </c>
      <c r="F20" s="52">
        <v>-0.00176843</v>
      </c>
      <c r="G20" s="52">
        <v>-0.003451471</v>
      </c>
    </row>
    <row r="21" spans="1:7" ht="12.75">
      <c r="A21" t="s">
        <v>29</v>
      </c>
      <c r="B21" s="52">
        <v>-0.695575</v>
      </c>
      <c r="C21" s="52">
        <v>70.45302</v>
      </c>
      <c r="D21" s="52">
        <v>-23.99082</v>
      </c>
      <c r="E21" s="52">
        <v>-21.66978</v>
      </c>
      <c r="F21" s="52">
        <v>-43.89754</v>
      </c>
      <c r="G21" s="52">
        <v>0.00375712</v>
      </c>
    </row>
    <row r="22" spans="1:7" ht="12.75">
      <c r="A22" t="s">
        <v>30</v>
      </c>
      <c r="B22" s="52">
        <v>86.54912</v>
      </c>
      <c r="C22" s="52">
        <v>35.16595</v>
      </c>
      <c r="D22" s="52">
        <v>2.930291</v>
      </c>
      <c r="E22" s="52">
        <v>-26.83609</v>
      </c>
      <c r="F22" s="52">
        <v>-114.7218</v>
      </c>
      <c r="G22" s="52">
        <v>0</v>
      </c>
    </row>
    <row r="23" spans="1:7" ht="12.75">
      <c r="A23" t="s">
        <v>31</v>
      </c>
      <c r="B23" s="52">
        <v>-0.2602152</v>
      </c>
      <c r="C23" s="52">
        <v>2.972266</v>
      </c>
      <c r="D23" s="52">
        <v>1.841813</v>
      </c>
      <c r="E23" s="52">
        <v>2.542386</v>
      </c>
      <c r="F23" s="52">
        <v>4.357165</v>
      </c>
      <c r="G23" s="52">
        <v>2.313916</v>
      </c>
    </row>
    <row r="24" spans="1:7" ht="12.75">
      <c r="A24" t="s">
        <v>32</v>
      </c>
      <c r="B24" s="52">
        <v>-0.861511</v>
      </c>
      <c r="C24" s="52">
        <v>-3.433001</v>
      </c>
      <c r="D24" s="52">
        <v>-1.41062</v>
      </c>
      <c r="E24" s="52">
        <v>-5.049203</v>
      </c>
      <c r="F24" s="52">
        <v>-3.365913</v>
      </c>
      <c r="G24" s="52">
        <v>-2.95402</v>
      </c>
    </row>
    <row r="25" spans="1:7" ht="12.75">
      <c r="A25" t="s">
        <v>33</v>
      </c>
      <c r="B25" s="52">
        <v>-1.11609</v>
      </c>
      <c r="C25" s="52">
        <v>0.4557476</v>
      </c>
      <c r="D25" s="52">
        <v>0.2071373</v>
      </c>
      <c r="E25" s="52">
        <v>0.2711319</v>
      </c>
      <c r="F25" s="52">
        <v>-1.279104</v>
      </c>
      <c r="G25" s="52">
        <v>-0.1079297</v>
      </c>
    </row>
    <row r="26" spans="1:7" ht="12.75">
      <c r="A26" t="s">
        <v>34</v>
      </c>
      <c r="B26" s="52">
        <v>0.7028003</v>
      </c>
      <c r="C26" s="52">
        <v>0.1491877</v>
      </c>
      <c r="D26" s="52">
        <v>0.11387</v>
      </c>
      <c r="E26" s="52">
        <v>0.6722902</v>
      </c>
      <c r="F26" s="52">
        <v>1.324365</v>
      </c>
      <c r="G26" s="52">
        <v>0.5037898</v>
      </c>
    </row>
    <row r="27" spans="1:7" ht="12.75">
      <c r="A27" t="s">
        <v>35</v>
      </c>
      <c r="B27" s="52">
        <v>-0.1054908</v>
      </c>
      <c r="C27" s="52">
        <v>-0.01339323</v>
      </c>
      <c r="D27" s="52">
        <v>0.1425326</v>
      </c>
      <c r="E27" s="52">
        <v>0.2790164</v>
      </c>
      <c r="F27" s="52">
        <v>0.3542233</v>
      </c>
      <c r="G27" s="52">
        <v>0.1302028</v>
      </c>
    </row>
    <row r="28" spans="1:7" ht="12.75">
      <c r="A28" t="s">
        <v>36</v>
      </c>
      <c r="B28" s="52">
        <v>-0.1012516</v>
      </c>
      <c r="C28" s="52">
        <v>-0.05979202</v>
      </c>
      <c r="D28" s="52">
        <v>-0.05271774</v>
      </c>
      <c r="E28" s="52">
        <v>-0.4048175</v>
      </c>
      <c r="F28" s="52">
        <v>-0.2953161</v>
      </c>
      <c r="G28" s="52">
        <v>-0.1785463</v>
      </c>
    </row>
    <row r="29" spans="1:7" ht="12.75">
      <c r="A29" t="s">
        <v>37</v>
      </c>
      <c r="B29" s="52">
        <v>0.01748566</v>
      </c>
      <c r="C29" s="52">
        <v>0.04408829</v>
      </c>
      <c r="D29" s="52">
        <v>-0.1134645</v>
      </c>
      <c r="E29" s="52">
        <v>0.08115689</v>
      </c>
      <c r="F29" s="52">
        <v>-0.03436259</v>
      </c>
      <c r="G29" s="52">
        <v>0.0007884189</v>
      </c>
    </row>
    <row r="30" spans="1:7" ht="12.75">
      <c r="A30" t="s">
        <v>38</v>
      </c>
      <c r="B30" s="52">
        <v>0.09222861</v>
      </c>
      <c r="C30" s="52">
        <v>0.04515492</v>
      </c>
      <c r="D30" s="52">
        <v>0.03525621</v>
      </c>
      <c r="E30" s="52">
        <v>0.001240617</v>
      </c>
      <c r="F30" s="52">
        <v>0.349568</v>
      </c>
      <c r="G30" s="52">
        <v>0.07969774</v>
      </c>
    </row>
    <row r="31" spans="1:7" ht="12.75">
      <c r="A31" t="s">
        <v>39</v>
      </c>
      <c r="B31" s="52">
        <v>0.02626843</v>
      </c>
      <c r="C31" s="52">
        <v>0.005640798</v>
      </c>
      <c r="D31" s="52">
        <v>-0.05186615</v>
      </c>
      <c r="E31" s="52">
        <v>-0.02369655</v>
      </c>
      <c r="F31" s="52">
        <v>0.05109888</v>
      </c>
      <c r="G31" s="52">
        <v>-0.006180943</v>
      </c>
    </row>
    <row r="32" spans="1:7" ht="12.75">
      <c r="A32" t="s">
        <v>40</v>
      </c>
      <c r="B32" s="52">
        <v>0.02928842</v>
      </c>
      <c r="C32" s="52">
        <v>0.0613188</v>
      </c>
      <c r="D32" s="52">
        <v>0.02910979</v>
      </c>
      <c r="E32" s="52">
        <v>-0.004157319</v>
      </c>
      <c r="F32" s="52">
        <v>-0.008948252</v>
      </c>
      <c r="G32" s="52">
        <v>0.02379651</v>
      </c>
    </row>
    <row r="33" spans="1:7" ht="12.75">
      <c r="A33" t="s">
        <v>41</v>
      </c>
      <c r="B33" s="52">
        <v>0.1269207</v>
      </c>
      <c r="C33" s="52">
        <v>0.1010288</v>
      </c>
      <c r="D33" s="52">
        <v>0.1072549</v>
      </c>
      <c r="E33" s="52">
        <v>0.1192892</v>
      </c>
      <c r="F33" s="52">
        <v>0.09594161</v>
      </c>
      <c r="G33" s="52">
        <v>0.10999</v>
      </c>
    </row>
    <row r="34" spans="1:7" ht="12.75">
      <c r="A34" t="s">
        <v>42</v>
      </c>
      <c r="B34" s="52">
        <v>-0.01806102</v>
      </c>
      <c r="C34" s="52">
        <v>-0.01525454</v>
      </c>
      <c r="D34" s="52">
        <v>-0.006916145</v>
      </c>
      <c r="E34" s="52">
        <v>0.0105057</v>
      </c>
      <c r="F34" s="52">
        <v>-0.02032349</v>
      </c>
      <c r="G34" s="52">
        <v>-0.008148731</v>
      </c>
    </row>
    <row r="35" spans="1:7" ht="12.75">
      <c r="A35" t="s">
        <v>43</v>
      </c>
      <c r="B35" s="52">
        <v>-0.002896718</v>
      </c>
      <c r="C35" s="52">
        <v>0.0005335263</v>
      </c>
      <c r="D35" s="52">
        <v>-0.003496362</v>
      </c>
      <c r="E35" s="52">
        <v>-0.002584421</v>
      </c>
      <c r="F35" s="52">
        <v>0.00234531</v>
      </c>
      <c r="G35" s="52">
        <v>-0.001440259</v>
      </c>
    </row>
    <row r="36" spans="1:6" ht="12.75">
      <c r="A36" t="s">
        <v>44</v>
      </c>
      <c r="B36" s="52">
        <v>20.58716</v>
      </c>
      <c r="C36" s="52">
        <v>20.58716</v>
      </c>
      <c r="D36" s="52">
        <v>20.59937</v>
      </c>
      <c r="E36" s="52">
        <v>20.59937</v>
      </c>
      <c r="F36" s="52">
        <v>20.61157</v>
      </c>
    </row>
    <row r="37" spans="1:6" ht="12.75">
      <c r="A37" t="s">
        <v>45</v>
      </c>
      <c r="B37" s="52">
        <v>0.005594889</v>
      </c>
      <c r="C37" s="52">
        <v>0.1241048</v>
      </c>
      <c r="D37" s="52">
        <v>0.1942953</v>
      </c>
      <c r="E37" s="52">
        <v>0.2461751</v>
      </c>
      <c r="F37" s="52">
        <v>0.2868652</v>
      </c>
    </row>
    <row r="38" spans="1:7" ht="12.75">
      <c r="A38" t="s">
        <v>56</v>
      </c>
      <c r="B38" s="52">
        <v>-0.0001056051</v>
      </c>
      <c r="C38" s="52">
        <v>9.667276E-05</v>
      </c>
      <c r="D38" s="52">
        <v>-6.862258E-05</v>
      </c>
      <c r="E38" s="52">
        <v>8.532424E-05</v>
      </c>
      <c r="F38" s="52">
        <v>-9.147979E-05</v>
      </c>
      <c r="G38" s="52">
        <v>0.0003356976</v>
      </c>
    </row>
    <row r="39" spans="1:7" ht="12.75">
      <c r="A39" t="s">
        <v>57</v>
      </c>
      <c r="B39" s="52">
        <v>0</v>
      </c>
      <c r="C39" s="52">
        <v>-0.0001201101</v>
      </c>
      <c r="D39" s="52">
        <v>4.08045E-05</v>
      </c>
      <c r="E39" s="52">
        <v>3.706761E-05</v>
      </c>
      <c r="F39" s="52">
        <v>7.357634E-05</v>
      </c>
      <c r="G39" s="52">
        <v>0.001104029</v>
      </c>
    </row>
    <row r="40" spans="2:5" ht="12.75">
      <c r="B40" t="s">
        <v>46</v>
      </c>
      <c r="C40" t="s">
        <v>47</v>
      </c>
      <c r="D40" t="s">
        <v>48</v>
      </c>
      <c r="E40">
        <v>3.117999</v>
      </c>
    </row>
    <row r="42" ht="12.75">
      <c r="A42" t="s">
        <v>58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59</v>
      </c>
      <c r="B50">
        <f>-0.017/(B7*B7+B22*B22)*(B21*B22+B6*B7)</f>
        <v>-0.0001056051501433287</v>
      </c>
      <c r="C50">
        <f>-0.017/(C7*C7+C22*C22)*(C21*C22+C6*C7)</f>
        <v>9.6672764447647E-05</v>
      </c>
      <c r="D50">
        <f>-0.017/(D7*D7+D22*D22)*(D21*D22+D6*D7)</f>
        <v>-6.862258509338159E-05</v>
      </c>
      <c r="E50">
        <f>-0.017/(E7*E7+E22*E22)*(E21*E22+E6*E7)</f>
        <v>8.532425004718113E-05</v>
      </c>
      <c r="F50">
        <f>-0.017/(F7*F7+F22*F22)*(F21*F22+F6*F7)</f>
        <v>-9.147978507862087E-05</v>
      </c>
      <c r="G50">
        <f>(B50*B$4+C50*C$4+D50*D$4+E50*E$4+F50*F$4)/SUM(B$4:F$4)</f>
        <v>-2.4586070134952477E-07</v>
      </c>
    </row>
    <row r="51" spans="1:7" ht="12.75">
      <c r="A51" t="s">
        <v>60</v>
      </c>
      <c r="B51">
        <f>-0.017/(B7*B7+B22*B22)*(B21*B7-B6*B22)</f>
        <v>2.0964807812372974E-06</v>
      </c>
      <c r="C51">
        <f>-0.017/(C7*C7+C22*C22)*(C21*C7-C6*C22)</f>
        <v>-0.00012011009296009278</v>
      </c>
      <c r="D51">
        <f>-0.017/(D7*D7+D22*D22)*(D21*D7-D6*D22)</f>
        <v>4.0804502414349596E-05</v>
      </c>
      <c r="E51">
        <f>-0.017/(E7*E7+E22*E22)*(E21*E7-E6*E22)</f>
        <v>3.7067602925344866E-05</v>
      </c>
      <c r="F51">
        <f>-0.017/(F7*F7+F22*F22)*(F21*F7-F6*F22)</f>
        <v>7.357634543921674E-05</v>
      </c>
      <c r="G51">
        <f>(B51*B$4+C51*C$4+D51*D$4+E51*E$4+F51*F$4)/SUM(B$4:F$4)</f>
        <v>-3.365955328424161E-08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10000.006011466452</v>
      </c>
      <c r="C62">
        <f>C7+(2/0.017)*(C8*C50-C23*C51)</f>
        <v>10000.04646968075</v>
      </c>
      <c r="D62">
        <f>D7+(2/0.017)*(D8*D50-D23*D51)</f>
        <v>9999.97482386202</v>
      </c>
      <c r="E62">
        <f>E7+(2/0.017)*(E8*E50-E23*E51)</f>
        <v>9999.981662682538</v>
      </c>
      <c r="F62">
        <f>F7+(2/0.017)*(F8*F50-F23*F51)</f>
        <v>9999.997411105627</v>
      </c>
    </row>
    <row r="63" spans="1:6" ht="12.75">
      <c r="A63" t="s">
        <v>68</v>
      </c>
      <c r="B63">
        <f>B8+(3/0.017)*(B9*B50-B24*B51)</f>
        <v>-0.47106977535030004</v>
      </c>
      <c r="C63">
        <f>C8+(3/0.017)*(C9*C50-C24*C51)</f>
        <v>0.32661038687822685</v>
      </c>
      <c r="D63">
        <f>D8+(3/0.017)*(D9*D50-D24*D51)</f>
        <v>2.02653968450858</v>
      </c>
      <c r="E63">
        <f>E8+(3/0.017)*(E9*E50-E24*E51)</f>
        <v>-0.6878848543593999</v>
      </c>
      <c r="F63">
        <f>F8+(3/0.017)*(F9*F50-F24*F51)</f>
        <v>-3.2060713808798127</v>
      </c>
    </row>
    <row r="64" spans="1:6" ht="12.75">
      <c r="A64" t="s">
        <v>69</v>
      </c>
      <c r="B64">
        <f>B9+(4/0.017)*(B10*B50-B25*B51)</f>
        <v>-0.37950293794071155</v>
      </c>
      <c r="C64">
        <f>C9+(4/0.017)*(C10*C50-C25*C51)</f>
        <v>0.3674554962385523</v>
      </c>
      <c r="D64">
        <f>D9+(4/0.017)*(D10*D50-D25*D51)</f>
        <v>0.5725219839789164</v>
      </c>
      <c r="E64">
        <f>E9+(4/0.017)*(E10*E50-E25*E51)</f>
        <v>0.09790719538529041</v>
      </c>
      <c r="F64">
        <f>F9+(4/0.017)*(F10*F50-F25*F51)</f>
        <v>-0.8259901861448639</v>
      </c>
    </row>
    <row r="65" spans="1:6" ht="12.75">
      <c r="A65" t="s">
        <v>70</v>
      </c>
      <c r="B65">
        <f>B10+(5/0.017)*(B11*B50-B26*B51)</f>
        <v>-0.524303537763565</v>
      </c>
      <c r="C65">
        <f>C10+(5/0.017)*(C11*C50-C26*C51)</f>
        <v>-0.8065707773786376</v>
      </c>
      <c r="D65">
        <f>D10+(5/0.017)*(D11*D50-D26*D51)</f>
        <v>-0.3093683834210898</v>
      </c>
      <c r="E65">
        <f>E10+(5/0.017)*(E11*E50-E26*E51)</f>
        <v>0.5295448199577747</v>
      </c>
      <c r="F65">
        <f>F10+(5/0.017)*(F11*F50-F26*F51)</f>
        <v>-1.5526999943533324</v>
      </c>
    </row>
    <row r="66" spans="1:6" ht="12.75">
      <c r="A66" t="s">
        <v>71</v>
      </c>
      <c r="B66">
        <f>B11+(6/0.017)*(B12*B50-B27*B51)</f>
        <v>1.7897978633754705</v>
      </c>
      <c r="C66">
        <f>C11+(6/0.017)*(C12*C50-C27*C51)</f>
        <v>0.3673089017166664</v>
      </c>
      <c r="D66">
        <f>D11+(6/0.017)*(D12*D50-D27*D51)</f>
        <v>0.9769631630022207</v>
      </c>
      <c r="E66">
        <f>E11+(6/0.017)*(E12*E50-E27*E51)</f>
        <v>1.0312935939679706</v>
      </c>
      <c r="F66">
        <f>F11+(6/0.017)*(F12*F50-F27*F51)</f>
        <v>12.837887464269828</v>
      </c>
    </row>
    <row r="67" spans="1:6" ht="12.75">
      <c r="A67" t="s">
        <v>72</v>
      </c>
      <c r="B67">
        <f>B12+(7/0.017)*(B13*B50-B28*B51)</f>
        <v>0.02103611754327164</v>
      </c>
      <c r="C67">
        <f>C12+(7/0.017)*(C13*C50-C28*C51)</f>
        <v>-0.28773141774818795</v>
      </c>
      <c r="D67">
        <f>D12+(7/0.017)*(D13*D50-D28*D51)</f>
        <v>0.1184299335077299</v>
      </c>
      <c r="E67">
        <f>E12+(7/0.017)*(E13*E50-E28*E51)</f>
        <v>-0.029669713947858264</v>
      </c>
      <c r="F67">
        <f>F12+(7/0.017)*(F13*F50-F28*F51)</f>
        <v>-0.27276044297103136</v>
      </c>
    </row>
    <row r="68" spans="1:6" ht="12.75">
      <c r="A68" t="s">
        <v>73</v>
      </c>
      <c r="B68">
        <f>B13+(8/0.017)*(B14*B50-B29*B51)</f>
        <v>-0.02732921630287486</v>
      </c>
      <c r="C68">
        <f>C13+(8/0.017)*(C14*C50-C29*C51)</f>
        <v>0.11372699861085722</v>
      </c>
      <c r="D68">
        <f>D13+(8/0.017)*(D14*D50-D29*D51)</f>
        <v>0.22535157262944802</v>
      </c>
      <c r="E68">
        <f>E13+(8/0.017)*(E14*E50-E29*E51)</f>
        <v>0.08912349667469953</v>
      </c>
      <c r="F68">
        <f>F13+(8/0.017)*(F14*F50-F29*F51)</f>
        <v>-0.11807509695965838</v>
      </c>
    </row>
    <row r="69" spans="1:6" ht="12.75">
      <c r="A69" t="s">
        <v>74</v>
      </c>
      <c r="B69">
        <f>B14+(9/0.017)*(B15*B50-B30*B51)</f>
        <v>-0.05303326515340263</v>
      </c>
      <c r="C69">
        <f>C14+(9/0.017)*(C15*C50-C30*C51)</f>
        <v>0.003851099569388194</v>
      </c>
      <c r="D69">
        <f>D14+(9/0.017)*(D15*D50-D30*D51)</f>
        <v>0.14596325579710906</v>
      </c>
      <c r="E69">
        <f>E14+(9/0.017)*(E15*E50-E30*E51)</f>
        <v>0.18533320511193818</v>
      </c>
      <c r="F69">
        <f>F14+(9/0.017)*(F15*F50-F30*F51)</f>
        <v>-0.09258612479806921</v>
      </c>
    </row>
    <row r="70" spans="1:6" ht="12.75">
      <c r="A70" t="s">
        <v>75</v>
      </c>
      <c r="B70">
        <f>B15+(10/0.017)*(B16*B50-B31*B51)</f>
        <v>-0.46217393409114155</v>
      </c>
      <c r="C70">
        <f>C15+(10/0.017)*(C16*C50-C31*C51)</f>
        <v>-0.20088378704823284</v>
      </c>
      <c r="D70">
        <f>D15+(10/0.017)*(D16*D50-D31*D51)</f>
        <v>-0.14868108142723546</v>
      </c>
      <c r="E70">
        <f>E15+(10/0.017)*(E16*E50-E31*E51)</f>
        <v>-0.1845485384794543</v>
      </c>
      <c r="F70">
        <f>F15+(10/0.017)*(F16*F50-F31*F51)</f>
        <v>-0.52052736486382</v>
      </c>
    </row>
    <row r="71" spans="1:6" ht="12.75">
      <c r="A71" t="s">
        <v>76</v>
      </c>
      <c r="B71">
        <f>B16+(11/0.017)*(B17*B50-B32*B51)</f>
        <v>-0.015184821649235498</v>
      </c>
      <c r="C71">
        <f>C16+(11/0.017)*(C17*C50-C32*C51)</f>
        <v>-0.06954167148534526</v>
      </c>
      <c r="D71">
        <f>D16+(11/0.017)*(D17*D50-D32*D51)</f>
        <v>-0.03068181211089563</v>
      </c>
      <c r="E71">
        <f>E16+(11/0.017)*(E17*E50-E32*E51)</f>
        <v>-0.024563938743871742</v>
      </c>
      <c r="F71">
        <f>F16+(11/0.017)*(F17*F50-F32*F51)</f>
        <v>0.009943559088254379</v>
      </c>
    </row>
    <row r="72" spans="1:6" ht="12.75">
      <c r="A72" t="s">
        <v>77</v>
      </c>
      <c r="B72">
        <f>B17+(12/0.017)*(B18*B50-B33*B51)</f>
        <v>-0.04077900213948639</v>
      </c>
      <c r="C72">
        <f>C17+(12/0.017)*(C18*C50-C33*C51)</f>
        <v>-0.015803163281188623</v>
      </c>
      <c r="D72">
        <f>D17+(12/0.017)*(D18*D50-D33*D51)</f>
        <v>-0.04695893726121934</v>
      </c>
      <c r="E72">
        <f>E17+(12/0.017)*(E18*E50-E33*E51)</f>
        <v>-0.03994477829392648</v>
      </c>
      <c r="F72">
        <f>F17+(12/0.017)*(F18*F50-F33*F51)</f>
        <v>-0.044746883789254</v>
      </c>
    </row>
    <row r="73" spans="1:6" ht="12.75">
      <c r="A73" t="s">
        <v>78</v>
      </c>
      <c r="B73">
        <f>B18+(13/0.017)*(B19*B50-B34*B51)</f>
        <v>0.03296583429408477</v>
      </c>
      <c r="C73">
        <f>C18+(13/0.017)*(C19*C50-C34*C51)</f>
        <v>0.047487146931021885</v>
      </c>
      <c r="D73">
        <f>D18+(13/0.017)*(D19*D50-D34*D51)</f>
        <v>0.042989166957534894</v>
      </c>
      <c r="E73">
        <f>E18+(13/0.017)*(E19*E50-E34*E51)</f>
        <v>0.034498928435971965</v>
      </c>
      <c r="F73">
        <f>F18+(13/0.017)*(F19*F50-F34*F51)</f>
        <v>0.0015402666602381612</v>
      </c>
    </row>
    <row r="74" spans="1:6" ht="12.75">
      <c r="A74" t="s">
        <v>79</v>
      </c>
      <c r="B74">
        <f>B19+(14/0.017)*(B20*B50-B35*B51)</f>
        <v>-0.20191393092155818</v>
      </c>
      <c r="C74">
        <f>C19+(14/0.017)*(C20*C50-C35*C51)</f>
        <v>-0.18416194189321478</v>
      </c>
      <c r="D74">
        <f>D19+(14/0.017)*(D20*D50-D35*D51)</f>
        <v>-0.19550292163305866</v>
      </c>
      <c r="E74">
        <f>E19+(14/0.017)*(E20*E50-E35*E51)</f>
        <v>-0.18534666696712385</v>
      </c>
      <c r="F74">
        <f>F19+(14/0.017)*(F20*F50-F35*F51)</f>
        <v>-0.15170298072903154</v>
      </c>
    </row>
    <row r="75" spans="1:6" ht="12.75">
      <c r="A75" t="s">
        <v>80</v>
      </c>
      <c r="B75" s="52">
        <f>B20</f>
        <v>0.002055126</v>
      </c>
      <c r="C75" s="52">
        <f>C20</f>
        <v>-0.0007236923</v>
      </c>
      <c r="D75" s="52">
        <f>D20</f>
        <v>-0.003643209</v>
      </c>
      <c r="E75" s="52">
        <f>E20</f>
        <v>-0.01024036</v>
      </c>
      <c r="F75" s="52">
        <f>F20</f>
        <v>-0.00176843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86.55223488292515</v>
      </c>
      <c r="C82">
        <f>C22+(2/0.017)*(C8*C51+C23*C50)</f>
        <v>35.1942009387662</v>
      </c>
      <c r="D82">
        <f>D22+(2/0.017)*(D8*D51+D23*D50)</f>
        <v>2.92513442196939</v>
      </c>
      <c r="E82">
        <f>E22+(2/0.017)*(E8*E51+E23*E50)</f>
        <v>-26.813718893447447</v>
      </c>
      <c r="F82">
        <f>F22+(2/0.017)*(F8*F51+F23*F50)</f>
        <v>-114.79694548068223</v>
      </c>
    </row>
    <row r="83" spans="1:6" ht="12.75">
      <c r="A83" t="s">
        <v>83</v>
      </c>
      <c r="B83">
        <f>B23+(3/0.017)*(B9*B51+B24*B50)</f>
        <v>-0.24430481819046082</v>
      </c>
      <c r="C83">
        <f>C23+(3/0.017)*(C9*C51+C24*C50)</f>
        <v>2.905787206842422</v>
      </c>
      <c r="D83">
        <f>D23+(3/0.017)*(D9*D51+D24*D50)</f>
        <v>1.862998849435199</v>
      </c>
      <c r="E83">
        <f>E23+(3/0.017)*(E9*E51+E24*E50)</f>
        <v>2.4669478588661473</v>
      </c>
      <c r="F83">
        <f>F23+(3/0.017)*(F9*F51+F24*F50)</f>
        <v>4.400160962563477</v>
      </c>
    </row>
    <row r="84" spans="1:6" ht="12.75">
      <c r="A84" t="s">
        <v>84</v>
      </c>
      <c r="B84">
        <f>B24+(4/0.017)*(B10*B51+B25*B50)</f>
        <v>-0.8340090805396445</v>
      </c>
      <c r="C84">
        <f>C24+(4/0.017)*(C10*C51+C25*C50)</f>
        <v>-3.3993871833377334</v>
      </c>
      <c r="D84">
        <f>D24+(4/0.017)*(D10*D51+D25*D50)</f>
        <v>-1.4167313891266433</v>
      </c>
      <c r="E84">
        <f>E24+(4/0.017)*(E10*E51+E25*E50)</f>
        <v>-5.039303952371679</v>
      </c>
      <c r="F84">
        <f>F24+(4/0.017)*(F10*F51+F25*F50)</f>
        <v>-3.3587852310256774</v>
      </c>
    </row>
    <row r="85" spans="1:6" ht="12.75">
      <c r="A85" t="s">
        <v>85</v>
      </c>
      <c r="B85">
        <f>B25+(5/0.017)*(B11*B51+B26*B50)</f>
        <v>-1.1368152021139737</v>
      </c>
      <c r="C85">
        <f>C25+(5/0.017)*(C11*C51+C26*C50)</f>
        <v>0.44664512367073983</v>
      </c>
      <c r="D85">
        <f>D25+(5/0.017)*(D11*D51+D26*D50)</f>
        <v>0.21662457252060377</v>
      </c>
      <c r="E85">
        <f>E25+(5/0.017)*(E11*E51+E26*E50)</f>
        <v>0.29929919654813275</v>
      </c>
      <c r="F85">
        <f>F25+(5/0.017)*(F11*F51+F26*F50)</f>
        <v>-1.0369249632447803</v>
      </c>
    </row>
    <row r="86" spans="1:6" ht="12.75">
      <c r="A86" t="s">
        <v>86</v>
      </c>
      <c r="B86">
        <f>B26+(6/0.017)*(B12*B51+B27*B50)</f>
        <v>0.7067466917599102</v>
      </c>
      <c r="C86">
        <f>C26+(6/0.017)*(C12*C51+C27*C50)</f>
        <v>0.16098967470979236</v>
      </c>
      <c r="D86">
        <f>D26+(6/0.017)*(D12*D51+D27*D50)</f>
        <v>0.11220339412230516</v>
      </c>
      <c r="E86">
        <f>E26+(6/0.017)*(E12*E51+E27*E50)</f>
        <v>0.6801855872217607</v>
      </c>
      <c r="F86">
        <f>F26+(6/0.017)*(F12*F51+F27*F50)</f>
        <v>1.305491743626923</v>
      </c>
    </row>
    <row r="87" spans="1:6" ht="12.75">
      <c r="A87" t="s">
        <v>87</v>
      </c>
      <c r="B87">
        <f>B27+(7/0.017)*(B13*B51+B28*B50)</f>
        <v>-0.10111488661243608</v>
      </c>
      <c r="C87">
        <f>C27+(7/0.017)*(C13*C51+C28*C50)</f>
        <v>-0.021249790605315972</v>
      </c>
      <c r="D87">
        <f>D27+(7/0.017)*(D13*D51+D28*D50)</f>
        <v>0.14784855804769206</v>
      </c>
      <c r="E87">
        <f>E27+(7/0.017)*(E13*E51+E28*E50)</f>
        <v>0.26605696027136</v>
      </c>
      <c r="F87">
        <f>F27+(7/0.017)*(F13*F51+F28*F50)</f>
        <v>0.3615983352921916</v>
      </c>
    </row>
    <row r="88" spans="1:6" ht="12.75">
      <c r="A88" t="s">
        <v>88</v>
      </c>
      <c r="B88">
        <f>B28+(8/0.017)*(B14*B51+B29*B50)</f>
        <v>-0.10219834938389409</v>
      </c>
      <c r="C88">
        <f>C28+(8/0.017)*(C14*C51+C29*C50)</f>
        <v>-0.05841202954834279</v>
      </c>
      <c r="D88">
        <f>D28+(8/0.017)*(D14*D51+D29*D50)</f>
        <v>-0.04634168899338343</v>
      </c>
      <c r="E88">
        <f>E28+(8/0.017)*(E14*E51+E29*E50)</f>
        <v>-0.3981806076311377</v>
      </c>
      <c r="F88">
        <f>F28+(8/0.017)*(F14*F51+F29*F50)</f>
        <v>-0.2974395760256848</v>
      </c>
    </row>
    <row r="89" spans="1:6" ht="12.75">
      <c r="A89" t="s">
        <v>89</v>
      </c>
      <c r="B89">
        <f>B29+(9/0.017)*(B15*B51+B30*B50)</f>
        <v>0.011815125468516357</v>
      </c>
      <c r="C89">
        <f>C29+(9/0.017)*(C15*C51+C30*C50)</f>
        <v>0.05893616638048511</v>
      </c>
      <c r="D89">
        <f>D29+(9/0.017)*(D15*D51+D30*D50)</f>
        <v>-0.11801182545055619</v>
      </c>
      <c r="E89">
        <f>E29+(9/0.017)*(E15*E51+E30*E50)</f>
        <v>0.07760334250593466</v>
      </c>
      <c r="F89">
        <f>F29+(9/0.017)*(F15*F51+F30*F50)</f>
        <v>-0.07146693165778431</v>
      </c>
    </row>
    <row r="90" spans="1:6" ht="12.75">
      <c r="A90" t="s">
        <v>90</v>
      </c>
      <c r="B90">
        <f>B30+(10/0.017)*(B16*B51+B31*B50)</f>
        <v>0.09057480402741358</v>
      </c>
      <c r="C90">
        <f>C30+(10/0.017)*(C16*C51+C31*C50)</f>
        <v>0.0505991733245629</v>
      </c>
      <c r="D90">
        <f>D30+(10/0.017)*(D16*D51+D31*D50)</f>
        <v>0.03658677608139462</v>
      </c>
      <c r="E90">
        <f>E30+(10/0.017)*(E16*E51+E31*E50)</f>
        <v>-0.0004387825135660102</v>
      </c>
      <c r="F90">
        <f>F30+(10/0.017)*(F16*F51+F31*F50)</f>
        <v>0.3471266465701158</v>
      </c>
    </row>
    <row r="91" spans="1:6" ht="12.75">
      <c r="A91" t="s">
        <v>91</v>
      </c>
      <c r="B91">
        <f>B31+(11/0.017)*(B17*B51+B32*B50)</f>
        <v>0.024213691271963655</v>
      </c>
      <c r="C91">
        <f>C31+(11/0.017)*(C17*C51+C32*C50)</f>
        <v>0.011701847109966218</v>
      </c>
      <c r="D91">
        <f>D31+(11/0.017)*(D17*D51+D32*D50)</f>
        <v>-0.05427543229962369</v>
      </c>
      <c r="E91">
        <f>E31+(11/0.017)*(E17*E51+E32*E50)</f>
        <v>-0.02487696076008296</v>
      </c>
      <c r="F91">
        <f>F31+(11/0.017)*(F17*F51+F32*F50)</f>
        <v>0.049704053469107695</v>
      </c>
    </row>
    <row r="92" spans="1:6" ht="12.75">
      <c r="A92" t="s">
        <v>92</v>
      </c>
      <c r="B92">
        <f>B32+(12/0.017)*(B18*B51+B33*B50)</f>
        <v>0.019851772668173805</v>
      </c>
      <c r="C92">
        <f>C32+(12/0.017)*(C18*C51+C33*C50)</f>
        <v>0.06291379505054741</v>
      </c>
      <c r="D92">
        <f>D32+(12/0.017)*(D18*D51+D33*D50)</f>
        <v>0.02485044078240991</v>
      </c>
      <c r="E92">
        <f>E32+(12/0.017)*(E18*E51+E33*E50)</f>
        <v>0.004253142027029616</v>
      </c>
      <c r="F92">
        <f>F32+(12/0.017)*(F18*F51+F33*F50)</f>
        <v>-0.015674110986982445</v>
      </c>
    </row>
    <row r="93" spans="1:6" ht="12.75">
      <c r="A93" t="s">
        <v>93</v>
      </c>
      <c r="B93">
        <f>B33+(13/0.017)*(B19*B51+B34*B50)</f>
        <v>0.12805582350574135</v>
      </c>
      <c r="C93">
        <f>C33+(13/0.017)*(C19*C51+C34*C50)</f>
        <v>0.11681571541324062</v>
      </c>
      <c r="D93">
        <f>D33+(13/0.017)*(D19*D51+D34*D50)</f>
        <v>0.10150737748407575</v>
      </c>
      <c r="E93">
        <f>E33+(13/0.017)*(E19*E51+E34*E50)</f>
        <v>0.11473903352948794</v>
      </c>
      <c r="F93">
        <f>F33+(13/0.017)*(F19*F51+F34*F50)</f>
        <v>0.08882838546642549</v>
      </c>
    </row>
    <row r="94" spans="1:6" ht="12.75">
      <c r="A94" t="s">
        <v>94</v>
      </c>
      <c r="B94">
        <f>B34+(14/0.017)*(B20*B51+B35*B50)</f>
        <v>-0.017805547282314784</v>
      </c>
      <c r="C94">
        <f>C34+(14/0.017)*(C20*C51+C35*C50)</f>
        <v>-0.015140481002084918</v>
      </c>
      <c r="D94">
        <f>D34+(14/0.017)*(D20*D51+D35*D50)</f>
        <v>-0.006840981414237589</v>
      </c>
      <c r="E94">
        <f>E34+(14/0.017)*(E20*E51+E35*E50)</f>
        <v>0.010011500509003953</v>
      </c>
      <c r="F94">
        <f>F34+(14/0.017)*(F20*F51+F35*F50)</f>
        <v>-0.02060733017637114</v>
      </c>
    </row>
    <row r="95" spans="1:6" ht="12.75">
      <c r="A95" t="s">
        <v>95</v>
      </c>
      <c r="B95" s="52">
        <f>B35</f>
        <v>-0.002896718</v>
      </c>
      <c r="C95" s="52">
        <f>C35</f>
        <v>0.0005335263</v>
      </c>
      <c r="D95" s="52">
        <f>D35</f>
        <v>-0.003496362</v>
      </c>
      <c r="E95" s="52">
        <f>E35</f>
        <v>-0.002584421</v>
      </c>
      <c r="F95" s="52">
        <f>F35</f>
        <v>0.00234531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10000.000000000004</v>
      </c>
    </row>
    <row r="103" spans="1:11" ht="12.75">
      <c r="A103" t="s">
        <v>68</v>
      </c>
      <c r="B103">
        <f>B63*10000/B62</f>
        <v>-0.4710694921684551</v>
      </c>
      <c r="C103">
        <f>C63*10000/C62</f>
        <v>0.3266088691372389</v>
      </c>
      <c r="D103">
        <f>D63*10000/D62</f>
        <v>2.026544786565697</v>
      </c>
      <c r="E103">
        <f>E63*10000/E62</f>
        <v>-0.6878861157580082</v>
      </c>
      <c r="F103">
        <f>F63*10000/F62</f>
        <v>-3.2060722108980433</v>
      </c>
      <c r="G103">
        <f>AVERAGE(C103:E103)</f>
        <v>0.5550891799816425</v>
      </c>
      <c r="H103">
        <f>STDEV(C103:E103)</f>
        <v>1.3715634218675918</v>
      </c>
      <c r="I103">
        <f>(B103*B4+C103*C4+D103*D4+E103*E4+F103*F4)/SUM(B4:F4)</f>
        <v>-0.0962486397628287</v>
      </c>
      <c r="K103">
        <f>(LN(H103)+LN(H123))/2-LN(K114*K115^3)</f>
        <v>-4.044127116177201</v>
      </c>
    </row>
    <row r="104" spans="1:11" ht="12.75">
      <c r="A104" t="s">
        <v>69</v>
      </c>
      <c r="B104">
        <f>B64*10000/B62</f>
        <v>-0.3795027098039307</v>
      </c>
      <c r="C104">
        <f>C64*10000/C62</f>
        <v>0.36745378869252715</v>
      </c>
      <c r="D104">
        <f>D64*10000/D62</f>
        <v>0.5725234253717919</v>
      </c>
      <c r="E104">
        <f>E64*10000/E62</f>
        <v>0.097907374921152</v>
      </c>
      <c r="F104">
        <f>F64*10000/F62</f>
        <v>-0.8259903999850537</v>
      </c>
      <c r="G104">
        <f>AVERAGE(C104:E104)</f>
        <v>0.3459615296618237</v>
      </c>
      <c r="H104">
        <f>STDEV(C104:E104)</f>
        <v>0.2380368390292209</v>
      </c>
      <c r="I104">
        <f>(B104*B4+C104*C4+D104*D4+E104*E4+F104*F4)/SUM(B4:F4)</f>
        <v>0.08425056937917431</v>
      </c>
      <c r="K104">
        <f>(LN(H104)+LN(H124))/2-LN(K114*K115^4)</f>
        <v>-3.7071385436117827</v>
      </c>
    </row>
    <row r="105" spans="1:11" ht="12.75">
      <c r="A105" t="s">
        <v>70</v>
      </c>
      <c r="B105">
        <f>B65*10000/B62</f>
        <v>-0.5243032225804416</v>
      </c>
      <c r="C105">
        <f>C65*10000/C62</f>
        <v>-0.8065670292874021</v>
      </c>
      <c r="D105">
        <f>D65*10000/D62</f>
        <v>-0.30936916229316147</v>
      </c>
      <c r="E105">
        <f>E65*10000/E62</f>
        <v>0.5295457910027027</v>
      </c>
      <c r="F105">
        <f>F65*10000/F62</f>
        <v>-1.5527003963310644</v>
      </c>
      <c r="G105">
        <f>AVERAGE(C105:E105)</f>
        <v>-0.19546346685928692</v>
      </c>
      <c r="H105">
        <f>STDEV(C105:E105)</f>
        <v>0.6753001167814947</v>
      </c>
      <c r="I105">
        <f>(B105*B4+C105*C4+D105*D4+E105*E4+F105*F4)/SUM(B4:F4)</f>
        <v>-0.42448912825380875</v>
      </c>
      <c r="K105">
        <f>(LN(H105)+LN(H125))/2-LN(K114*K115^5)</f>
        <v>-3.9670947865063146</v>
      </c>
    </row>
    <row r="106" spans="1:11" ht="12.75">
      <c r="A106" t="s">
        <v>71</v>
      </c>
      <c r="B106">
        <f>B66*10000/B62</f>
        <v>1.7897967874451362</v>
      </c>
      <c r="C106">
        <f>C66*10000/C62</f>
        <v>0.3673071948518582</v>
      </c>
      <c r="D106">
        <f>D66*10000/D62</f>
        <v>0.9769656226243525</v>
      </c>
      <c r="E106">
        <f>E66*10000/E62</f>
        <v>1.0312954850872413</v>
      </c>
      <c r="F106">
        <f>F66*10000/F62</f>
        <v>12.83789078786415</v>
      </c>
      <c r="G106">
        <f>AVERAGE(C106:E106)</f>
        <v>0.791856100854484</v>
      </c>
      <c r="H106">
        <f>STDEV(C106:E106)</f>
        <v>0.3686722984980413</v>
      </c>
      <c r="I106">
        <f>(B106*B4+C106*C4+D106*D4+E106*E4+F106*F4)/SUM(B4:F4)</f>
        <v>2.545974845760666</v>
      </c>
      <c r="K106">
        <f>(LN(H106)+LN(H126))/2-LN(K114*K115^6)</f>
        <v>-3.181462408062037</v>
      </c>
    </row>
    <row r="107" spans="1:11" ht="12.75">
      <c r="A107" t="s">
        <v>72</v>
      </c>
      <c r="B107">
        <f>B67*10000/B62</f>
        <v>0.021036104897487754</v>
      </c>
      <c r="C107">
        <f>C67*10000/C62</f>
        <v>-0.28773008067568884</v>
      </c>
      <c r="D107">
        <f>D67*10000/D62</f>
        <v>0.11843023166931525</v>
      </c>
      <c r="E107">
        <f>E67*10000/E62</f>
        <v>-0.0296697683542544</v>
      </c>
      <c r="F107">
        <f>F67*10000/F62</f>
        <v>-0.27276051358584724</v>
      </c>
      <c r="G107">
        <f>AVERAGE(C107:E107)</f>
        <v>-0.06632320578687599</v>
      </c>
      <c r="H107">
        <f>STDEV(C107:E107)</f>
        <v>0.20554599409321542</v>
      </c>
      <c r="I107">
        <f>(B107*B4+C107*C4+D107*D4+E107*E4+F107*F4)/SUM(B4:F4)</f>
        <v>-0.08127682338981268</v>
      </c>
      <c r="K107">
        <f>(LN(H107)+LN(H127))/2-LN(K114*K115^7)</f>
        <v>-3.2719161587829175</v>
      </c>
    </row>
    <row r="108" spans="1:9" ht="12.75">
      <c r="A108" t="s">
        <v>73</v>
      </c>
      <c r="B108">
        <f>B68*10000/B62</f>
        <v>-0.027329199874018044</v>
      </c>
      <c r="C108">
        <f>C68*10000/C62</f>
        <v>0.11372647012758126</v>
      </c>
      <c r="D108">
        <f>D68*10000/D62</f>
        <v>0.22535213997910505</v>
      </c>
      <c r="E108">
        <f>E68*10000/E62</f>
        <v>0.0891236601035844</v>
      </c>
      <c r="F108">
        <f>F68*10000/F62</f>
        <v>-0.11807512752806171</v>
      </c>
      <c r="G108">
        <f>AVERAGE(C108:E108)</f>
        <v>0.14273409007009025</v>
      </c>
      <c r="H108">
        <f>STDEV(C108:E108)</f>
        <v>0.07259911289640916</v>
      </c>
      <c r="I108">
        <f>(B108*B4+C108*C4+D108*D4+E108*E4+F108*F4)/SUM(B4:F4)</f>
        <v>0.08323969113470607</v>
      </c>
    </row>
    <row r="109" spans="1:9" ht="12.75">
      <c r="A109" t="s">
        <v>74</v>
      </c>
      <c r="B109">
        <f>B69*10000/B62</f>
        <v>-0.05303323327265236</v>
      </c>
      <c r="C109">
        <f>C69*10000/C62</f>
        <v>0.0038510816735346023</v>
      </c>
      <c r="D109">
        <f>D69*10000/D62</f>
        <v>0.14596362327714105</v>
      </c>
      <c r="E109">
        <f>E69*10000/E62</f>
        <v>0.18533354496394322</v>
      </c>
      <c r="F109">
        <f>F69*10000/F62</f>
        <v>-0.09258614876764518</v>
      </c>
      <c r="G109">
        <f>AVERAGE(C109:E109)</f>
        <v>0.11171608330487297</v>
      </c>
      <c r="H109">
        <f>STDEV(C109:E109)</f>
        <v>0.09546539486171259</v>
      </c>
      <c r="I109">
        <f>(B109*B4+C109*C4+D109*D4+E109*E4+F109*F4)/SUM(B4:F4)</f>
        <v>0.06054001336824836</v>
      </c>
    </row>
    <row r="110" spans="1:11" ht="12.75">
      <c r="A110" t="s">
        <v>75</v>
      </c>
      <c r="B110">
        <f>B70*10000/B62</f>
        <v>-0.4621736562569986</v>
      </c>
      <c r="C110">
        <f>C70*10000/C62</f>
        <v>-0.20088285355202556</v>
      </c>
      <c r="D110">
        <f>D70*10000/D62</f>
        <v>-0.14868145574971997</v>
      </c>
      <c r="E110">
        <f>E70*10000/E62</f>
        <v>-0.18454887689258856</v>
      </c>
      <c r="F110">
        <f>F70*10000/F62</f>
        <v>-0.5205274996228915</v>
      </c>
      <c r="G110">
        <f>AVERAGE(C110:E110)</f>
        <v>-0.17803772873144472</v>
      </c>
      <c r="H110">
        <f>STDEV(C110:E110)</f>
        <v>0.02670286072522784</v>
      </c>
      <c r="I110">
        <f>(B110*B4+C110*C4+D110*D4+E110*E4+F110*F4)/SUM(B4:F4)</f>
        <v>-0.2649688537560971</v>
      </c>
      <c r="K110">
        <f>EXP(AVERAGE(K103:K107))</f>
        <v>0.026401147532667202</v>
      </c>
    </row>
    <row r="111" spans="1:9" ht="12.75">
      <c r="A111" t="s">
        <v>76</v>
      </c>
      <c r="B111">
        <f>B71*10000/B62</f>
        <v>-0.015184812520936394</v>
      </c>
      <c r="C111">
        <f>C71*10000/C62</f>
        <v>-0.06954134832891969</v>
      </c>
      <c r="D111">
        <f>D71*10000/D62</f>
        <v>-0.030681889356043622</v>
      </c>
      <c r="E111">
        <f>E71*10000/E62</f>
        <v>-0.024563983787628627</v>
      </c>
      <c r="F111">
        <f>F71*10000/F62</f>
        <v>0.009943561662537462</v>
      </c>
      <c r="G111">
        <f>AVERAGE(C111:E111)</f>
        <v>-0.041595740490863974</v>
      </c>
      <c r="H111">
        <f>STDEV(C111:E111)</f>
        <v>0.024394157911574066</v>
      </c>
      <c r="I111">
        <f>(B111*B4+C111*C4+D111*D4+E111*E4+F111*F4)/SUM(B4:F4)</f>
        <v>-0.030885270067979965</v>
      </c>
    </row>
    <row r="112" spans="1:9" ht="12.75">
      <c r="A112" t="s">
        <v>77</v>
      </c>
      <c r="B112">
        <f>B72*10000/B62</f>
        <v>-0.040778977625340794</v>
      </c>
      <c r="C112">
        <f>C72*10000/C62</f>
        <v>-0.01580308984473463</v>
      </c>
      <c r="D112">
        <f>D72*10000/D62</f>
        <v>-0.04695905548598537</v>
      </c>
      <c r="E112">
        <f>E72*10000/E62</f>
        <v>-0.03994485154206885</v>
      </c>
      <c r="F112">
        <f>F72*10000/F62</f>
        <v>-0.04474689537375256</v>
      </c>
      <c r="G112">
        <f>AVERAGE(C112:E112)</f>
        <v>-0.03423566562426295</v>
      </c>
      <c r="H112">
        <f>STDEV(C112:E112)</f>
        <v>0.016343795509083988</v>
      </c>
      <c r="I112">
        <f>(B112*B4+C112*C4+D112*D4+E112*E4+F112*F4)/SUM(B4:F4)</f>
        <v>-0.03658614564623327</v>
      </c>
    </row>
    <row r="113" spans="1:9" ht="12.75">
      <c r="A113" t="s">
        <v>78</v>
      </c>
      <c r="B113">
        <f>B73*10000/B62</f>
        <v>0.032965814476795995</v>
      </c>
      <c r="C113">
        <f>C73*10000/C62</f>
        <v>0.04748692626079157</v>
      </c>
      <c r="D113">
        <f>D73*10000/D62</f>
        <v>0.04298927518792728</v>
      </c>
      <c r="E113">
        <f>E73*10000/E62</f>
        <v>0.034498991697868256</v>
      </c>
      <c r="F113">
        <f>F73*10000/F62</f>
        <v>0.0015402670589970335</v>
      </c>
      <c r="G113">
        <f>AVERAGE(C113:E113)</f>
        <v>0.04165839771552903</v>
      </c>
      <c r="H113">
        <f>STDEV(C113:E113)</f>
        <v>0.006595455798320367</v>
      </c>
      <c r="I113">
        <f>(B113*B4+C113*C4+D113*D4+E113*E4+F113*F4)/SUM(B4:F4)</f>
        <v>0.035038787997852636</v>
      </c>
    </row>
    <row r="114" spans="1:11" ht="12.75">
      <c r="A114" t="s">
        <v>79</v>
      </c>
      <c r="B114">
        <f>B74*10000/B62</f>
        <v>-0.20191380954174895</v>
      </c>
      <c r="C114">
        <f>C74*10000/C62</f>
        <v>-0.184161086102527</v>
      </c>
      <c r="D114">
        <f>D74*10000/D62</f>
        <v>-0.1955034138351509</v>
      </c>
      <c r="E114">
        <f>E74*10000/E62</f>
        <v>-0.18534700684381436</v>
      </c>
      <c r="F114">
        <f>F74*10000/F62</f>
        <v>-0.15170302000334102</v>
      </c>
      <c r="G114">
        <f>AVERAGE(C114:E114)</f>
        <v>-0.1883371689271641</v>
      </c>
      <c r="H114">
        <f>STDEV(C114:E114)</f>
        <v>0.006234412687822876</v>
      </c>
      <c r="I114">
        <f>(B114*B4+C114*C4+D114*D4+E114*E4+F114*F4)/SUM(B4:F4)</f>
        <v>-0.18540836066072147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0.002055124764568642</v>
      </c>
      <c r="C115">
        <f>C75*10000/C62</f>
        <v>-0.0007236889370406132</v>
      </c>
      <c r="D115">
        <f>D75*10000/D62</f>
        <v>-0.00364321817221634</v>
      </c>
      <c r="E115">
        <f>E75*10000/E62</f>
        <v>-0.010240378778107658</v>
      </c>
      <c r="F115">
        <f>F75*10000/F62</f>
        <v>-0.0017684304578279662</v>
      </c>
      <c r="G115">
        <f>AVERAGE(C115:E115)</f>
        <v>-0.004869095295788203</v>
      </c>
      <c r="H115">
        <f>STDEV(C115:E115)</f>
        <v>0.00487533869842289</v>
      </c>
      <c r="I115">
        <f>(B115*B4+C115*C4+D115*D4+E115*E4+F115*F4)/SUM(B4:F4)</f>
        <v>-0.003451443587176053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86.55218285237079</v>
      </c>
      <c r="C122">
        <f>C82*10000/C62</f>
        <v>35.194037393198</v>
      </c>
      <c r="D122">
        <f>D82*10000/D62</f>
        <v>2.9251417863467126</v>
      </c>
      <c r="E122">
        <f>E82*10000/E62</f>
        <v>-26.81376806270518</v>
      </c>
      <c r="F122">
        <f>F82*10000/F62</f>
        <v>-114.79697520040655</v>
      </c>
      <c r="G122">
        <f>AVERAGE(C122:E122)</f>
        <v>3.7684703722798454</v>
      </c>
      <c r="H122">
        <f>STDEV(C122:E122)</f>
        <v>31.01250371531091</v>
      </c>
      <c r="I122">
        <f>(B122*B4+C122*C4+D122*D4+E122*E4+F122*F4)/SUM(B4:F4)</f>
        <v>-0.07864732877740466</v>
      </c>
    </row>
    <row r="123" spans="1:9" ht="12.75">
      <c r="A123" t="s">
        <v>83</v>
      </c>
      <c r="B123">
        <f>B83*10000/B62</f>
        <v>-0.24430467132752723</v>
      </c>
      <c r="C123">
        <f>C83*10000/C62</f>
        <v>2.905773703804787</v>
      </c>
      <c r="D123">
        <f>D83*10000/D62</f>
        <v>1.8630035397586164</v>
      </c>
      <c r="E123">
        <f>E83*10000/E62</f>
        <v>2.4669523825950477</v>
      </c>
      <c r="F123">
        <f>F83*10000/F62</f>
        <v>4.400162101718968</v>
      </c>
      <c r="G123">
        <f>AVERAGE(C123:E123)</f>
        <v>2.4119098753861503</v>
      </c>
      <c r="H123">
        <f>STDEV(C123:E123)</f>
        <v>0.5235596068797721</v>
      </c>
      <c r="I123">
        <f>(B123*B4+C123*C4+D123*D4+E123*E4+F123*F4)/SUM(B4:F4)</f>
        <v>2.292821716416394</v>
      </c>
    </row>
    <row r="124" spans="1:9" ht="12.75">
      <c r="A124" t="s">
        <v>84</v>
      </c>
      <c r="B124">
        <f>B84*10000/B62</f>
        <v>-0.834008579178185</v>
      </c>
      <c r="C124">
        <f>C84*10000/C62</f>
        <v>-3.399371386567425</v>
      </c>
      <c r="D124">
        <f>D84*10000/D62</f>
        <v>-1.4167349559181164</v>
      </c>
      <c r="E124">
        <f>E84*10000/E62</f>
        <v>-5.03931319312026</v>
      </c>
      <c r="F124">
        <f>F84*10000/F62</f>
        <v>-3.3587861005799207</v>
      </c>
      <c r="G124">
        <f>AVERAGE(C124:E124)</f>
        <v>-3.285139845201934</v>
      </c>
      <c r="H124">
        <f>STDEV(C124:E124)</f>
        <v>1.8139886727718835</v>
      </c>
      <c r="I124">
        <f>(B124*B4+C124*C4+D124*D4+E124*E4+F124*F4)/SUM(B4:F4)</f>
        <v>-2.939995758363727</v>
      </c>
    </row>
    <row r="125" spans="1:9" ht="12.75">
      <c r="A125" t="s">
        <v>85</v>
      </c>
      <c r="B125">
        <f>B85*10000/B62</f>
        <v>-1.1368145187217396</v>
      </c>
      <c r="C125">
        <f>C85*10000/C62</f>
        <v>0.44664304813475425</v>
      </c>
      <c r="D125">
        <f>D85*10000/D62</f>
        <v>0.21662511789898958</v>
      </c>
      <c r="E125">
        <f>E85*10000/E62</f>
        <v>0.2992997453835775</v>
      </c>
      <c r="F125">
        <f>F85*10000/F62</f>
        <v>-1.03692523169377</v>
      </c>
      <c r="G125">
        <f>AVERAGE(C125:E125)</f>
        <v>0.32085597047244047</v>
      </c>
      <c r="H125">
        <f>STDEV(C125:E125)</f>
        <v>0.11651422740398519</v>
      </c>
      <c r="I125">
        <f>(B125*B4+C125*C4+D125*D4+E125*E4+F125*F4)/SUM(B4:F4)</f>
        <v>-0.07173700454481655</v>
      </c>
    </row>
    <row r="126" spans="1:9" ht="12.75">
      <c r="A126" t="s">
        <v>86</v>
      </c>
      <c r="B126">
        <f>B86*10000/B62</f>
        <v>0.7067462669017629</v>
      </c>
      <c r="C126">
        <f>C86*10000/C62</f>
        <v>0.16098892659939004</v>
      </c>
      <c r="D126">
        <f>D86*10000/D62</f>
        <v>0.11220367660782958</v>
      </c>
      <c r="E126">
        <f>E86*10000/E62</f>
        <v>0.6801868345019525</v>
      </c>
      <c r="F126">
        <f>F86*10000/F62</f>
        <v>1.3054920816050335</v>
      </c>
      <c r="G126">
        <f>AVERAGE(C126:E126)</f>
        <v>0.31779314590305735</v>
      </c>
      <c r="H126">
        <f>STDEV(C126:E126)</f>
        <v>0.31478864227671793</v>
      </c>
      <c r="I126">
        <f>(B126*B4+C126*C4+D126*D4+E126*E4+F126*F4)/SUM(B4:F4)</f>
        <v>0.5061218321633547</v>
      </c>
    </row>
    <row r="127" spans="1:9" ht="12.75">
      <c r="A127" t="s">
        <v>87</v>
      </c>
      <c r="B127">
        <f>B87*10000/B62</f>
        <v>-0.10111482582759775</v>
      </c>
      <c r="C127">
        <f>C87*10000/C62</f>
        <v>-0.021249691858676298</v>
      </c>
      <c r="D127">
        <f>D87*10000/D62</f>
        <v>0.14784893027419896</v>
      </c>
      <c r="E127">
        <f>E87*10000/E62</f>
        <v>0.266057448149349</v>
      </c>
      <c r="F127">
        <f>F87*10000/F62</f>
        <v>0.36159842890620536</v>
      </c>
      <c r="G127">
        <f>AVERAGE(C127:E127)</f>
        <v>0.13088556218829056</v>
      </c>
      <c r="H127">
        <f>STDEV(C127:E127)</f>
        <v>0.1444027876029797</v>
      </c>
      <c r="I127">
        <f>(B127*B4+C127*C4+D127*D4+E127*E4+F127*F4)/SUM(B4:F4)</f>
        <v>0.12809096074883838</v>
      </c>
    </row>
    <row r="128" spans="1:9" ht="12.75">
      <c r="A128" t="s">
        <v>88</v>
      </c>
      <c r="B128">
        <f>B88*10000/B62</f>
        <v>-0.10219828794773615</v>
      </c>
      <c r="C128">
        <f>C88*10000/C62</f>
        <v>-0.05841175811076764</v>
      </c>
      <c r="D128">
        <f>D88*10000/D62</f>
        <v>-0.046341805664152795</v>
      </c>
      <c r="E128">
        <f>E88*10000/E62</f>
        <v>-0.3981813377888976</v>
      </c>
      <c r="F128">
        <f>F88*10000/F62</f>
        <v>-0.29743965302966924</v>
      </c>
      <c r="G128">
        <f>AVERAGE(C128:E128)</f>
        <v>-0.16764496718793934</v>
      </c>
      <c r="H128">
        <f>STDEV(C128:E128)</f>
        <v>0.19974154441530848</v>
      </c>
      <c r="I128">
        <f>(B128*B4+C128*C4+D128*D4+E128*E4+F128*F4)/SUM(B4:F4)</f>
        <v>-0.17550709077734447</v>
      </c>
    </row>
    <row r="129" spans="1:9" ht="12.75">
      <c r="A129" t="s">
        <v>89</v>
      </c>
      <c r="B129">
        <f>B89*10000/B62</f>
        <v>0.011815118365897588</v>
      </c>
      <c r="C129">
        <f>C89*10000/C62</f>
        <v>0.05893589250727416</v>
      </c>
      <c r="D129">
        <f>D89*10000/D62</f>
        <v>-0.11801212255950429</v>
      </c>
      <c r="E129">
        <f>E89*10000/E62</f>
        <v>0.07760348480990838</v>
      </c>
      <c r="F129">
        <f>F89*10000/F62</f>
        <v>-0.07146695015982282</v>
      </c>
      <c r="G129">
        <f>AVERAGE(C129:E129)</f>
        <v>0.0061757515858927485</v>
      </c>
      <c r="H129">
        <f>STDEV(C129:E129)</f>
        <v>0.10795411439199097</v>
      </c>
      <c r="I129">
        <f>(B129*B4+C129*C4+D129*D4+E129*E4+F129*F4)/SUM(B4:F4)</f>
        <v>-0.00337046116676314</v>
      </c>
    </row>
    <row r="130" spans="1:9" ht="12.75">
      <c r="A130" t="s">
        <v>90</v>
      </c>
      <c r="B130">
        <f>B90*10000/B62</f>
        <v>0.09057474957870673</v>
      </c>
      <c r="C130">
        <f>C90*10000/C62</f>
        <v>0.05059893819291249</v>
      </c>
      <c r="D130">
        <f>D90*10000/D62</f>
        <v>0.03658686819299881</v>
      </c>
      <c r="E130">
        <f>E90*10000/E62</f>
        <v>-0.0004387833181769105</v>
      </c>
      <c r="F130">
        <f>F90*10000/F62</f>
        <v>0.3471267364375613</v>
      </c>
      <c r="G130">
        <f>AVERAGE(C130:E130)</f>
        <v>0.028915674355911466</v>
      </c>
      <c r="H130">
        <f>STDEV(C130:E130)</f>
        <v>0.02636944567914738</v>
      </c>
      <c r="I130">
        <f>(B130*B4+C130*C4+D130*D4+E130*E4+F130*F4)/SUM(B4:F4)</f>
        <v>0.08036857995513098</v>
      </c>
    </row>
    <row r="131" spans="1:9" ht="12.75">
      <c r="A131" t="s">
        <v>91</v>
      </c>
      <c r="B131">
        <f>B91*10000/B62</f>
        <v>0.02421367671599313</v>
      </c>
      <c r="C131">
        <f>C91*10000/C62</f>
        <v>0.011701792732108971</v>
      </c>
      <c r="D131">
        <f>D91*10000/D62</f>
        <v>-0.054275568944544966</v>
      </c>
      <c r="E131">
        <f>E91*10000/E62</f>
        <v>-0.024877006377839305</v>
      </c>
      <c r="F131">
        <f>F91*10000/F62</f>
        <v>0.04970406633696546</v>
      </c>
      <c r="G131">
        <f>AVERAGE(C131:E131)</f>
        <v>-0.022483594196758435</v>
      </c>
      <c r="H131">
        <f>STDEV(C131:E131)</f>
        <v>0.033053734733830165</v>
      </c>
      <c r="I131">
        <f>(B131*B4+C131*C4+D131*D4+E131*E4+F131*F4)/SUM(B4:F4)</f>
        <v>-0.006068388949604273</v>
      </c>
    </row>
    <row r="132" spans="1:9" ht="12.75">
      <c r="A132" t="s">
        <v>92</v>
      </c>
      <c r="B132">
        <f>B92*10000/B62</f>
        <v>0.019851760734354438</v>
      </c>
      <c r="C132">
        <f>C92*10000/C62</f>
        <v>0.06291350269350891</v>
      </c>
      <c r="D132">
        <f>D92*10000/D62</f>
        <v>0.024850503346380025</v>
      </c>
      <c r="E132">
        <f>E92*10000/E62</f>
        <v>0.004253149826165474</v>
      </c>
      <c r="F132">
        <f>F92*10000/F62</f>
        <v>-0.01567411504484527</v>
      </c>
      <c r="G132">
        <f>AVERAGE(C132:E132)</f>
        <v>0.030672385288684805</v>
      </c>
      <c r="H132">
        <f>STDEV(C132:E132)</f>
        <v>0.02976037603329153</v>
      </c>
      <c r="I132">
        <f>(B132*B4+C132*C4+D132*D4+E132*E4+F132*F4)/SUM(B4:F4)</f>
        <v>0.0229143904816645</v>
      </c>
    </row>
    <row r="133" spans="1:9" ht="12.75">
      <c r="A133" t="s">
        <v>93</v>
      </c>
      <c r="B133">
        <f>B93*10000/B62</f>
        <v>0.12805574652545892</v>
      </c>
      <c r="C133">
        <f>C93*10000/C62</f>
        <v>0.11681517257686298</v>
      </c>
      <c r="D133">
        <f>D93*10000/D62</f>
        <v>0.1015076330410933</v>
      </c>
      <c r="E133">
        <f>E93*10000/E62</f>
        <v>0.11473924393048207</v>
      </c>
      <c r="F133">
        <f>F93*10000/F62</f>
        <v>0.08882840846316217</v>
      </c>
      <c r="G133">
        <f>AVERAGE(C133:E133)</f>
        <v>0.11102068318281277</v>
      </c>
      <c r="H133">
        <f>STDEV(C133:E133)</f>
        <v>0.008303671608714498</v>
      </c>
      <c r="I133">
        <f>(B133*B4+C133*C4+D133*D4+E133*E4+F133*F4)/SUM(B4:F4)</f>
        <v>0.11052433318417389</v>
      </c>
    </row>
    <row r="134" spans="1:9" ht="12.75">
      <c r="A134" t="s">
        <v>94</v>
      </c>
      <c r="B134">
        <f>B94*10000/B62</f>
        <v>-0.017805536578576205</v>
      </c>
      <c r="C134">
        <f>C94*10000/C62</f>
        <v>-0.015140410645080007</v>
      </c>
      <c r="D134">
        <f>D94*10000/D62</f>
        <v>-0.006840998637230151</v>
      </c>
      <c r="E134">
        <f>E94*10000/E62</f>
        <v>0.010011518867443928</v>
      </c>
      <c r="F134">
        <f>F94*10000/F62</f>
        <v>-0.020607335511392634</v>
      </c>
      <c r="G134">
        <f>AVERAGE(C134:E134)</f>
        <v>-0.0039899634716220765</v>
      </c>
      <c r="H134">
        <f>STDEV(C134:E134)</f>
        <v>0.012816052071031606</v>
      </c>
      <c r="I134">
        <f>(B134*B4+C134*C4+D134*D4+E134*E4+F134*F4)/SUM(B4:F4)</f>
        <v>-0.008212444134941743</v>
      </c>
    </row>
    <row r="135" spans="1:9" ht="12.75">
      <c r="A135" t="s">
        <v>95</v>
      </c>
      <c r="B135">
        <f>B95*10000/B62</f>
        <v>-0.002896716258648739</v>
      </c>
      <c r="C135">
        <f>C95*10000/C62</f>
        <v>0.0005335238207318377</v>
      </c>
      <c r="D135">
        <f>D95*10000/D62</f>
        <v>-0.0034963708025113754</v>
      </c>
      <c r="E135">
        <f>E95*10000/E62</f>
        <v>-0.0025844257391435237</v>
      </c>
      <c r="F135">
        <f>F95*10000/F62</f>
        <v>0.0023453106071761438</v>
      </c>
      <c r="G135">
        <f>AVERAGE(C135:E135)</f>
        <v>-0.0018490909069743538</v>
      </c>
      <c r="H135">
        <f>STDEV(C135:E135)</f>
        <v>0.002113184955265886</v>
      </c>
      <c r="I135">
        <f>(B135*B4+C135*C4+D135*D4+E135*E4+F135*F4)/SUM(B4:F4)</f>
        <v>-0.0014401576054430022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2004-11-25T09:22:41Z</cp:lastPrinted>
  <dcterms:created xsi:type="dcterms:W3CDTF">2004-11-25T09:22:41Z</dcterms:created>
  <dcterms:modified xsi:type="dcterms:W3CDTF">2004-11-25T12:05:45Z</dcterms:modified>
  <cp:category/>
  <cp:version/>
  <cp:contentType/>
  <cp:contentStatus/>
</cp:coreProperties>
</file>