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<sst xmlns="http://schemas.openxmlformats.org/spreadsheetml/2006/main" count="205" uniqueCount="99">
  <si>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Thu 25/11/2004       12:07:15</t>
  </si>
  <si>
    <t>LISSNER</t>
  </si>
  <si>
    <t>HCMQAP410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</si>
  <si>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</si>
  <si>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</si>
  <si>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</si>
  <si>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</si>
  <si>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</si>
  <si>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</si>
  <si>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</si>
  <si>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</si>
  <si>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</si>
  <si>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</si>
  <si>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</si>
  <si>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</si>
  <si>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</si>
  <si>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</si>
  <si>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</si>
  <si>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</si>
  <si>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</si>
  <si>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</si>
  <si>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</si>
  <si>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</si>
  <si>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</si>
  <si>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</si>
  <si>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</si>
  <si>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</si>
  <si>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</si>
  <si>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</si>
  <si>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</si>
  <si>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</si>
  <si>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</si>
  <si>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</si>
  <si>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</si>
  <si>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</si>
  <si>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</si>
  <si>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</si>
  <si>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</si>
  <si>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</si>
  <si>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</si>
  <si>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</si>
  <si>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</si>
  <si>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</si>
  <si>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</si>
  <si>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</si>
  <si>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</si>
  <si>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</si>
  <si>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-0.003762*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</si>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</sst>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593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-0.003763</v>
      </c>
      <c r="D4" s="12">
        <v>-0.00376</v>
      </c>
      <c r="E4" s="12">
        <v>-0.003762</v>
      </c>
      <c r="F4" s="24">
        <v>-0.002083</v>
      </c>
      <c r="G4" s="34">
        <v>-0.011726</v>
      </c>
    </row>
    <row r="5" spans="1:7" ht="12.75" thickBot="1">
      <c r="A5" s="44" t="s">
        <v>13</v>
      </c>
      <c r="B5" s="45">
        <v>3.201616</v>
      </c>
      <c r="C5" s="46">
        <v>0.471083</v>
      </c>
      <c r="D5" s="46">
        <v>0.07706</v>
      </c>
      <c r="E5" s="46">
        <v>-0.815975</v>
      </c>
      <c r="F5" s="47">
        <v>-3.02477</v>
      </c>
      <c r="G5" s="48">
        <v>9.093558</v>
      </c>
    </row>
    <row r="6" spans="1:7" ht="12.75" thickTop="1">
      <c r="A6" s="6" t="s">
        <v>14</v>
      </c>
      <c r="B6" s="39">
        <v>43.78616</v>
      </c>
      <c r="C6" s="40">
        <v>-0.9615585</v>
      </c>
      <c r="D6" s="40">
        <v>-70.36574</v>
      </c>
      <c r="E6" s="40">
        <v>113.7238</v>
      </c>
      <c r="F6" s="41">
        <v>-124.3158</v>
      </c>
      <c r="G6" s="42">
        <v>0.003153895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0.8449134</v>
      </c>
      <c r="C8" s="13">
        <v>1.184095</v>
      </c>
      <c r="D8" s="13">
        <v>-0.6498559</v>
      </c>
      <c r="E8" s="13">
        <v>-0.8145815</v>
      </c>
      <c r="F8" s="25">
        <v>-5.789151</v>
      </c>
      <c r="G8" s="35">
        <v>-0.7156826</v>
      </c>
    </row>
    <row r="9" spans="1:7" ht="12">
      <c r="A9" s="20" t="s">
        <v>17</v>
      </c>
      <c r="B9" s="29">
        <v>0.1541437</v>
      </c>
      <c r="C9" s="13">
        <v>0.3314965</v>
      </c>
      <c r="D9" s="13">
        <v>0.3196301</v>
      </c>
      <c r="E9" s="13">
        <v>0.4472601</v>
      </c>
      <c r="F9" s="25">
        <v>-0.3158063</v>
      </c>
      <c r="G9" s="35">
        <v>0.2445278</v>
      </c>
    </row>
    <row r="10" spans="1:7" ht="12">
      <c r="A10" s="20" t="s">
        <v>18</v>
      </c>
      <c r="B10" s="29">
        <v>-0.5727071</v>
      </c>
      <c r="C10" s="13">
        <v>-0.5601816</v>
      </c>
      <c r="D10" s="13">
        <v>-0.1889947</v>
      </c>
      <c r="E10" s="13">
        <v>0.3011231</v>
      </c>
      <c r="F10" s="25">
        <v>-0.5892628</v>
      </c>
      <c r="G10" s="35">
        <v>-0.2693973</v>
      </c>
    </row>
    <row r="11" spans="1:7" ht="12">
      <c r="A11" s="21" t="s">
        <v>19</v>
      </c>
      <c r="B11" s="31">
        <v>1.558269</v>
      </c>
      <c r="C11" s="15">
        <v>-0.3795879</v>
      </c>
      <c r="D11" s="15">
        <v>0.8085004</v>
      </c>
      <c r="E11" s="15">
        <v>-0.39972799999999997</v>
      </c>
      <c r="F11" s="27">
        <v>12.66248</v>
      </c>
      <c r="G11" s="37">
        <v>1.919349</v>
      </c>
    </row>
    <row r="12" spans="1:7" ht="12">
      <c r="A12" s="20" t="s">
        <v>20</v>
      </c>
      <c r="B12" s="29">
        <v>-0.02605613</v>
      </c>
      <c r="C12" s="13">
        <v>-0.3661007</v>
      </c>
      <c r="D12" s="13">
        <v>-0.1324883</v>
      </c>
      <c r="E12" s="13">
        <v>0.08169814</v>
      </c>
      <c r="F12" s="25">
        <v>-0.3037665</v>
      </c>
      <c r="G12" s="35">
        <v>-0.1445572</v>
      </c>
    </row>
    <row r="13" spans="1:7" ht="12">
      <c r="A13" s="20" t="s">
        <v>21</v>
      </c>
      <c r="B13" s="29">
        <v>0.08609488</v>
      </c>
      <c r="C13" s="13">
        <v>0.1902525</v>
      </c>
      <c r="D13" s="13">
        <v>0.1093661</v>
      </c>
      <c r="E13" s="13">
        <v>0.03528014</v>
      </c>
      <c r="F13" s="25">
        <v>-0.2701915</v>
      </c>
      <c r="G13" s="35">
        <v>0.05708128</v>
      </c>
    </row>
    <row r="14" spans="1:7" ht="12">
      <c r="A14" s="20" t="s">
        <v>22</v>
      </c>
      <c r="B14" s="29">
        <v>-0.02494468</v>
      </c>
      <c r="C14" s="13">
        <v>-0.04125932</v>
      </c>
      <c r="D14" s="13">
        <v>-0.02493917</v>
      </c>
      <c r="E14" s="13">
        <v>-0.081508</v>
      </c>
      <c r="F14" s="25">
        <v>0.2112927</v>
      </c>
      <c r="G14" s="35">
        <v>-0.01101596</v>
      </c>
    </row>
    <row r="15" spans="1:7" ht="12">
      <c r="A15" s="21" t="s">
        <v>23</v>
      </c>
      <c r="B15" s="31">
        <v>-0.429926</v>
      </c>
      <c r="C15" s="15">
        <v>-0.2824574</v>
      </c>
      <c r="D15" s="15">
        <v>-0.1469032</v>
      </c>
      <c r="E15" s="15">
        <v>-0.2577621</v>
      </c>
      <c r="F15" s="27">
        <v>-0.4792742</v>
      </c>
      <c r="G15" s="37">
        <v>-0.2915257</v>
      </c>
    </row>
    <row r="16" spans="1:7" ht="12">
      <c r="A16" s="20" t="s">
        <v>24</v>
      </c>
      <c r="B16" s="29">
        <v>-0.007734705</v>
      </c>
      <c r="C16" s="13">
        <v>-0.05651465</v>
      </c>
      <c r="D16" s="13">
        <v>-0.03004002</v>
      </c>
      <c r="E16" s="13">
        <v>-0.01141161</v>
      </c>
      <c r="F16" s="25">
        <v>-0.0466447</v>
      </c>
      <c r="G16" s="35">
        <v>-0.03090487</v>
      </c>
    </row>
    <row r="17" spans="1:7" ht="12">
      <c r="A17" s="20" t="s">
        <v>25</v>
      </c>
      <c r="B17" s="29">
        <v>-0.04927412</v>
      </c>
      <c r="C17" s="13">
        <v>-0.04054224</v>
      </c>
      <c r="D17" s="13">
        <v>-0.04006159</v>
      </c>
      <c r="E17" s="13">
        <v>-0.03154449</v>
      </c>
      <c r="F17" s="25">
        <v>-0.03423417</v>
      </c>
      <c r="G17" s="35">
        <v>-0.03868948</v>
      </c>
    </row>
    <row r="18" spans="1:7" ht="12">
      <c r="A18" s="20" t="s">
        <v>26</v>
      </c>
      <c r="B18" s="29">
        <v>0.01873419</v>
      </c>
      <c r="C18" s="13">
        <v>0.04751928</v>
      </c>
      <c r="D18" s="13">
        <v>0.05398034</v>
      </c>
      <c r="E18" s="13">
        <v>0.004982046</v>
      </c>
      <c r="F18" s="25">
        <v>0.02937896</v>
      </c>
      <c r="G18" s="35">
        <v>0.0322435</v>
      </c>
    </row>
    <row r="19" spans="1:7" ht="12">
      <c r="A19" s="21" t="s">
        <v>27</v>
      </c>
      <c r="B19" s="31">
        <v>-0.2138171</v>
      </c>
      <c r="C19" s="15">
        <v>-0.1765944</v>
      </c>
      <c r="D19" s="15">
        <v>-0.1999082</v>
      </c>
      <c r="E19" s="15">
        <v>-0.1810013</v>
      </c>
      <c r="F19" s="27">
        <v>-0.1492589</v>
      </c>
      <c r="G19" s="37">
        <v>-0.1850206</v>
      </c>
    </row>
    <row r="20" spans="1:7" ht="12.75" thickBot="1">
      <c r="A20" s="44" t="s">
        <v>28</v>
      </c>
      <c r="B20" s="45">
        <v>0.0004312485</v>
      </c>
      <c r="C20" s="46">
        <v>0.008461834</v>
      </c>
      <c r="D20" s="46">
        <v>0.0008576923</v>
      </c>
      <c r="E20" s="46">
        <v>0.003150731</v>
      </c>
      <c r="F20" s="47">
        <v>-0.007151549</v>
      </c>
      <c r="G20" s="48">
        <v>0.00211114</v>
      </c>
    </row>
    <row r="21" spans="1:7" ht="12.75" thickTop="1">
      <c r="A21" s="6" t="s">
        <v>29</v>
      </c>
      <c r="B21" s="39">
        <v>-21.52375</v>
      </c>
      <c r="C21" s="40">
        <v>40.01481</v>
      </c>
      <c r="D21" s="40">
        <v>-4.563436</v>
      </c>
      <c r="E21" s="40">
        <v>1.555889</v>
      </c>
      <c r="F21" s="41">
        <v>-43.39399</v>
      </c>
      <c r="G21" s="43">
        <v>0.005632316</v>
      </c>
    </row>
    <row r="22" spans="1:7" ht="12">
      <c r="A22" s="20" t="s">
        <v>30</v>
      </c>
      <c r="B22" s="29">
        <v>64.03319</v>
      </c>
      <c r="C22" s="13">
        <v>9.421659</v>
      </c>
      <c r="D22" s="13">
        <v>1.541194</v>
      </c>
      <c r="E22" s="13">
        <v>-16.31952</v>
      </c>
      <c r="F22" s="25">
        <v>-60.49613</v>
      </c>
      <c r="G22" s="36">
        <v>0</v>
      </c>
    </row>
    <row r="23" spans="1:7" ht="12">
      <c r="A23" s="20" t="s">
        <v>31</v>
      </c>
      <c r="B23" s="29">
        <v>-0.7838141</v>
      </c>
      <c r="C23" s="13">
        <v>1.12159</v>
      </c>
      <c r="D23" s="13">
        <v>1.556399</v>
      </c>
      <c r="E23" s="13">
        <v>2.446962</v>
      </c>
      <c r="F23" s="25">
        <v>6.97481</v>
      </c>
      <c r="G23" s="35">
        <v>2.048076</v>
      </c>
    </row>
    <row r="24" spans="1:7" ht="12">
      <c r="A24" s="20" t="s">
        <v>32</v>
      </c>
      <c r="B24" s="29">
        <v>3.419971</v>
      </c>
      <c r="C24" s="13">
        <v>4.355204</v>
      </c>
      <c r="D24" s="13">
        <v>1.846343</v>
      </c>
      <c r="E24" s="13">
        <v>1.651736</v>
      </c>
      <c r="F24" s="25">
        <v>0.6430435</v>
      </c>
      <c r="G24" s="35">
        <v>2.471414</v>
      </c>
    </row>
    <row r="25" spans="1:7" ht="12">
      <c r="A25" s="20" t="s">
        <v>33</v>
      </c>
      <c r="B25" s="29">
        <v>-0.2893629</v>
      </c>
      <c r="C25" s="13">
        <v>0.2537408</v>
      </c>
      <c r="D25" s="13">
        <v>0.1839814</v>
      </c>
      <c r="E25" s="13">
        <v>0.3651412</v>
      </c>
      <c r="F25" s="25">
        <v>-1.767198</v>
      </c>
      <c r="G25" s="35">
        <v>-0.08418086</v>
      </c>
    </row>
    <row r="26" spans="1:7" ht="12">
      <c r="A26" s="21" t="s">
        <v>34</v>
      </c>
      <c r="B26" s="31">
        <v>0.7552957</v>
      </c>
      <c r="C26" s="15">
        <v>-0.04750728</v>
      </c>
      <c r="D26" s="15">
        <v>0.3362932</v>
      </c>
      <c r="E26" s="15">
        <v>0.2813203</v>
      </c>
      <c r="F26" s="27">
        <v>2.057874</v>
      </c>
      <c r="G26" s="37">
        <v>0.5207961</v>
      </c>
    </row>
    <row r="27" spans="1:7" ht="12">
      <c r="A27" s="20" t="s">
        <v>35</v>
      </c>
      <c r="B27" s="29">
        <v>-0.3704081</v>
      </c>
      <c r="C27" s="13">
        <v>0.06137147</v>
      </c>
      <c r="D27" s="13">
        <v>0.3267621</v>
      </c>
      <c r="E27" s="13">
        <v>0.4631113</v>
      </c>
      <c r="F27" s="25">
        <v>0.2140868</v>
      </c>
      <c r="G27" s="35">
        <v>0.1795321</v>
      </c>
    </row>
    <row r="28" spans="1:7" ht="12">
      <c r="A28" s="20" t="s">
        <v>36</v>
      </c>
      <c r="B28" s="29">
        <v>0.2618953</v>
      </c>
      <c r="C28" s="13">
        <v>0.4436077</v>
      </c>
      <c r="D28" s="13">
        <v>0.1242535</v>
      </c>
      <c r="E28" s="13">
        <v>0.0001521191</v>
      </c>
      <c r="F28" s="25">
        <v>-0.0395995</v>
      </c>
      <c r="G28" s="35">
        <v>0.1694086</v>
      </c>
    </row>
    <row r="29" spans="1:7" ht="12">
      <c r="A29" s="20" t="s">
        <v>37</v>
      </c>
      <c r="B29" s="29">
        <v>0.05522117</v>
      </c>
      <c r="C29" s="13">
        <v>0.03966175</v>
      </c>
      <c r="D29" s="13">
        <v>-0.01820609</v>
      </c>
      <c r="E29" s="13">
        <v>-0.07014608</v>
      </c>
      <c r="F29" s="25">
        <v>-0.007800464</v>
      </c>
      <c r="G29" s="35">
        <v>-0.00473532</v>
      </c>
    </row>
    <row r="30" spans="1:7" ht="12">
      <c r="A30" s="21" t="s">
        <v>38</v>
      </c>
      <c r="B30" s="31">
        <v>0.04613768</v>
      </c>
      <c r="C30" s="15">
        <v>-0.05006037</v>
      </c>
      <c r="D30" s="15">
        <v>-0.07501323</v>
      </c>
      <c r="E30" s="15">
        <v>-0.09647979</v>
      </c>
      <c r="F30" s="27">
        <v>0.3044369</v>
      </c>
      <c r="G30" s="37">
        <v>-0.006067917</v>
      </c>
    </row>
    <row r="31" spans="1:7" ht="12">
      <c r="A31" s="20" t="s">
        <v>39</v>
      </c>
      <c r="B31" s="29">
        <v>-0.03961304</v>
      </c>
      <c r="C31" s="13">
        <v>-0.02027487</v>
      </c>
      <c r="D31" s="13">
        <v>-0.03898985</v>
      </c>
      <c r="E31" s="13">
        <v>-0.004308299</v>
      </c>
      <c r="F31" s="25">
        <v>0.003528222</v>
      </c>
      <c r="G31" s="35">
        <v>-0.0205708</v>
      </c>
    </row>
    <row r="32" spans="1:7" ht="12">
      <c r="A32" s="20" t="s">
        <v>40</v>
      </c>
      <c r="B32" s="29">
        <v>0.03568277</v>
      </c>
      <c r="C32" s="13">
        <v>0.04371408</v>
      </c>
      <c r="D32" s="13">
        <v>0.01603924</v>
      </c>
      <c r="E32" s="13">
        <v>0.01943102</v>
      </c>
      <c r="F32" s="25">
        <v>-0.01827959</v>
      </c>
      <c r="G32" s="35">
        <v>0.02179418</v>
      </c>
    </row>
    <row r="33" spans="1:7" ht="12">
      <c r="A33" s="20" t="s">
        <v>41</v>
      </c>
      <c r="B33" s="29">
        <v>0.121618</v>
      </c>
      <c r="C33" s="13">
        <v>0.09301515</v>
      </c>
      <c r="D33" s="13">
        <v>0.1160961</v>
      </c>
      <c r="E33" s="13">
        <v>0.1045751</v>
      </c>
      <c r="F33" s="25">
        <v>0.1019143</v>
      </c>
      <c r="G33" s="35">
        <v>0.1066829</v>
      </c>
    </row>
    <row r="34" spans="1:7" ht="12">
      <c r="A34" s="21" t="s">
        <v>42</v>
      </c>
      <c r="B34" s="31">
        <v>-0.01076981</v>
      </c>
      <c r="C34" s="15">
        <v>-0.01719501</v>
      </c>
      <c r="D34" s="15">
        <v>-0.01037414</v>
      </c>
      <c r="E34" s="15">
        <v>-0.00543029</v>
      </c>
      <c r="F34" s="27">
        <v>-0.01907194</v>
      </c>
      <c r="G34" s="37">
        <v>-0.0120492</v>
      </c>
    </row>
    <row r="35" spans="1:7" ht="12.75" thickBot="1">
      <c r="A35" s="22" t="s">
        <v>43</v>
      </c>
      <c r="B35" s="32">
        <v>-0.002926876</v>
      </c>
      <c r="C35" s="16">
        <v>-0.0003478277</v>
      </c>
      <c r="D35" s="16">
        <v>-0.005236509</v>
      </c>
      <c r="E35" s="16">
        <v>-0.008268134</v>
      </c>
      <c r="F35" s="28">
        <v>-0.003657249</v>
      </c>
      <c r="G35" s="38">
        <v>-0.004243746</v>
      </c>
    </row>
    <row r="36" spans="1:7" ht="12">
      <c r="A36" s="4" t="s">
        <v>44</v>
      </c>
      <c r="B36" s="3">
        <v>20.94727</v>
      </c>
      <c r="C36" s="3">
        <v>20.94727</v>
      </c>
      <c r="D36" s="3">
        <v>20.96558</v>
      </c>
      <c r="E36" s="3">
        <v>20.96863</v>
      </c>
      <c r="F36" s="3">
        <v>20.98084</v>
      </c>
      <c r="G36" s="3"/>
    </row>
    <row r="37" spans="1:6" ht="12">
      <c r="A37" s="4" t="s">
        <v>45</v>
      </c>
      <c r="B37" s="2">
        <v>0.3270467</v>
      </c>
      <c r="C37" s="2">
        <v>0.306193</v>
      </c>
      <c r="D37" s="2">
        <v>0.293986</v>
      </c>
      <c r="E37" s="2">
        <v>0.2883911</v>
      </c>
      <c r="F37" s="2">
        <v>0.2827962</v>
      </c>
    </row>
    <row r="38" spans="1:7" ht="12">
      <c r="A38" s="4" t="s">
        <v>54</v>
      </c>
      <c r="B38" s="2">
        <v>-7.419913E-05</v>
      </c>
      <c r="C38" s="2">
        <v>0</v>
      </c>
      <c r="D38" s="2">
        <v>0.0001196229</v>
      </c>
      <c r="E38" s="2">
        <v>-0.0001933257</v>
      </c>
      <c r="F38" s="2">
        <v>0.0002108829</v>
      </c>
      <c r="G38" s="2">
        <v>0.0003086628</v>
      </c>
    </row>
    <row r="39" spans="1:7" ht="12.75" thickBot="1">
      <c r="A39" s="4" t="s">
        <v>55</v>
      </c>
      <c r="B39" s="2">
        <v>3.70655E-05</v>
      </c>
      <c r="C39" s="2">
        <v>-6.802666E-05</v>
      </c>
      <c r="D39" s="2">
        <v>0</v>
      </c>
      <c r="E39" s="2">
        <v>0</v>
      </c>
      <c r="F39" s="2">
        <v>7.504554E-05</v>
      </c>
      <c r="G39" s="2">
        <v>0.00104691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3.117118</v>
      </c>
      <c r="F40" s="17" t="s">
        <v>53</v>
      </c>
      <c r="G40" s="8">
        <v>55.15262733495765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0.003763</v>
      </c>
      <c r="D4">
        <v>0.00376</v>
      </c>
      <c r="E4">
        <v>0.003762</v>
      </c>
      <c r="F4">
        <v>0.002083</v>
      </c>
      <c r="G4">
        <v>0.011726</v>
      </c>
    </row>
    <row r="5" spans="1:7" ht="12.75">
      <c r="A5" t="s">
        <v>13</v>
      </c>
      <c r="B5">
        <v>3.201616</v>
      </c>
      <c r="C5">
        <v>0.471083</v>
      </c>
      <c r="D5">
        <v>0.07706</v>
      </c>
      <c r="E5">
        <v>-0.815975</v>
      </c>
      <c r="F5">
        <v>-3.02477</v>
      </c>
      <c r="G5">
        <v>9.093558</v>
      </c>
    </row>
    <row r="6" spans="1:7" ht="12.75">
      <c r="A6" t="s">
        <v>14</v>
      </c>
      <c r="B6" s="49">
        <v>43.78616</v>
      </c>
      <c r="C6" s="49">
        <v>-0.9615585</v>
      </c>
      <c r="D6" s="49">
        <v>-70.36574</v>
      </c>
      <c r="E6" s="49">
        <v>113.7238</v>
      </c>
      <c r="F6" s="49">
        <v>-124.3158</v>
      </c>
      <c r="G6" s="49">
        <v>0.003153895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0.8449134</v>
      </c>
      <c r="C8" s="49">
        <v>1.184095</v>
      </c>
      <c r="D8" s="49">
        <v>-0.6498559</v>
      </c>
      <c r="E8" s="49">
        <v>-0.8145815</v>
      </c>
      <c r="F8" s="49">
        <v>-5.789151</v>
      </c>
      <c r="G8" s="49">
        <v>-0.7156826</v>
      </c>
    </row>
    <row r="9" spans="1:7" ht="12.75">
      <c r="A9" t="s">
        <v>17</v>
      </c>
      <c r="B9" s="49">
        <v>0.1541437</v>
      </c>
      <c r="C9" s="49">
        <v>0.3314965</v>
      </c>
      <c r="D9" s="49">
        <v>0.3196301</v>
      </c>
      <c r="E9" s="49">
        <v>0.4472601</v>
      </c>
      <c r="F9" s="49">
        <v>-0.3158063</v>
      </c>
      <c r="G9" s="49">
        <v>0.2445278</v>
      </c>
    </row>
    <row r="10" spans="1:7" ht="12.75">
      <c r="A10" t="s">
        <v>18</v>
      </c>
      <c r="B10" s="49">
        <v>-0.5727071</v>
      </c>
      <c r="C10" s="49">
        <v>-0.5601816</v>
      </c>
      <c r="D10" s="49">
        <v>-0.1889947</v>
      </c>
      <c r="E10" s="49">
        <v>0.3011231</v>
      </c>
      <c r="F10" s="49">
        <v>-0.5892628</v>
      </c>
      <c r="G10" s="49">
        <v>-0.2693973</v>
      </c>
    </row>
    <row r="11" spans="1:7" ht="12.75">
      <c r="A11" t="s">
        <v>19</v>
      </c>
      <c r="B11" s="49">
        <v>1.558269</v>
      </c>
      <c r="C11" s="49">
        <v>-0.3795879</v>
      </c>
      <c r="D11" s="49">
        <v>0.8085004</v>
      </c>
      <c r="E11" s="49">
        <v>-0.39972799999999997</v>
      </c>
      <c r="F11" s="49">
        <v>12.66248</v>
      </c>
      <c r="G11" s="49">
        <v>1.919349</v>
      </c>
    </row>
    <row r="12" spans="1:7" ht="12.75">
      <c r="A12" t="s">
        <v>20</v>
      </c>
      <c r="B12" s="49">
        <v>-0.02605613</v>
      </c>
      <c r="C12" s="49">
        <v>-0.3661007</v>
      </c>
      <c r="D12" s="49">
        <v>-0.1324883</v>
      </c>
      <c r="E12" s="49">
        <v>0.08169814</v>
      </c>
      <c r="F12" s="49">
        <v>-0.3037665</v>
      </c>
      <c r="G12" s="49">
        <v>-0.1445572</v>
      </c>
    </row>
    <row r="13" spans="1:7" ht="12.75">
      <c r="A13" t="s">
        <v>21</v>
      </c>
      <c r="B13" s="49">
        <v>0.08609488</v>
      </c>
      <c r="C13" s="49">
        <v>0.1902525</v>
      </c>
      <c r="D13" s="49">
        <v>0.1093661</v>
      </c>
      <c r="E13" s="49">
        <v>0.03528014</v>
      </c>
      <c r="F13" s="49">
        <v>-0.2701915</v>
      </c>
      <c r="G13" s="49">
        <v>0.05708128</v>
      </c>
    </row>
    <row r="14" spans="1:7" ht="12.75">
      <c r="A14" t="s">
        <v>22</v>
      </c>
      <c r="B14" s="49">
        <v>-0.02494468</v>
      </c>
      <c r="C14" s="49">
        <v>-0.04125932</v>
      </c>
      <c r="D14" s="49">
        <v>-0.02493917</v>
      </c>
      <c r="E14" s="49">
        <v>-0.081508</v>
      </c>
      <c r="F14" s="49">
        <v>0.2112927</v>
      </c>
      <c r="G14" s="49">
        <v>-0.01101596</v>
      </c>
    </row>
    <row r="15" spans="1:7" ht="12.75">
      <c r="A15" t="s">
        <v>23</v>
      </c>
      <c r="B15" s="49">
        <v>-0.429926</v>
      </c>
      <c r="C15" s="49">
        <v>-0.2824574</v>
      </c>
      <c r="D15" s="49">
        <v>-0.1469032</v>
      </c>
      <c r="E15" s="49">
        <v>-0.2577621</v>
      </c>
      <c r="F15" s="49">
        <v>-0.4792742</v>
      </c>
      <c r="G15" s="49">
        <v>-0.2915257</v>
      </c>
    </row>
    <row r="16" spans="1:7" ht="12.75">
      <c r="A16" t="s">
        <v>24</v>
      </c>
      <c r="B16" s="49">
        <v>-0.007734705</v>
      </c>
      <c r="C16" s="49">
        <v>-0.05651465</v>
      </c>
      <c r="D16" s="49">
        <v>-0.03004002</v>
      </c>
      <c r="E16" s="49">
        <v>-0.01141161</v>
      </c>
      <c r="F16" s="49">
        <v>-0.0466447</v>
      </c>
      <c r="G16" s="49">
        <v>-0.03090487</v>
      </c>
    </row>
    <row r="17" spans="1:7" ht="12.75">
      <c r="A17" t="s">
        <v>25</v>
      </c>
      <c r="B17" s="49">
        <v>-0.04927412</v>
      </c>
      <c r="C17" s="49">
        <v>-0.04054224</v>
      </c>
      <c r="D17" s="49">
        <v>-0.04006159</v>
      </c>
      <c r="E17" s="49">
        <v>-0.03154449</v>
      </c>
      <c r="F17" s="49">
        <v>-0.03423417</v>
      </c>
      <c r="G17" s="49">
        <v>-0.03868948</v>
      </c>
    </row>
    <row r="18" spans="1:7" ht="12.75">
      <c r="A18" t="s">
        <v>26</v>
      </c>
      <c r="B18" s="49">
        <v>0.01873419</v>
      </c>
      <c r="C18" s="49">
        <v>0.04751928</v>
      </c>
      <c r="D18" s="49">
        <v>0.05398034</v>
      </c>
      <c r="E18" s="49">
        <v>0.004982046</v>
      </c>
      <c r="F18" s="49">
        <v>0.02937896</v>
      </c>
      <c r="G18" s="49">
        <v>0.0322435</v>
      </c>
    </row>
    <row r="19" spans="1:7" ht="12.75">
      <c r="A19" t="s">
        <v>27</v>
      </c>
      <c r="B19" s="49">
        <v>-0.2138171</v>
      </c>
      <c r="C19" s="49">
        <v>-0.1765944</v>
      </c>
      <c r="D19" s="49">
        <v>-0.1999082</v>
      </c>
      <c r="E19" s="49">
        <v>-0.1810013</v>
      </c>
      <c r="F19" s="49">
        <v>-0.1492589</v>
      </c>
      <c r="G19" s="49">
        <v>-0.1850206</v>
      </c>
    </row>
    <row r="20" spans="1:7" ht="12.75">
      <c r="A20" t="s">
        <v>28</v>
      </c>
      <c r="B20" s="49">
        <v>0.0004312485</v>
      </c>
      <c r="C20" s="49">
        <v>0.008461834</v>
      </c>
      <c r="D20" s="49">
        <v>0.0008576923</v>
      </c>
      <c r="E20" s="49">
        <v>0.003150731</v>
      </c>
      <c r="F20" s="49">
        <v>-0.007151549</v>
      </c>
      <c r="G20" s="49">
        <v>0.00211114</v>
      </c>
    </row>
    <row r="21" spans="1:7" ht="12.75">
      <c r="A21" t="s">
        <v>29</v>
      </c>
      <c r="B21" s="49">
        <v>-21.52375</v>
      </c>
      <c r="C21" s="49">
        <v>40.01481</v>
      </c>
      <c r="D21" s="49">
        <v>-4.563436</v>
      </c>
      <c r="E21" s="49">
        <v>1.555889</v>
      </c>
      <c r="F21" s="49">
        <v>-43.39399</v>
      </c>
      <c r="G21" s="49">
        <v>0.005632316</v>
      </c>
    </row>
    <row r="22" spans="1:7" ht="12.75">
      <c r="A22" t="s">
        <v>30</v>
      </c>
      <c r="B22" s="49">
        <v>64.03319</v>
      </c>
      <c r="C22" s="49">
        <v>9.421659</v>
      </c>
      <c r="D22" s="49">
        <v>1.541194</v>
      </c>
      <c r="E22" s="49">
        <v>-16.31952</v>
      </c>
      <c r="F22" s="49">
        <v>-60.49613</v>
      </c>
      <c r="G22" s="49">
        <v>0</v>
      </c>
    </row>
    <row r="23" spans="1:7" ht="12.75">
      <c r="A23" t="s">
        <v>31</v>
      </c>
      <c r="B23" s="49">
        <v>-0.7838141</v>
      </c>
      <c r="C23" s="49">
        <v>1.12159</v>
      </c>
      <c r="D23" s="49">
        <v>1.556399</v>
      </c>
      <c r="E23" s="49">
        <v>2.446962</v>
      </c>
      <c r="F23" s="49">
        <v>6.97481</v>
      </c>
      <c r="G23" s="49">
        <v>2.048076</v>
      </c>
    </row>
    <row r="24" spans="1:7" ht="12.75">
      <c r="A24" t="s">
        <v>32</v>
      </c>
      <c r="B24" s="49">
        <v>3.419971</v>
      </c>
      <c r="C24" s="49">
        <v>4.355204</v>
      </c>
      <c r="D24" s="49">
        <v>1.846343</v>
      </c>
      <c r="E24" s="49">
        <v>1.651736</v>
      </c>
      <c r="F24" s="49">
        <v>0.6430435</v>
      </c>
      <c r="G24" s="49">
        <v>2.471414</v>
      </c>
    </row>
    <row r="25" spans="1:7" ht="12.75">
      <c r="A25" t="s">
        <v>33</v>
      </c>
      <c r="B25" s="49">
        <v>-0.2893629</v>
      </c>
      <c r="C25" s="49">
        <v>0.2537408</v>
      </c>
      <c r="D25" s="49">
        <v>0.1839814</v>
      </c>
      <c r="E25" s="49">
        <v>0.3651412</v>
      </c>
      <c r="F25" s="49">
        <v>-1.767198</v>
      </c>
      <c r="G25" s="49">
        <v>-0.08418086</v>
      </c>
    </row>
    <row r="26" spans="1:7" ht="12.75">
      <c r="A26" t="s">
        <v>34</v>
      </c>
      <c r="B26" s="49">
        <v>0.7552957</v>
      </c>
      <c r="C26" s="49">
        <v>-0.04750728</v>
      </c>
      <c r="D26" s="49">
        <v>0.3362932</v>
      </c>
      <c r="E26" s="49">
        <v>0.2813203</v>
      </c>
      <c r="F26" s="49">
        <v>2.057874</v>
      </c>
      <c r="G26" s="49">
        <v>0.5207961</v>
      </c>
    </row>
    <row r="27" spans="1:7" ht="12.75">
      <c r="A27" t="s">
        <v>35</v>
      </c>
      <c r="B27" s="49">
        <v>-0.3704081</v>
      </c>
      <c r="C27" s="49">
        <v>0.06137147</v>
      </c>
      <c r="D27" s="49">
        <v>0.3267621</v>
      </c>
      <c r="E27" s="49">
        <v>0.4631113</v>
      </c>
      <c r="F27" s="49">
        <v>0.2140868</v>
      </c>
      <c r="G27" s="49">
        <v>0.1795321</v>
      </c>
    </row>
    <row r="28" spans="1:7" ht="12.75">
      <c r="A28" t="s">
        <v>36</v>
      </c>
      <c r="B28" s="49">
        <v>0.2618953</v>
      </c>
      <c r="C28" s="49">
        <v>0.4436077</v>
      </c>
      <c r="D28" s="49">
        <v>0.1242535</v>
      </c>
      <c r="E28" s="49">
        <v>0.0001521191</v>
      </c>
      <c r="F28" s="49">
        <v>-0.0395995</v>
      </c>
      <c r="G28" s="49">
        <v>0.1694086</v>
      </c>
    </row>
    <row r="29" spans="1:7" ht="12.75">
      <c r="A29" t="s">
        <v>37</v>
      </c>
      <c r="B29" s="49">
        <v>0.05522117</v>
      </c>
      <c r="C29" s="49">
        <v>0.03966175</v>
      </c>
      <c r="D29" s="49">
        <v>-0.01820609</v>
      </c>
      <c r="E29" s="49">
        <v>-0.07014608</v>
      </c>
      <c r="F29" s="49">
        <v>-0.007800464</v>
      </c>
      <c r="G29" s="49">
        <v>-0.00473532</v>
      </c>
    </row>
    <row r="30" spans="1:7" ht="12.75">
      <c r="A30" t="s">
        <v>38</v>
      </c>
      <c r="B30" s="49">
        <v>0.04613768</v>
      </c>
      <c r="C30" s="49">
        <v>-0.05006037</v>
      </c>
      <c r="D30" s="49">
        <v>-0.07501323</v>
      </c>
      <c r="E30" s="49">
        <v>-0.09647979</v>
      </c>
      <c r="F30" s="49">
        <v>0.3044369</v>
      </c>
      <c r="G30" s="49">
        <v>-0.006067917</v>
      </c>
    </row>
    <row r="31" spans="1:7" ht="12.75">
      <c r="A31" t="s">
        <v>39</v>
      </c>
      <c r="B31" s="49">
        <v>-0.03961304</v>
      </c>
      <c r="C31" s="49">
        <v>-0.02027487</v>
      </c>
      <c r="D31" s="49">
        <v>-0.03898985</v>
      </c>
      <c r="E31" s="49">
        <v>-0.004308299</v>
      </c>
      <c r="F31" s="49">
        <v>0.003528222</v>
      </c>
      <c r="G31" s="49">
        <v>-0.0205708</v>
      </c>
    </row>
    <row r="32" spans="1:7" ht="12.75">
      <c r="A32" t="s">
        <v>40</v>
      </c>
      <c r="B32" s="49">
        <v>0.03568277</v>
      </c>
      <c r="C32" s="49">
        <v>0.04371408</v>
      </c>
      <c r="D32" s="49">
        <v>0.01603924</v>
      </c>
      <c r="E32" s="49">
        <v>0.01943102</v>
      </c>
      <c r="F32" s="49">
        <v>-0.01827959</v>
      </c>
      <c r="G32" s="49">
        <v>0.02179418</v>
      </c>
    </row>
    <row r="33" spans="1:7" ht="12.75">
      <c r="A33" t="s">
        <v>41</v>
      </c>
      <c r="B33" s="49">
        <v>0.121618</v>
      </c>
      <c r="C33" s="49">
        <v>0.09301515</v>
      </c>
      <c r="D33" s="49">
        <v>0.1160961</v>
      </c>
      <c r="E33" s="49">
        <v>0.1045751</v>
      </c>
      <c r="F33" s="49">
        <v>0.1019143</v>
      </c>
      <c r="G33" s="49">
        <v>0.1066829</v>
      </c>
    </row>
    <row r="34" spans="1:7" ht="12.75">
      <c r="A34" t="s">
        <v>42</v>
      </c>
      <c r="B34" s="49">
        <v>-0.01076981</v>
      </c>
      <c r="C34" s="49">
        <v>-0.01719501</v>
      </c>
      <c r="D34" s="49">
        <v>-0.01037414</v>
      </c>
      <c r="E34" s="49">
        <v>-0.00543029</v>
      </c>
      <c r="F34" s="49">
        <v>-0.01907194</v>
      </c>
      <c r="G34" s="49">
        <v>-0.0120492</v>
      </c>
    </row>
    <row r="35" spans="1:7" ht="12.75">
      <c r="A35" t="s">
        <v>43</v>
      </c>
      <c r="B35" s="49">
        <v>-0.002926876</v>
      </c>
      <c r="C35" s="49">
        <v>-0.0003478277</v>
      </c>
      <c r="D35" s="49">
        <v>-0.005236509</v>
      </c>
      <c r="E35" s="49">
        <v>-0.008268134</v>
      </c>
      <c r="F35" s="49">
        <v>-0.003657249</v>
      </c>
      <c r="G35" s="49">
        <v>-0.004243746</v>
      </c>
    </row>
    <row r="36" spans="1:6" ht="12.75">
      <c r="A36" t="s">
        <v>44</v>
      </c>
      <c r="B36" s="49">
        <v>20.94727</v>
      </c>
      <c r="C36" s="49">
        <v>20.94727</v>
      </c>
      <c r="D36" s="49">
        <v>20.96558</v>
      </c>
      <c r="E36" s="49">
        <v>20.96863</v>
      </c>
      <c r="F36" s="49">
        <v>20.98084</v>
      </c>
    </row>
    <row r="37" spans="1:6" ht="12.75">
      <c r="A37" t="s">
        <v>45</v>
      </c>
      <c r="B37" s="49">
        <v>0.3270467</v>
      </c>
      <c r="C37" s="49">
        <v>0.306193</v>
      </c>
      <c r="D37" s="49">
        <v>0.293986</v>
      </c>
      <c r="E37" s="49">
        <v>0.2883911</v>
      </c>
      <c r="F37" s="49">
        <v>0.2827962</v>
      </c>
    </row>
    <row r="38" spans="1:7" ht="12.75">
      <c r="A38" t="s">
        <v>56</v>
      </c>
      <c r="B38" s="49">
        <v>-7.419913E-05</v>
      </c>
      <c r="C38" s="49">
        <v>0</v>
      </c>
      <c r="D38" s="49">
        <v>0.0001196229</v>
      </c>
      <c r="E38" s="49">
        <v>-0.0001933257</v>
      </c>
      <c r="F38" s="49">
        <v>0.0002108829</v>
      </c>
      <c r="G38" s="49">
        <v>0.0003086628</v>
      </c>
    </row>
    <row r="39" spans="1:7" ht="12.75">
      <c r="A39" t="s">
        <v>57</v>
      </c>
      <c r="B39" s="49">
        <v>3.70655E-05</v>
      </c>
      <c r="C39" s="49">
        <v>-6.802666E-05</v>
      </c>
      <c r="D39" s="49">
        <v>0</v>
      </c>
      <c r="E39" s="49">
        <v>0</v>
      </c>
      <c r="F39" s="49">
        <v>7.504554E-05</v>
      </c>
      <c r="G39" s="49">
        <v>0.00104691</v>
      </c>
    </row>
    <row r="40" spans="2:5" ht="12.75">
      <c r="B40" t="s">
        <v>46</v>
      </c>
      <c r="C40" t="s">
        <v>47</v>
      </c>
      <c r="D40" t="s">
        <v>48</v>
      </c>
      <c r="E40">
        <v>3.117118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-7.419912980715465E-05</v>
      </c>
      <c r="C50">
        <f>-0.017/(C7*C7+C22*C22)*(C21*C22+C6*C7)</f>
        <v>1.5705570537424165E-06</v>
      </c>
      <c r="D50">
        <f>-0.017/(D7*D7+D22*D22)*(D21*D22+D6*D7)</f>
        <v>0.0001196229507924523</v>
      </c>
      <c r="E50">
        <f>-0.017/(E7*E7+E22*E22)*(E21*E22+E6*E7)</f>
        <v>-0.0001933256285906882</v>
      </c>
      <c r="F50">
        <f>-0.017/(F7*F7+F22*F22)*(F21*F22+F6*F7)</f>
        <v>0.00021088286350921405</v>
      </c>
      <c r="G50">
        <f>(B50*B$4+C50*C$4+D50*D$4+E50*E$4+F50*F$4)/SUM(B$4:F$4)</f>
        <v>-4.396843563706073E-08</v>
      </c>
    </row>
    <row r="51" spans="1:7" ht="12.75">
      <c r="A51" t="s">
        <v>60</v>
      </c>
      <c r="B51">
        <f>-0.017/(B7*B7+B22*B22)*(B21*B7-B6*B22)</f>
        <v>3.706549569767762E-05</v>
      </c>
      <c r="C51">
        <f>-0.017/(C7*C7+C22*C22)*(C21*C7-C6*C22)</f>
        <v>-6.802665672530005E-05</v>
      </c>
      <c r="D51">
        <f>-0.017/(D7*D7+D22*D22)*(D21*D7-D6*D22)</f>
        <v>7.739404982597638E-06</v>
      </c>
      <c r="E51">
        <f>-0.017/(E7*E7+E22*E22)*(E21*E7-E6*E22)</f>
        <v>-2.9605094462298314E-06</v>
      </c>
      <c r="F51">
        <f>-0.017/(F7*F7+F22*F22)*(F21*F7-F6*F22)</f>
        <v>7.504554271256258E-05</v>
      </c>
      <c r="G51">
        <f>(B51*B$4+C51*C$4+D51*D$4+E51*E$4+F51*F$4)/SUM(B$4:F$4)</f>
        <v>1.5347522855053944E-07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9999.996042425777</v>
      </c>
      <c r="C62">
        <f>C7+(2/0.017)*(C8*C50-C23*C51)</f>
        <v>10000.009195024315</v>
      </c>
      <c r="D62">
        <f>D7+(2/0.017)*(D8*D50-D23*D51)</f>
        <v>9999.98943726088</v>
      </c>
      <c r="E62">
        <f>E7+(2/0.017)*(E8*E50-E23*E51)</f>
        <v>10000.0193792629</v>
      </c>
      <c r="F62">
        <f>F7+(2/0.017)*(F8*F50-F23*F51)</f>
        <v>9999.794792806832</v>
      </c>
    </row>
    <row r="63" spans="1:6" ht="12.75">
      <c r="A63" t="s">
        <v>68</v>
      </c>
      <c r="B63">
        <f>B8+(3/0.017)*(B9*B50-B24*B51)</f>
        <v>0.8205251208014228</v>
      </c>
      <c r="C63">
        <f>C8+(3/0.017)*(C9*C50-C24*C51)</f>
        <v>1.2364698120546505</v>
      </c>
      <c r="D63">
        <f>D8+(3/0.017)*(D9*D50-D24*D51)</f>
        <v>-0.645630223615829</v>
      </c>
      <c r="E63">
        <f>E8+(3/0.017)*(E9*E50-E24*E51)</f>
        <v>-0.8289774164609451</v>
      </c>
      <c r="F63">
        <f>F8+(3/0.017)*(F9*F50-F24*F51)</f>
        <v>-5.809419650347683</v>
      </c>
    </row>
    <row r="64" spans="1:6" ht="12.75">
      <c r="A64" t="s">
        <v>69</v>
      </c>
      <c r="B64">
        <f>B9+(4/0.017)*(B10*B50-B25*B51)</f>
        <v>0.16666599359515213</v>
      </c>
      <c r="C64">
        <f>C9+(4/0.017)*(C10*C50-C25*C51)</f>
        <v>0.33535093320836384</v>
      </c>
      <c r="D64">
        <f>D9+(4/0.017)*(D10*D50-D25*D51)</f>
        <v>0.3139755093501177</v>
      </c>
      <c r="E64">
        <f>E9+(4/0.017)*(E10*E50-E25*E51)</f>
        <v>0.4338168509132073</v>
      </c>
      <c r="F64">
        <f>F9+(4/0.017)*(F10*F50-F25*F51)</f>
        <v>-0.3138404396783299</v>
      </c>
    </row>
    <row r="65" spans="1:6" ht="12.75">
      <c r="A65" t="s">
        <v>70</v>
      </c>
      <c r="B65">
        <f>B10+(5/0.017)*(B11*B50-B26*B51)</f>
        <v>-0.614947574507144</v>
      </c>
      <c r="C65">
        <f>C10+(5/0.017)*(C11*C50-C26*C51)</f>
        <v>-0.561307460553639</v>
      </c>
      <c r="D65">
        <f>D10+(5/0.017)*(D11*D50-D26*D51)</f>
        <v>-0.1613145546184752</v>
      </c>
      <c r="E65">
        <f>E10+(5/0.017)*(E11*E50-E26*E51)</f>
        <v>0.32409678184437196</v>
      </c>
      <c r="F65">
        <f>F10+(5/0.017)*(F11*F50-F26*F51)</f>
        <v>0.15069772069531795</v>
      </c>
    </row>
    <row r="66" spans="1:6" ht="12.75">
      <c r="A66" t="s">
        <v>71</v>
      </c>
      <c r="B66">
        <f>B11+(6/0.017)*(B12*B50-B27*B51)</f>
        <v>1.5637970124737919</v>
      </c>
      <c r="C66">
        <f>C11+(6/0.017)*(C12*C50-C27*C51)</f>
        <v>-0.37831734215800517</v>
      </c>
      <c r="D66">
        <f>D11+(6/0.017)*(D12*D50-D27*D51)</f>
        <v>0.8020141933118801</v>
      </c>
      <c r="E66">
        <f>E11+(6/0.017)*(E12*E50-E27*E51)</f>
        <v>-0.4048185760794885</v>
      </c>
      <c r="F66">
        <f>F11+(6/0.017)*(F12*F50-F27*F51)</f>
        <v>12.634200443722905</v>
      </c>
    </row>
    <row r="67" spans="1:6" ht="12.75">
      <c r="A67" t="s">
        <v>72</v>
      </c>
      <c r="B67">
        <f>B12+(7/0.017)*(B13*B50-B28*B51)</f>
        <v>-0.032683665885041395</v>
      </c>
      <c r="C67">
        <f>C12+(7/0.017)*(C13*C50-C28*C51)</f>
        <v>-0.35355177894463125</v>
      </c>
      <c r="D67">
        <f>D12+(7/0.017)*(D13*D50-D28*D51)</f>
        <v>-0.12749728046519998</v>
      </c>
      <c r="E67">
        <f>E12+(7/0.017)*(E13*E50-E28*E51)</f>
        <v>0.07888986151496206</v>
      </c>
      <c r="F67">
        <f>F12+(7/0.017)*(F13*F50-F28*F51)</f>
        <v>-0.32600467286649565</v>
      </c>
    </row>
    <row r="68" spans="1:6" ht="12.75">
      <c r="A68" t="s">
        <v>73</v>
      </c>
      <c r="B68">
        <f>B13+(8/0.017)*(B14*B50-B29*B51)</f>
        <v>0.08600267929894692</v>
      </c>
      <c r="C68">
        <f>C13+(8/0.017)*(C14*C50-C29*C51)</f>
        <v>0.19149167935826636</v>
      </c>
      <c r="D68">
        <f>D13+(8/0.017)*(D14*D50-D29*D51)</f>
        <v>0.10802850338726824</v>
      </c>
      <c r="E68">
        <f>E13+(8/0.017)*(E14*E50-E29*E51)</f>
        <v>0.04259774809539474</v>
      </c>
      <c r="F68">
        <f>F13+(8/0.017)*(F14*F50-F29*F51)</f>
        <v>-0.2489475472146432</v>
      </c>
    </row>
    <row r="69" spans="1:6" ht="12.75">
      <c r="A69" t="s">
        <v>74</v>
      </c>
      <c r="B69">
        <f>B14+(9/0.017)*(B15*B50-B30*B51)</f>
        <v>-0.008961728710742974</v>
      </c>
      <c r="C69">
        <f>C14+(9/0.017)*(C15*C50-C30*C51)</f>
        <v>-0.04329705503572643</v>
      </c>
      <c r="D69">
        <f>D14+(9/0.017)*(D15*D50-D30*D51)</f>
        <v>-0.033935165793498784</v>
      </c>
      <c r="E69">
        <f>E14+(9/0.017)*(E15*E50-E30*E51)</f>
        <v>-0.05527755787545793</v>
      </c>
      <c r="F69">
        <f>F14+(9/0.017)*(F15*F50-F30*F51)</f>
        <v>0.14568939807300818</v>
      </c>
    </row>
    <row r="70" spans="1:6" ht="12.75">
      <c r="A70" t="s">
        <v>75</v>
      </c>
      <c r="B70">
        <f>B15+(10/0.017)*(B16*B50-B31*B51)</f>
        <v>-0.4287247145035253</v>
      </c>
      <c r="C70">
        <f>C15+(10/0.017)*(C16*C50-C31*C51)</f>
        <v>-0.2833209241787279</v>
      </c>
      <c r="D70">
        <f>D15+(10/0.017)*(D16*D50-D31*D51)</f>
        <v>-0.14883950446759034</v>
      </c>
      <c r="E70">
        <f>E15+(10/0.017)*(E16*E50-E31*E51)</f>
        <v>-0.25647186357847346</v>
      </c>
      <c r="F70">
        <f>F15+(10/0.017)*(F16*F50-F31*F51)</f>
        <v>-0.48521616778725213</v>
      </c>
    </row>
    <row r="71" spans="1:6" ht="12.75">
      <c r="A71" t="s">
        <v>76</v>
      </c>
      <c r="B71">
        <f>B16+(11/0.017)*(B17*B50-B32*B51)</f>
        <v>-0.0062247950029959975</v>
      </c>
      <c r="C71">
        <f>C16+(11/0.017)*(C17*C50-C32*C51)</f>
        <v>-0.05463167723850743</v>
      </c>
      <c r="D71">
        <f>D16+(11/0.017)*(D17*D50-D32*D51)</f>
        <v>-0.0332212328009009</v>
      </c>
      <c r="E71">
        <f>E16+(11/0.017)*(E17*E50-E32*E51)</f>
        <v>-0.00742839089194658</v>
      </c>
      <c r="F71">
        <f>F16+(11/0.017)*(F17*F50-F32*F51)</f>
        <v>-0.050428439912989946</v>
      </c>
    </row>
    <row r="72" spans="1:6" ht="12.75">
      <c r="A72" t="s">
        <v>77</v>
      </c>
      <c r="B72">
        <f>B17+(12/0.017)*(B18*B50-B33*B51)</f>
        <v>-0.053437337918636744</v>
      </c>
      <c r="C72">
        <f>C17+(12/0.017)*(C18*C50-C33*C51)</f>
        <v>-0.03602308135080349</v>
      </c>
      <c r="D72">
        <f>D17+(12/0.017)*(D18*D50-D33*D51)</f>
        <v>-0.03613775036180257</v>
      </c>
      <c r="E72">
        <f>E17+(12/0.017)*(E18*E50-E33*E51)</f>
        <v>-0.03200582760227809</v>
      </c>
      <c r="F72">
        <f>F17+(12/0.017)*(F18*F50-F33*F51)</f>
        <v>-0.03525960158255171</v>
      </c>
    </row>
    <row r="73" spans="1:6" ht="12.75">
      <c r="A73" t="s">
        <v>78</v>
      </c>
      <c r="B73">
        <f>B18+(13/0.017)*(B19*B50-B34*B51)</f>
        <v>0.031171543197259954</v>
      </c>
      <c r="C73">
        <f>C18+(13/0.017)*(C19*C50-C34*C51)</f>
        <v>0.046412696582236256</v>
      </c>
      <c r="D73">
        <f>D18+(13/0.017)*(D19*D50-D34*D51)</f>
        <v>0.03575486068762235</v>
      </c>
      <c r="E73">
        <f>E18+(13/0.017)*(E19*E50-E34*E51)</f>
        <v>0.03172848586788721</v>
      </c>
      <c r="F73">
        <f>F18+(13/0.017)*(F19*F50-F34*F51)</f>
        <v>0.006403463415964587</v>
      </c>
    </row>
    <row r="74" spans="1:6" ht="12.75">
      <c r="A74" t="s">
        <v>79</v>
      </c>
      <c r="B74">
        <f>B19+(14/0.017)*(B20*B50-B35*B51)</f>
        <v>-0.21375411000888414</v>
      </c>
      <c r="C74">
        <f>C19+(14/0.017)*(C20*C50-C35*C51)</f>
        <v>-0.17660294145144684</v>
      </c>
      <c r="D74">
        <f>D19+(14/0.017)*(D20*D50-D35*D51)</f>
        <v>-0.19979033058429319</v>
      </c>
      <c r="E74">
        <f>E19+(14/0.017)*(E20*E50-E35*E51)</f>
        <v>-0.18152308406815695</v>
      </c>
      <c r="F74">
        <f>F19+(14/0.017)*(F20*F50-F35*F51)</f>
        <v>-0.15027487085520533</v>
      </c>
    </row>
    <row r="75" spans="1:6" ht="12.75">
      <c r="A75" t="s">
        <v>80</v>
      </c>
      <c r="B75" s="49">
        <f>B20</f>
        <v>0.0004312485</v>
      </c>
      <c r="C75" s="49">
        <f>C20</f>
        <v>0.008461834</v>
      </c>
      <c r="D75" s="49">
        <f>D20</f>
        <v>0.0008576923</v>
      </c>
      <c r="E75" s="49">
        <f>E20</f>
        <v>0.003150731</v>
      </c>
      <c r="F75" s="49">
        <f>F20</f>
        <v>-0.007151549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64.04371652448744</v>
      </c>
      <c r="C82">
        <f>C22+(2/0.017)*(C8*C51+C23*C50)</f>
        <v>9.412389764351854</v>
      </c>
      <c r="D82">
        <f>D22+(2/0.017)*(D8*D51+D23*D50)</f>
        <v>1.562505946235293</v>
      </c>
      <c r="E82">
        <f>E22+(2/0.017)*(E8*E51+E23*E50)</f>
        <v>-16.37489045771318</v>
      </c>
      <c r="F82">
        <f>F22+(2/0.017)*(F8*F51+F23*F50)</f>
        <v>-60.37419847922438</v>
      </c>
    </row>
    <row r="83" spans="1:6" ht="12.75">
      <c r="A83" t="s">
        <v>83</v>
      </c>
      <c r="B83">
        <f>B23+(3/0.017)*(B9*B51+B24*B50)</f>
        <v>-0.8275868281499759</v>
      </c>
      <c r="C83">
        <f>C23+(3/0.017)*(C9*C51+C24*C50)</f>
        <v>1.118817558426744</v>
      </c>
      <c r="D83">
        <f>D23+(3/0.017)*(D9*D51+D24*D50)</f>
        <v>1.5958117196394443</v>
      </c>
      <c r="E83">
        <f>E23+(3/0.017)*(E9*E51+E24*E50)</f>
        <v>2.390377232079381</v>
      </c>
      <c r="F83">
        <f>F23+(3/0.017)*(F9*F51+F24*F50)</f>
        <v>6.994558294023313</v>
      </c>
    </row>
    <row r="84" spans="1:6" ht="12.75">
      <c r="A84" t="s">
        <v>84</v>
      </c>
      <c r="B84">
        <f>B24+(4/0.017)*(B10*B51+B25*B50)</f>
        <v>3.420028130077034</v>
      </c>
      <c r="C84">
        <f>C24+(4/0.017)*(C10*C51+C25*C50)</f>
        <v>4.36426418724948</v>
      </c>
      <c r="D84">
        <f>D24+(4/0.017)*(D10*D51+D25*D50)</f>
        <v>1.851177280337897</v>
      </c>
      <c r="E84">
        <f>E24+(4/0.017)*(E10*E51+E25*E50)</f>
        <v>1.634916557694968</v>
      </c>
      <c r="F84">
        <f>F24+(4/0.017)*(F10*F51+F25*F50)</f>
        <v>0.5449509538225693</v>
      </c>
    </row>
    <row r="85" spans="1:6" ht="12.75">
      <c r="A85" t="s">
        <v>85</v>
      </c>
      <c r="B85">
        <f>B25+(5/0.017)*(B11*B51+B26*B50)</f>
        <v>-0.2888582737564004</v>
      </c>
      <c r="C85">
        <f>C25+(5/0.017)*(C11*C51+C26*C50)</f>
        <v>0.26131358908137337</v>
      </c>
      <c r="D85">
        <f>D25+(5/0.017)*(D11*D51+D26*D50)</f>
        <v>0.19765366380577307</v>
      </c>
      <c r="E85">
        <f>E25+(5/0.017)*(E11*E51+E26*E50)</f>
        <v>0.3494932513785593</v>
      </c>
      <c r="F85">
        <f>F25+(5/0.017)*(F11*F51+F26*F50)</f>
        <v>-1.3600706336623147</v>
      </c>
    </row>
    <row r="86" spans="1:6" ht="12.75">
      <c r="A86" t="s">
        <v>86</v>
      </c>
      <c r="B86">
        <f>B26+(6/0.017)*(B12*B51+B27*B50)</f>
        <v>0.7646550559949794</v>
      </c>
      <c r="C86">
        <f>C26+(6/0.017)*(C12*C51+C27*C50)</f>
        <v>-0.03868339975027091</v>
      </c>
      <c r="D86">
        <f>D26+(6/0.017)*(D12*D51+D27*D50)</f>
        <v>0.3497271527058762</v>
      </c>
      <c r="E86">
        <f>E26+(6/0.017)*(E12*E51+E27*E50)</f>
        <v>0.24963565836641408</v>
      </c>
      <c r="F86">
        <f>F26+(6/0.017)*(F12*F51+F27*F50)</f>
        <v>2.0657625584375747</v>
      </c>
    </row>
    <row r="87" spans="1:6" ht="12.75">
      <c r="A87" t="s">
        <v>87</v>
      </c>
      <c r="B87">
        <f>B27+(7/0.017)*(B13*B51+B28*B50)</f>
        <v>-0.37709567515849773</v>
      </c>
      <c r="C87">
        <f>C27+(7/0.017)*(C13*C51+C28*C50)</f>
        <v>0.05632919281505265</v>
      </c>
      <c r="D87">
        <f>D27+(7/0.017)*(D13*D51+D28*D50)</f>
        <v>0.33323092305817065</v>
      </c>
      <c r="E87">
        <f>E27+(7/0.017)*(E13*E51+E28*E50)</f>
        <v>0.46305618294361545</v>
      </c>
      <c r="F87">
        <f>F27+(7/0.017)*(F13*F51+F28*F50)</f>
        <v>0.2022989961205011</v>
      </c>
    </row>
    <row r="88" spans="1:6" ht="12.75">
      <c r="A88" t="s">
        <v>88</v>
      </c>
      <c r="B88">
        <f>B28+(8/0.017)*(B14*B51+B29*B50)</f>
        <v>0.2595320295575751</v>
      </c>
      <c r="C88">
        <f>C28+(8/0.017)*(C14*C51+C29*C50)</f>
        <v>0.44495782924215793</v>
      </c>
      <c r="D88">
        <f>D28+(8/0.017)*(D14*D51+D29*D50)</f>
        <v>0.12313779150835162</v>
      </c>
      <c r="E88">
        <f>E28+(8/0.017)*(E14*E51+E29*E50)</f>
        <v>0.006647338023819295</v>
      </c>
      <c r="F88">
        <f>F28+(8/0.017)*(F14*F51+F29*F50)</f>
        <v>-0.03291169239638488</v>
      </c>
    </row>
    <row r="89" spans="1:6" ht="12.75">
      <c r="A89" t="s">
        <v>89</v>
      </c>
      <c r="B89">
        <f>B29+(9/0.017)*(B15*B51+B30*B50)</f>
        <v>0.04497239564142551</v>
      </c>
      <c r="C89">
        <f>C29+(9/0.017)*(C15*C51+C30*C50)</f>
        <v>0.04979257878229052</v>
      </c>
      <c r="D89">
        <f>D29+(9/0.017)*(D15*D51+D30*D50)</f>
        <v>-0.023558573853647766</v>
      </c>
      <c r="E89">
        <f>E29+(9/0.017)*(E15*E51+E30*E50)</f>
        <v>-0.05986748537530596</v>
      </c>
      <c r="F89">
        <f>F29+(9/0.017)*(F15*F51+F30*F50)</f>
        <v>0.007146488649685348</v>
      </c>
    </row>
    <row r="90" spans="1:6" ht="12.75">
      <c r="A90" t="s">
        <v>90</v>
      </c>
      <c r="B90">
        <f>B30+(10/0.017)*(B16*B51+B31*B50)</f>
        <v>0.04769801083653865</v>
      </c>
      <c r="C90">
        <f>C30+(10/0.017)*(C16*C51+C31*C50)</f>
        <v>-0.04781762890858337</v>
      </c>
      <c r="D90">
        <f>D30+(10/0.017)*(D16*D51+D31*D50)</f>
        <v>-0.07789356693436496</v>
      </c>
      <c r="E90">
        <f>E30+(10/0.017)*(E16*E51+E31*E50)</f>
        <v>-0.09596997306380392</v>
      </c>
      <c r="F90">
        <f>F30+(10/0.017)*(F16*F51+F31*F50)</f>
        <v>0.30281546748958327</v>
      </c>
    </row>
    <row r="91" spans="1:6" ht="12.75">
      <c r="A91" t="s">
        <v>91</v>
      </c>
      <c r="B91">
        <f>B31+(11/0.017)*(B17*B51+B32*B50)</f>
        <v>-0.042507981283866625</v>
      </c>
      <c r="C91">
        <f>C31+(11/0.017)*(C17*C51+C32*C50)</f>
        <v>-0.01844588802938162</v>
      </c>
      <c r="D91">
        <f>D31+(11/0.017)*(D17*D51+D32*D50)</f>
        <v>-0.037948985774816056</v>
      </c>
      <c r="E91">
        <f>E31+(11/0.017)*(E17*E51+E32*E50)</f>
        <v>-0.006678557255612003</v>
      </c>
      <c r="F91">
        <f>F31+(11/0.017)*(F17*F51+F32*F50)</f>
        <v>-0.0006284671558425721</v>
      </c>
    </row>
    <row r="92" spans="1:6" ht="12.75">
      <c r="A92" t="s">
        <v>92</v>
      </c>
      <c r="B92">
        <f>B32+(12/0.017)*(B18*B51+B33*B50)</f>
        <v>0.02980308219055855</v>
      </c>
      <c r="C92">
        <f>C32+(12/0.017)*(C18*C51+C33*C50)</f>
        <v>0.041535379659913406</v>
      </c>
      <c r="D92">
        <f>D32+(12/0.017)*(D18*D51+D33*D50)</f>
        <v>0.02613726383754395</v>
      </c>
      <c r="E92">
        <f>E32+(12/0.017)*(E18*E51+E33*E50)</f>
        <v>0.005149751997638615</v>
      </c>
      <c r="F92">
        <f>F32+(12/0.017)*(F18*F51+F33*F50)</f>
        <v>-0.001552479825363929</v>
      </c>
    </row>
    <row r="93" spans="1:6" ht="12.75">
      <c r="A93" t="s">
        <v>93</v>
      </c>
      <c r="B93">
        <f>B33+(13/0.017)*(B19*B51+B34*B50)</f>
        <v>0.11616860932297826</v>
      </c>
      <c r="C93">
        <f>C33+(13/0.017)*(C19*C51+C34*C50)</f>
        <v>0.10218100714671492</v>
      </c>
      <c r="D93">
        <f>D33+(13/0.017)*(D19*D51+D34*D50)</f>
        <v>0.11396398089103589</v>
      </c>
      <c r="E93">
        <f>E33+(13/0.017)*(E19*E51+E34*E50)</f>
        <v>0.1057876713952603</v>
      </c>
      <c r="F93">
        <f>F33+(13/0.017)*(F19*F51+F34*F50)</f>
        <v>0.09027305963672186</v>
      </c>
    </row>
    <row r="94" spans="1:6" ht="12.75">
      <c r="A94" t="s">
        <v>94</v>
      </c>
      <c r="B94">
        <f>B34+(14/0.017)*(B20*B51+B35*B50)</f>
        <v>-0.010577799100973673</v>
      </c>
      <c r="C94">
        <f>C34+(14/0.017)*(C20*C51+C35*C50)</f>
        <v>-0.017669508343555924</v>
      </c>
      <c r="D94">
        <f>D34+(14/0.017)*(D20*D51+D35*D50)</f>
        <v>-0.010884537695599711</v>
      </c>
      <c r="E94">
        <f>E34+(14/0.017)*(E20*E51+E35*E50)</f>
        <v>-0.0041216075249955195</v>
      </c>
      <c r="F94">
        <f>F34+(14/0.017)*(F20*F51+F35*F50)</f>
        <v>-0.020149069543927863</v>
      </c>
    </row>
    <row r="95" spans="1:6" ht="12.75">
      <c r="A95" t="s">
        <v>95</v>
      </c>
      <c r="B95" s="49">
        <f>B35</f>
        <v>-0.002926876</v>
      </c>
      <c r="C95" s="49">
        <f>C35</f>
        <v>-0.0003478277</v>
      </c>
      <c r="D95" s="49">
        <f>D35</f>
        <v>-0.005236509</v>
      </c>
      <c r="E95" s="49">
        <f>E35</f>
        <v>-0.008268134</v>
      </c>
      <c r="F95" s="49">
        <f>F35</f>
        <v>-0.003657249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0.820525445530458</v>
      </c>
      <c r="C103">
        <f>C63*10000/C62</f>
        <v>1.2364686751186973</v>
      </c>
      <c r="D103">
        <f>D63*10000/D62</f>
        <v>-0.6456309055789113</v>
      </c>
      <c r="E103">
        <f>E63*10000/E62</f>
        <v>-0.8289758099669292</v>
      </c>
      <c r="F103">
        <f>F63*10000/F62</f>
        <v>-5.809538866264119</v>
      </c>
      <c r="G103">
        <f>AVERAGE(C103:E103)</f>
        <v>-0.07937934680904775</v>
      </c>
      <c r="H103">
        <f>STDEV(C103:E103)</f>
        <v>1.143239192426341</v>
      </c>
      <c r="I103">
        <f>(B103*B4+C103*C4+D103*D4+E103*E4+F103*F4)/SUM(B4:F4)</f>
        <v>-0.7119552855483908</v>
      </c>
      <c r="K103">
        <f>(LN(H103)+LN(H123))/2-LN(K114*K115^3)</f>
        <v>-4.032926290110542</v>
      </c>
    </row>
    <row r="104" spans="1:11" ht="12.75">
      <c r="A104" t="s">
        <v>69</v>
      </c>
      <c r="B104">
        <f>B64*10000/B62</f>
        <v>0.16666605955448227</v>
      </c>
      <c r="C104">
        <f>C64*10000/C62</f>
        <v>0.3353506248526489</v>
      </c>
      <c r="D104">
        <f>D64*10000/D62</f>
        <v>0.3139758409946075</v>
      </c>
      <c r="E104">
        <f>E64*10000/E62</f>
        <v>0.43381601020975613</v>
      </c>
      <c r="F104">
        <f>F64*10000/F62</f>
        <v>-0.31384688004206374</v>
      </c>
      <c r="G104">
        <f>AVERAGE(C104:E104)</f>
        <v>0.36104749201900416</v>
      </c>
      <c r="H104">
        <f>STDEV(C104:E104)</f>
        <v>0.06391919333035148</v>
      </c>
      <c r="I104">
        <f>(B104*B4+C104*C4+D104*D4+E104*E4+F104*F4)/SUM(B4:F4)</f>
        <v>0.2429437636292669</v>
      </c>
      <c r="K104">
        <f>(LN(H104)+LN(H124))/2-LN(K114*K115^4)</f>
        <v>-4.453866684176727</v>
      </c>
    </row>
    <row r="105" spans="1:11" ht="12.75">
      <c r="A105" t="s">
        <v>70</v>
      </c>
      <c r="B105">
        <f>B65*10000/B62</f>
        <v>-0.6149478178773072</v>
      </c>
      <c r="C105">
        <f>C65*10000/C62</f>
        <v>-0.5613069444305387</v>
      </c>
      <c r="D105">
        <f>D65*10000/D62</f>
        <v>-0.16131472501101082</v>
      </c>
      <c r="E105">
        <f>E65*10000/E62</f>
        <v>0.32409615376991513</v>
      </c>
      <c r="F105">
        <f>F65*10000/F62</f>
        <v>0.15070081318440615</v>
      </c>
      <c r="G105">
        <f>AVERAGE(C105:E105)</f>
        <v>-0.1328418385572115</v>
      </c>
      <c r="H105">
        <f>STDEV(C105:E105)</f>
        <v>0.4433877428650897</v>
      </c>
      <c r="I105">
        <f>(B105*B4+C105*C4+D105*D4+E105*E4+F105*F4)/SUM(B4:F4)</f>
        <v>-0.16505074325967825</v>
      </c>
      <c r="K105">
        <f>(LN(H105)+LN(H125))/2-LN(K114*K115^5)</f>
        <v>-4.389458217925972</v>
      </c>
    </row>
    <row r="106" spans="1:11" ht="12.75">
      <c r="A106" t="s">
        <v>71</v>
      </c>
      <c r="B106">
        <f>B66*10000/B62</f>
        <v>1.5637976313583113</v>
      </c>
      <c r="C106">
        <f>C66*10000/C62</f>
        <v>-0.378316994294609</v>
      </c>
      <c r="D106">
        <f>D66*10000/D62</f>
        <v>0.8020150404594444</v>
      </c>
      <c r="E106">
        <f>E66*10000/E62</f>
        <v>-0.40481779157244757</v>
      </c>
      <c r="F106">
        <f>F66*10000/F62</f>
        <v>12.634459711924373</v>
      </c>
      <c r="G106">
        <f>AVERAGE(C106:E106)</f>
        <v>0.006293418197462597</v>
      </c>
      <c r="H106">
        <f>STDEV(C106:E106)</f>
        <v>0.6892425176710446</v>
      </c>
      <c r="I106">
        <f>(B106*B4+C106*C4+D106*D4+E106*E4+F106*F4)/SUM(B4:F4)</f>
        <v>1.9143621907138086</v>
      </c>
      <c r="K106">
        <f>(LN(H106)+LN(H126))/2-LN(K114*K115^6)</f>
        <v>-3.0912703079783057</v>
      </c>
    </row>
    <row r="107" spans="1:11" ht="12.75">
      <c r="A107" t="s">
        <v>72</v>
      </c>
      <c r="B107">
        <f>B67*10000/B62</f>
        <v>-0.032683678819849876</v>
      </c>
      <c r="C107">
        <f>C67*10000/C62</f>
        <v>-0.35355145385320974</v>
      </c>
      <c r="D107">
        <f>D67*10000/D62</f>
        <v>-0.12749741513739343</v>
      </c>
      <c r="E107">
        <f>E67*10000/E62</f>
        <v>0.0788897086325217</v>
      </c>
      <c r="F107">
        <f>F67*10000/F62</f>
        <v>-0.3260113628541669</v>
      </c>
      <c r="G107">
        <f>AVERAGE(C107:E107)</f>
        <v>-0.13405305345269383</v>
      </c>
      <c r="H107">
        <f>STDEV(C107:E107)</f>
        <v>0.21629510407841754</v>
      </c>
      <c r="I107">
        <f>(B107*B4+C107*C4+D107*D4+E107*E4+F107*F4)/SUM(B4:F4)</f>
        <v>-0.14492947841389972</v>
      </c>
      <c r="K107">
        <f>(LN(H107)+LN(H127))/2-LN(K114*K115^7)</f>
        <v>-3.06456974526718</v>
      </c>
    </row>
    <row r="108" spans="1:9" ht="12.75">
      <c r="A108" t="s">
        <v>73</v>
      </c>
      <c r="B108">
        <f>B68*10000/B62</f>
        <v>0.08600271333515906</v>
      </c>
      <c r="C108">
        <f>C68*10000/C62</f>
        <v>0.19149150328136347</v>
      </c>
      <c r="D108">
        <f>D68*10000/D62</f>
        <v>0.10802861749507865</v>
      </c>
      <c r="E108">
        <f>E68*10000/E62</f>
        <v>0.04259766554425879</v>
      </c>
      <c r="F108">
        <f>F68*10000/F62</f>
        <v>-0.24895265590221816</v>
      </c>
      <c r="G108">
        <f>AVERAGE(C108:E108)</f>
        <v>0.11403926210690031</v>
      </c>
      <c r="H108">
        <f>STDEV(C108:E108)</f>
        <v>0.07462867823771252</v>
      </c>
      <c r="I108">
        <f>(B108*B4+C108*C4+D108*D4+E108*E4+F108*F4)/SUM(B4:F4)</f>
        <v>0.06162271028457653</v>
      </c>
    </row>
    <row r="109" spans="1:9" ht="12.75">
      <c r="A109" t="s">
        <v>74</v>
      </c>
      <c r="B109">
        <f>B69*10000/B62</f>
        <v>-0.00896173225741503</v>
      </c>
      <c r="C109">
        <f>C69*10000/C62</f>
        <v>-0.043297015224015654</v>
      </c>
      <c r="D109">
        <f>D69*10000/D62</f>
        <v>-0.033935201638366976</v>
      </c>
      <c r="E109">
        <f>E69*10000/E62</f>
        <v>-0.05527745075183288</v>
      </c>
      <c r="F109">
        <f>F69*10000/F62</f>
        <v>0.14569238778560453</v>
      </c>
      <c r="G109">
        <f>AVERAGE(C109:E109)</f>
        <v>-0.0441698892047385</v>
      </c>
      <c r="H109">
        <f>STDEV(C109:E109)</f>
        <v>0.010697865723824362</v>
      </c>
      <c r="I109">
        <f>(B109*B4+C109*C4+D109*D4+E109*E4+F109*F4)/SUM(B4:F4)</f>
        <v>-0.013770782305511702</v>
      </c>
    </row>
    <row r="110" spans="1:11" ht="12.75">
      <c r="A110" t="s">
        <v>75</v>
      </c>
      <c r="B110">
        <f>B70*10000/B62</f>
        <v>-0.4287248841745804</v>
      </c>
      <c r="C110">
        <f>C70*10000/C62</f>
        <v>-0.2833206636646888</v>
      </c>
      <c r="D110">
        <f>D70*10000/D62</f>
        <v>-0.14883966168304205</v>
      </c>
      <c r="E110">
        <f>E70*10000/E62</f>
        <v>-0.25647136655586955</v>
      </c>
      <c r="F110">
        <f>F70*10000/F62</f>
        <v>-0.48522612497636797</v>
      </c>
      <c r="G110">
        <f>AVERAGE(C110:E110)</f>
        <v>-0.22954389730120014</v>
      </c>
      <c r="H110">
        <f>STDEV(C110:E110)</f>
        <v>0.07116952594926283</v>
      </c>
      <c r="I110">
        <f>(B110*B4+C110*C4+D110*D4+E110*E4+F110*F4)/SUM(B4:F4)</f>
        <v>-0.2925190795420822</v>
      </c>
      <c r="K110">
        <f>EXP(AVERAGE(K103:K107))</f>
        <v>0.022227650455727943</v>
      </c>
    </row>
    <row r="111" spans="1:9" ht="12.75">
      <c r="A111" t="s">
        <v>76</v>
      </c>
      <c r="B111">
        <f>B71*10000/B62</f>
        <v>-0.006224797466505797</v>
      </c>
      <c r="C111">
        <f>C71*10000/C62</f>
        <v>-0.05463162700459356</v>
      </c>
      <c r="D111">
        <f>D71*10000/D62</f>
        <v>-0.033221267891659495</v>
      </c>
      <c r="E111">
        <f>E71*10000/E62</f>
        <v>-0.007428376496300476</v>
      </c>
      <c r="F111">
        <f>F71*10000/F62</f>
        <v>-0.05042947476208683</v>
      </c>
      <c r="G111">
        <f>AVERAGE(C111:E111)</f>
        <v>-0.031760423797517846</v>
      </c>
      <c r="H111">
        <f>STDEV(C111:E111)</f>
        <v>0.023635508535627264</v>
      </c>
      <c r="I111">
        <f>(B111*B4+C111*C4+D111*D4+E111*E4+F111*F4)/SUM(B4:F4)</f>
        <v>-0.030543262355370988</v>
      </c>
    </row>
    <row r="112" spans="1:9" ht="12.75">
      <c r="A112" t="s">
        <v>77</v>
      </c>
      <c r="B112">
        <f>B72*10000/B62</f>
        <v>-0.053437359066868216</v>
      </c>
      <c r="C112">
        <f>C72*10000/C62</f>
        <v>-0.03602304822752305</v>
      </c>
      <c r="D112">
        <f>D72*10000/D62</f>
        <v>-0.03613778853320584</v>
      </c>
      <c r="E112">
        <f>E72*10000/E62</f>
        <v>-0.03200576557746355</v>
      </c>
      <c r="F112">
        <f>F72*10000/F62</f>
        <v>-0.03526032514978713</v>
      </c>
      <c r="G112">
        <f>AVERAGE(C112:E112)</f>
        <v>-0.03472220077939748</v>
      </c>
      <c r="H112">
        <f>STDEV(C112:E112)</f>
        <v>0.0023532013278013564</v>
      </c>
      <c r="I112">
        <f>(B112*B4+C112*C4+D112*D4+E112*E4+F112*F4)/SUM(B4:F4)</f>
        <v>-0.03750944109977435</v>
      </c>
    </row>
    <row r="113" spans="1:9" ht="12.75">
      <c r="A113" t="s">
        <v>78</v>
      </c>
      <c r="B113">
        <f>B73*10000/B62</f>
        <v>0.03117155553363442</v>
      </c>
      <c r="C113">
        <f>C73*10000/C62</f>
        <v>0.046412653905688134</v>
      </c>
      <c r="D113">
        <f>D73*10000/D62</f>
        <v>0.03575489845458881</v>
      </c>
      <c r="E113">
        <f>E73*10000/E62</f>
        <v>0.03172842438053946</v>
      </c>
      <c r="F113">
        <f>F73*10000/F62</f>
        <v>0.006403594822336556</v>
      </c>
      <c r="G113">
        <f>AVERAGE(C113:E113)</f>
        <v>0.03796532558027214</v>
      </c>
      <c r="H113">
        <f>STDEV(C113:E113)</f>
        <v>0.0075875648429043875</v>
      </c>
      <c r="I113">
        <f>(B113*B4+C113*C4+D113*D4+E113*E4+F113*F4)/SUM(B4:F4)</f>
        <v>0.032776012974144106</v>
      </c>
    </row>
    <row r="114" spans="1:11" ht="12.75">
      <c r="A114" t="s">
        <v>79</v>
      </c>
      <c r="B114">
        <f>B74*10000/B62</f>
        <v>-0.21375419460369322</v>
      </c>
      <c r="C114">
        <f>C74*10000/C62</f>
        <v>-0.17660277906476207</v>
      </c>
      <c r="D114">
        <f>D74*10000/D62</f>
        <v>-0.19979054161783016</v>
      </c>
      <c r="E114">
        <f>E74*10000/E62</f>
        <v>-0.18152273229048183</v>
      </c>
      <c r="F114">
        <f>F74*10000/F62</f>
        <v>-0.15027795466693256</v>
      </c>
      <c r="G114">
        <f>AVERAGE(C114:E114)</f>
        <v>-0.18597201765769134</v>
      </c>
      <c r="H114">
        <f>STDEV(C114:E114)</f>
        <v>0.012217413321301912</v>
      </c>
      <c r="I114">
        <f>(B114*B4+C114*C4+D114*D4+E114*E4+F114*F4)/SUM(B4:F4)</f>
        <v>-0.1852461763834197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0.0004312486706698623</v>
      </c>
      <c r="C115">
        <f>C75*10000/C62</f>
        <v>0.008461826219330218</v>
      </c>
      <c r="D115">
        <f>D75*10000/D62</f>
        <v>0.0008576932059589579</v>
      </c>
      <c r="E115">
        <f>E75*10000/E62</f>
        <v>0.003150724894127395</v>
      </c>
      <c r="F115">
        <f>F75*10000/F62</f>
        <v>-0.007151695757941288</v>
      </c>
      <c r="G115">
        <f>AVERAGE(C115:E115)</f>
        <v>0.0041567481064721905</v>
      </c>
      <c r="H115">
        <f>STDEV(C115:E115)</f>
        <v>0.003900611714730534</v>
      </c>
      <c r="I115">
        <f>(B115*B4+C115*C4+D115*D4+E115*E4+F115*F4)/SUM(B4:F4)</f>
        <v>0.0021104640621225777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64.04374187027364</v>
      </c>
      <c r="C122">
        <f>C82*10000/C62</f>
        <v>9.412381109644537</v>
      </c>
      <c r="D122">
        <f>D82*10000/D62</f>
        <v>1.5625075966713047</v>
      </c>
      <c r="E122">
        <f>E82*10000/E62</f>
        <v>-16.374858724443964</v>
      </c>
      <c r="F122">
        <f>F82*10000/F62</f>
        <v>-60.375437426629446</v>
      </c>
      <c r="G122">
        <f>AVERAGE(C122:E122)</f>
        <v>-1.7999900060427076</v>
      </c>
      <c r="H122">
        <f>STDEV(C122:E122)</f>
        <v>13.218367038382361</v>
      </c>
      <c r="I122">
        <f>(B122*B4+C122*C4+D122*D4+E122*E4+F122*F4)/SUM(B4:F4)</f>
        <v>-0.04829479428918366</v>
      </c>
    </row>
    <row r="123" spans="1:9" ht="12.75">
      <c r="A123" t="s">
        <v>83</v>
      </c>
      <c r="B123">
        <f>B83*10000/B62</f>
        <v>-0.8275871556737354</v>
      </c>
      <c r="C123">
        <f>C83*10000/C62</f>
        <v>1.1188165296722246</v>
      </c>
      <c r="D123">
        <f>D83*10000/D62</f>
        <v>1.5958134052555129</v>
      </c>
      <c r="E123">
        <f>E83*10000/E62</f>
        <v>2.3903725997134773</v>
      </c>
      <c r="F123">
        <f>F83*10000/F62</f>
        <v>6.994701830336278</v>
      </c>
      <c r="G123">
        <f>AVERAGE(C123:E123)</f>
        <v>1.7016675115470716</v>
      </c>
      <c r="H123">
        <f>STDEV(C123:E123)</f>
        <v>0.6423531183693103</v>
      </c>
      <c r="I123">
        <f>(B123*B4+C123*C4+D123*D4+E123*E4+F123*F4)/SUM(B4:F4)</f>
        <v>2.0397208787750953</v>
      </c>
    </row>
    <row r="124" spans="1:9" ht="12.75">
      <c r="A124" t="s">
        <v>84</v>
      </c>
      <c r="B124">
        <f>B84*10000/B62</f>
        <v>3.4200294835790865</v>
      </c>
      <c r="C124">
        <f>C84*10000/C62</f>
        <v>4.364260174301638</v>
      </c>
      <c r="D124">
        <f>D84*10000/D62</f>
        <v>1.85117923569023</v>
      </c>
      <c r="E124">
        <f>E84*10000/E62</f>
        <v>1.634913389353329</v>
      </c>
      <c r="F124">
        <f>F84*10000/F62</f>
        <v>0.5449621368376176</v>
      </c>
      <c r="G124">
        <f>AVERAGE(C124:E124)</f>
        <v>2.616784266448399</v>
      </c>
      <c r="H124">
        <f>STDEV(C124:E124)</f>
        <v>1.5172167826215799</v>
      </c>
      <c r="I124">
        <f>(B124*B4+C124*C4+D124*D4+E124*E4+F124*F4)/SUM(B4:F4)</f>
        <v>2.457561690996563</v>
      </c>
    </row>
    <row r="125" spans="1:9" ht="12.75">
      <c r="A125" t="s">
        <v>85</v>
      </c>
      <c r="B125">
        <f>B85*10000/B62</f>
        <v>-0.28885838807425146</v>
      </c>
      <c r="C125">
        <f>C85*10000/C62</f>
        <v>0.26131334880311374</v>
      </c>
      <c r="D125">
        <f>D85*10000/D62</f>
        <v>0.1976538725824023</v>
      </c>
      <c r="E125">
        <f>E85*10000/E62</f>
        <v>0.34949257408771184</v>
      </c>
      <c r="F125">
        <f>F85*10000/F62</f>
        <v>-1.3600985438627766</v>
      </c>
      <c r="G125">
        <f>AVERAGE(C125:E125)</f>
        <v>0.269486598491076</v>
      </c>
      <c r="H125">
        <f>STDEV(C125:E125)</f>
        <v>0.07624860212850429</v>
      </c>
      <c r="I125">
        <f>(B125*B4+C125*C4+D125*D4+E125*E4+F125*F4)/SUM(B4:F4)</f>
        <v>-0.028599679812797815</v>
      </c>
    </row>
    <row r="126" spans="1:9" ht="12.75">
      <c r="A126" t="s">
        <v>86</v>
      </c>
      <c r="B126">
        <f>B86*10000/B62</f>
        <v>0.764655358613013</v>
      </c>
      <c r="C126">
        <f>C86*10000/C62</f>
        <v>-0.038683364180823486</v>
      </c>
      <c r="D126">
        <f>D86*10000/D62</f>
        <v>0.3497275221139341</v>
      </c>
      <c r="E126">
        <f>E86*10000/E62</f>
        <v>0.2496351745918463</v>
      </c>
      <c r="F126">
        <f>F86*10000/F62</f>
        <v>2.0658049502411218</v>
      </c>
      <c r="G126">
        <f>AVERAGE(C126:E126)</f>
        <v>0.1868931108416523</v>
      </c>
      <c r="H126">
        <f>STDEV(C126:E126)</f>
        <v>0.20166352935222281</v>
      </c>
      <c r="I126">
        <f>(B126*B4+C126*C4+D126*D4+E126*E4+F126*F4)/SUM(B4:F4)</f>
        <v>0.520983067762081</v>
      </c>
    </row>
    <row r="127" spans="1:9" ht="12.75">
      <c r="A127" t="s">
        <v>87</v>
      </c>
      <c r="B127">
        <f>B87*10000/B62</f>
        <v>-0.37709582439696915</v>
      </c>
      <c r="C127">
        <f>C87*10000/C62</f>
        <v>0.056329141020270514</v>
      </c>
      <c r="D127">
        <f>D87*10000/D62</f>
        <v>0.3332312750416731</v>
      </c>
      <c r="E127">
        <f>E87*10000/E62</f>
        <v>0.46305528557660386</v>
      </c>
      <c r="F127">
        <f>F87*10000/F62</f>
        <v>0.2023031475266084</v>
      </c>
      <c r="G127">
        <f>AVERAGE(C127:E127)</f>
        <v>0.28420523387951585</v>
      </c>
      <c r="H127">
        <f>STDEV(C127:E127)</f>
        <v>0.20774793308343642</v>
      </c>
      <c r="I127">
        <f>(B127*B4+C127*C4+D127*D4+E127*E4+F127*F4)/SUM(B4:F4)</f>
        <v>0.1773164396557111</v>
      </c>
    </row>
    <row r="128" spans="1:9" ht="12.75">
      <c r="A128" t="s">
        <v>88</v>
      </c>
      <c r="B128">
        <f>B88*10000/B62</f>
        <v>0.2595321322693428</v>
      </c>
      <c r="C128">
        <f>C88*10000/C62</f>
        <v>0.4449574201027282</v>
      </c>
      <c r="D128">
        <f>D88*10000/D62</f>
        <v>0.12313792157572576</v>
      </c>
      <c r="E128">
        <f>E88*10000/E62</f>
        <v>0.006647325141793144</v>
      </c>
      <c r="F128">
        <f>F88*10000/F62</f>
        <v>-0.03291236778184618</v>
      </c>
      <c r="G128">
        <f>AVERAGE(C128:E128)</f>
        <v>0.19158088894008238</v>
      </c>
      <c r="H128">
        <f>STDEV(C128:E128)</f>
        <v>0.22702921546002566</v>
      </c>
      <c r="I128">
        <f>(B128*B4+C128*C4+D128*D4+E128*E4+F128*F4)/SUM(B4:F4)</f>
        <v>0.17156120356745372</v>
      </c>
    </row>
    <row r="129" spans="1:9" ht="12.75">
      <c r="A129" t="s">
        <v>89</v>
      </c>
      <c r="B129">
        <f>B89*10000/B62</f>
        <v>0.04497241343959193</v>
      </c>
      <c r="C129">
        <f>C89*10000/C62</f>
        <v>0.04979253299793536</v>
      </c>
      <c r="D129">
        <f>D89*10000/D62</f>
        <v>-0.023558598737981017</v>
      </c>
      <c r="E129">
        <f>E89*10000/E62</f>
        <v>-0.05986736935675697</v>
      </c>
      <c r="F129">
        <f>F89*10000/F62</f>
        <v>0.007146635303782477</v>
      </c>
      <c r="G129">
        <f>AVERAGE(C129:E129)</f>
        <v>-0.011211145032267542</v>
      </c>
      <c r="H129">
        <f>STDEV(C129:E129)</f>
        <v>0.05586294170441812</v>
      </c>
      <c r="I129">
        <f>(B129*B4+C129*C4+D129*D4+E129*E4+F129*F4)/SUM(B4:F4)</f>
        <v>-0.000607739698886272</v>
      </c>
    </row>
    <row r="130" spans="1:9" ht="12.75">
      <c r="A130" t="s">
        <v>90</v>
      </c>
      <c r="B130">
        <f>B90*10000/B62</f>
        <v>0.04769802971338794</v>
      </c>
      <c r="C130">
        <f>C90*10000/C62</f>
        <v>-0.04781758494019775</v>
      </c>
      <c r="D130">
        <f>D90*10000/D62</f>
        <v>-0.07789364921139454</v>
      </c>
      <c r="E130">
        <f>E90*10000/E62</f>
        <v>-0.09596978708143049</v>
      </c>
      <c r="F130">
        <f>F90*10000/F62</f>
        <v>0.3028216816083146</v>
      </c>
      <c r="G130">
        <f>AVERAGE(C130:E130)</f>
        <v>-0.07389367374434093</v>
      </c>
      <c r="H130">
        <f>STDEV(C130:E130)</f>
        <v>0.02432403123590549</v>
      </c>
      <c r="I130">
        <f>(B130*B4+C130*C4+D130*D4+E130*E4+F130*F4)/SUM(B4:F4)</f>
        <v>-0.006065846387117257</v>
      </c>
    </row>
    <row r="131" spans="1:9" ht="12.75">
      <c r="A131" t="s">
        <v>91</v>
      </c>
      <c r="B131">
        <f>B91*10000/B62</f>
        <v>-0.042507998106722386</v>
      </c>
      <c r="C131">
        <f>C91*10000/C62</f>
        <v>-0.018445871068358318</v>
      </c>
      <c r="D131">
        <f>D91*10000/D62</f>
        <v>-0.037949025859382056</v>
      </c>
      <c r="E131">
        <f>E91*10000/E62</f>
        <v>-0.0066785443130854</v>
      </c>
      <c r="F131">
        <f>F91*10000/F62</f>
        <v>-0.00062848005270533</v>
      </c>
      <c r="G131">
        <f>AVERAGE(C131:E131)</f>
        <v>-0.02102448041360859</v>
      </c>
      <c r="H131">
        <f>STDEV(C131:E131)</f>
        <v>0.01579391255043788</v>
      </c>
      <c r="I131">
        <f>(B131*B4+C131*C4+D131*D4+E131*E4+F131*F4)/SUM(B4:F4)</f>
        <v>-0.02142256221917723</v>
      </c>
    </row>
    <row r="132" spans="1:9" ht="12.75">
      <c r="A132" t="s">
        <v>92</v>
      </c>
      <c r="B132">
        <f>B92*10000/B62</f>
        <v>0.0298030939853542</v>
      </c>
      <c r="C132">
        <f>C92*10000/C62</f>
        <v>0.04153534146806593</v>
      </c>
      <c r="D132">
        <f>D92*10000/D62</f>
        <v>0.02613729144568304</v>
      </c>
      <c r="E132">
        <f>E92*10000/E62</f>
        <v>0.005149742017818172</v>
      </c>
      <c r="F132">
        <f>F92*10000/F62</f>
        <v>-0.0015525116840204329</v>
      </c>
      <c r="G132">
        <f>AVERAGE(C132:E132)</f>
        <v>0.02427412497718905</v>
      </c>
      <c r="H132">
        <f>STDEV(C132:E132)</f>
        <v>0.01826421374725606</v>
      </c>
      <c r="I132">
        <f>(B132*B4+C132*C4+D132*D4+E132*E4+F132*F4)/SUM(B4:F4)</f>
        <v>0.021636910767160344</v>
      </c>
    </row>
    <row r="133" spans="1:9" ht="12.75">
      <c r="A133" t="s">
        <v>93</v>
      </c>
      <c r="B133">
        <f>B93*10000/B62</f>
        <v>0.11616865529758583</v>
      </c>
      <c r="C133">
        <f>C93*10000/C62</f>
        <v>0.10218091319111679</v>
      </c>
      <c r="D133">
        <f>D93*10000/D62</f>
        <v>0.11396410126834296</v>
      </c>
      <c r="E133">
        <f>E93*10000/E62</f>
        <v>0.10578746638694804</v>
      </c>
      <c r="F133">
        <f>F93*10000/F62</f>
        <v>0.0902749121428553</v>
      </c>
      <c r="G133">
        <f>AVERAGE(C133:E133)</f>
        <v>0.1073108269488026</v>
      </c>
      <c r="H133">
        <f>STDEV(C133:E133)</f>
        <v>0.006037495413404513</v>
      </c>
      <c r="I133">
        <f>(B133*B4+C133*C4+D133*D4+E133*E4+F133*F4)/SUM(B4:F4)</f>
        <v>0.10632561018856752</v>
      </c>
    </row>
    <row r="134" spans="1:9" ht="12.75">
      <c r="A134" t="s">
        <v>94</v>
      </c>
      <c r="B134">
        <f>B94*10000/B62</f>
        <v>-0.010577803287217835</v>
      </c>
      <c r="C134">
        <f>C94*10000/C62</f>
        <v>-0.01766949209641498</v>
      </c>
      <c r="D134">
        <f>D94*10000/D62</f>
        <v>-0.010884549192665068</v>
      </c>
      <c r="E134">
        <f>E94*10000/E62</f>
        <v>-0.004121599537639419</v>
      </c>
      <c r="F134">
        <f>F94*10000/F62</f>
        <v>-0.020149483025813413</v>
      </c>
      <c r="G134">
        <f>AVERAGE(C134:E134)</f>
        <v>-0.010891880275573154</v>
      </c>
      <c r="H134">
        <f>STDEV(C134:E134)</f>
        <v>0.0067739492546530075</v>
      </c>
      <c r="I134">
        <f>(B134*B4+C134*C4+D134*D4+E134*E4+F134*F4)/SUM(B4:F4)</f>
        <v>-0.012079943082771395</v>
      </c>
    </row>
    <row r="135" spans="1:9" ht="12.75">
      <c r="A135" t="s">
        <v>95</v>
      </c>
      <c r="B135">
        <f>B95*10000/B62</f>
        <v>-0.0029268771583333595</v>
      </c>
      <c r="C135">
        <f>C95*10000/C62</f>
        <v>-0.00034782738017187823</v>
      </c>
      <c r="D135">
        <f>D95*10000/D62</f>
        <v>-0.005236514531193689</v>
      </c>
      <c r="E135">
        <f>E95*10000/E62</f>
        <v>-0.008268117976996805</v>
      </c>
      <c r="F135">
        <f>F95*10000/F62</f>
        <v>-0.0036573240509203</v>
      </c>
      <c r="G135">
        <f>AVERAGE(C135:E135)</f>
        <v>-0.004617486629454124</v>
      </c>
      <c r="H135">
        <f>STDEV(C135:E135)</f>
        <v>0.003996266688033645</v>
      </c>
      <c r="I135">
        <f>(B135*B4+C135*C4+D135*D4+E135*E4+F135*F4)/SUM(B4:F4)</f>
        <v>-0.004243916299076702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2004-11-25T12:08:53Z</cp:lastPrinted>
  <dcterms:created xsi:type="dcterms:W3CDTF">2004-11-25T12:08:53Z</dcterms:created>
  <dcterms:modified xsi:type="dcterms:W3CDTF">2004-11-25T14:17:10Z</dcterms:modified>
  <cp:category/>
  <cp:version/>
  <cp:contentType/>
  <cp:contentStatus/>
</cp:coreProperties>
</file>