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<sst xmlns="http://schemas.openxmlformats.org/spreadsheetml/2006/main" count="205" uniqueCount="99">
  <si>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Thu 25/11/2004       14:24:06</t>
  </si>
  <si>
    <t>LISSNER</t>
  </si>
  <si>
    <t>HCMQAP411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</si>
  <si>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</si>
  <si>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</si>
  <si>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</si>
  <si>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</si>
  <si>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</si>
  <si>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</si>
  <si>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</si>
  <si>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</si>
  <si>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</si>
  <si>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</si>
  <si>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</si>
  <si>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</si>
  <si>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</si>
  <si>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</si>
  <si>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</si>
  <si>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</si>
  <si>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</si>
  <si>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</si>
  <si>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</si>
  <si>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</si>
  <si>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</si>
  <si>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</si>
  <si>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</si>
  <si>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</si>
  <si>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</si>
  <si>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</si>
  <si>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</si>
  <si>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</si>
  <si>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</si>
  <si>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</si>
  <si>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</si>
  <si>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</si>
  <si>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</si>
  <si>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</si>
  <si>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</si>
  <si>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</si>
  <si>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</si>
  <si>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</si>
  <si>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</si>
  <si>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</si>
  <si>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</si>
  <si>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</si>
  <si>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</si>
  <si>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</si>
  <si>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-0.003764*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</si>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</sst>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0070294"/>
        <c:axId val="46414919"/>
      </c:lineChart>
      <c:catAx>
        <c:axId val="200702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14919"/>
        <c:crosses val="autoZero"/>
        <c:auto val="1"/>
        <c:lblOffset val="100"/>
        <c:noMultiLvlLbl val="0"/>
      </c:catAx>
      <c:valAx>
        <c:axId val="46414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7029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-0.002269</v>
      </c>
      <c r="C4" s="12">
        <v>-0.003764</v>
      </c>
      <c r="D4" s="12">
        <v>-0.003763</v>
      </c>
      <c r="E4" s="12">
        <v>-0.003765</v>
      </c>
      <c r="F4" s="24">
        <v>-0.002087</v>
      </c>
      <c r="G4" s="34">
        <v>-0.011734</v>
      </c>
    </row>
    <row r="5" spans="1:7" ht="12.75" thickBot="1">
      <c r="A5" s="44" t="s">
        <v>13</v>
      </c>
      <c r="B5" s="45">
        <v>3.403162</v>
      </c>
      <c r="C5" s="46">
        <v>1.164967</v>
      </c>
      <c r="D5" s="46">
        <v>0.039931</v>
      </c>
      <c r="E5" s="46">
        <v>-1.07126</v>
      </c>
      <c r="F5" s="47">
        <v>-3.951092</v>
      </c>
      <c r="G5" s="48">
        <v>8.500136</v>
      </c>
    </row>
    <row r="6" spans="1:7" ht="12.75" thickTop="1">
      <c r="A6" s="6" t="s">
        <v>14</v>
      </c>
      <c r="B6" s="39">
        <v>34.26803</v>
      </c>
      <c r="C6" s="40">
        <v>42.61311</v>
      </c>
      <c r="D6" s="40">
        <v>-32.37779</v>
      </c>
      <c r="E6" s="40">
        <v>-102.6153</v>
      </c>
      <c r="F6" s="41">
        <v>129.415</v>
      </c>
      <c r="G6" s="42">
        <v>0.005037416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3.39453</v>
      </c>
      <c r="C8" s="13">
        <v>-0.6544145</v>
      </c>
      <c r="D8" s="13">
        <v>-0.09525418</v>
      </c>
      <c r="E8" s="13">
        <v>0.9950283</v>
      </c>
      <c r="F8" s="25">
        <v>-1.355862</v>
      </c>
      <c r="G8" s="35">
        <v>0.3704226</v>
      </c>
    </row>
    <row r="9" spans="1:7" ht="12">
      <c r="A9" s="20" t="s">
        <v>17</v>
      </c>
      <c r="B9" s="29">
        <v>-1.016107</v>
      </c>
      <c r="C9" s="13">
        <v>-0.299414</v>
      </c>
      <c r="D9" s="13">
        <v>-0.2870379</v>
      </c>
      <c r="E9" s="13">
        <v>0.1162268</v>
      </c>
      <c r="F9" s="25">
        <v>0.03082287</v>
      </c>
      <c r="G9" s="35">
        <v>-0.2563046</v>
      </c>
    </row>
    <row r="10" spans="1:7" ht="12">
      <c r="A10" s="20" t="s">
        <v>18</v>
      </c>
      <c r="B10" s="29">
        <v>0.2501282</v>
      </c>
      <c r="C10" s="13">
        <v>0.4050132</v>
      </c>
      <c r="D10" s="13">
        <v>0.8276957</v>
      </c>
      <c r="E10" s="13">
        <v>-0.02581391</v>
      </c>
      <c r="F10" s="25">
        <v>0.03835836</v>
      </c>
      <c r="G10" s="35">
        <v>0.3316431</v>
      </c>
    </row>
    <row r="11" spans="1:7" ht="12">
      <c r="A11" s="21" t="s">
        <v>19</v>
      </c>
      <c r="B11" s="31">
        <v>1.890387</v>
      </c>
      <c r="C11" s="15">
        <v>0.5596883</v>
      </c>
      <c r="D11" s="15">
        <v>0.8255553</v>
      </c>
      <c r="E11" s="15">
        <v>-0.3470385</v>
      </c>
      <c r="F11" s="27">
        <v>12.86613</v>
      </c>
      <c r="G11" s="37">
        <v>2.239712</v>
      </c>
    </row>
    <row r="12" spans="1:7" ht="12">
      <c r="A12" s="20" t="s">
        <v>20</v>
      </c>
      <c r="B12" s="29">
        <v>0.3240445</v>
      </c>
      <c r="C12" s="13">
        <v>-0.01292682</v>
      </c>
      <c r="D12" s="13">
        <v>-0.1394865</v>
      </c>
      <c r="E12" s="13">
        <v>-0.1480385</v>
      </c>
      <c r="F12" s="25">
        <v>-0.2400658</v>
      </c>
      <c r="G12" s="35">
        <v>-0.05730272</v>
      </c>
    </row>
    <row r="13" spans="1:7" ht="12">
      <c r="A13" s="20" t="s">
        <v>21</v>
      </c>
      <c r="B13" s="29">
        <v>-0.07416688</v>
      </c>
      <c r="C13" s="13">
        <v>-0.1643867</v>
      </c>
      <c r="D13" s="13">
        <v>-0.2384267</v>
      </c>
      <c r="E13" s="13">
        <v>-0.08140615</v>
      </c>
      <c r="F13" s="25">
        <v>0.2451557</v>
      </c>
      <c r="G13" s="35">
        <v>-0.0945259</v>
      </c>
    </row>
    <row r="14" spans="1:7" ht="12">
      <c r="A14" s="20" t="s">
        <v>22</v>
      </c>
      <c r="B14" s="29">
        <v>0.09640596</v>
      </c>
      <c r="C14" s="13">
        <v>0.03695161</v>
      </c>
      <c r="D14" s="13">
        <v>0.1794958</v>
      </c>
      <c r="E14" s="13">
        <v>0.08414497</v>
      </c>
      <c r="F14" s="25">
        <v>0.05016924</v>
      </c>
      <c r="G14" s="35">
        <v>0.09296678</v>
      </c>
    </row>
    <row r="15" spans="1:7" ht="12">
      <c r="A15" s="21" t="s">
        <v>23</v>
      </c>
      <c r="B15" s="31">
        <v>-0.427519</v>
      </c>
      <c r="C15" s="15">
        <v>-0.2379252</v>
      </c>
      <c r="D15" s="15">
        <v>-0.1810659</v>
      </c>
      <c r="E15" s="15">
        <v>-0.2408243</v>
      </c>
      <c r="F15" s="27">
        <v>-0.4726692</v>
      </c>
      <c r="G15" s="37">
        <v>-0.2837483</v>
      </c>
    </row>
    <row r="16" spans="1:7" ht="12">
      <c r="A16" s="20" t="s">
        <v>24</v>
      </c>
      <c r="B16" s="29">
        <v>-0.0572191</v>
      </c>
      <c r="C16" s="13">
        <v>-0.02067122</v>
      </c>
      <c r="D16" s="13">
        <v>-0.03546526</v>
      </c>
      <c r="E16" s="13">
        <v>-0.02521951</v>
      </c>
      <c r="F16" s="25">
        <v>-0.05448654</v>
      </c>
      <c r="G16" s="35">
        <v>-0.035132</v>
      </c>
    </row>
    <row r="17" spans="1:7" ht="12">
      <c r="A17" s="20" t="s">
        <v>25</v>
      </c>
      <c r="B17" s="29">
        <v>-0.04670343</v>
      </c>
      <c r="C17" s="13">
        <v>-0.03743208</v>
      </c>
      <c r="D17" s="13">
        <v>-0.03649175</v>
      </c>
      <c r="E17" s="13">
        <v>-0.04078303</v>
      </c>
      <c r="F17" s="25">
        <v>-0.05418637</v>
      </c>
      <c r="G17" s="35">
        <v>-0.04159197</v>
      </c>
    </row>
    <row r="18" spans="1:7" ht="12">
      <c r="A18" s="20" t="s">
        <v>26</v>
      </c>
      <c r="B18" s="29">
        <v>0.02325691</v>
      </c>
      <c r="C18" s="13">
        <v>0.02030334</v>
      </c>
      <c r="D18" s="13">
        <v>0.02473517</v>
      </c>
      <c r="E18" s="13">
        <v>0.07182978</v>
      </c>
      <c r="F18" s="25">
        <v>-0.0275586</v>
      </c>
      <c r="G18" s="35">
        <v>0.02780913</v>
      </c>
    </row>
    <row r="19" spans="1:7" ht="12">
      <c r="A19" s="21" t="s">
        <v>27</v>
      </c>
      <c r="B19" s="31">
        <v>-0.2094331</v>
      </c>
      <c r="C19" s="15">
        <v>-0.1926495</v>
      </c>
      <c r="D19" s="15">
        <v>-0.1992881</v>
      </c>
      <c r="E19" s="15">
        <v>-0.1881231</v>
      </c>
      <c r="F19" s="27">
        <v>-0.1612958</v>
      </c>
      <c r="G19" s="37">
        <v>-0.1914085</v>
      </c>
    </row>
    <row r="20" spans="1:7" ht="12.75" thickBot="1">
      <c r="A20" s="44" t="s">
        <v>28</v>
      </c>
      <c r="B20" s="45">
        <v>-0.0112079</v>
      </c>
      <c r="C20" s="46">
        <v>-0.003012905</v>
      </c>
      <c r="D20" s="46">
        <v>-0.01031239</v>
      </c>
      <c r="E20" s="46">
        <v>-0.0009924461</v>
      </c>
      <c r="F20" s="47">
        <v>-0.006458089</v>
      </c>
      <c r="G20" s="48">
        <v>-0.005929684</v>
      </c>
    </row>
    <row r="21" spans="1:7" ht="12.75" thickTop="1">
      <c r="A21" s="6" t="s">
        <v>29</v>
      </c>
      <c r="B21" s="39">
        <v>-38.09357</v>
      </c>
      <c r="C21" s="40">
        <v>15.6798</v>
      </c>
      <c r="D21" s="40">
        <v>-0.5907372</v>
      </c>
      <c r="E21" s="40">
        <v>17.70173</v>
      </c>
      <c r="F21" s="41">
        <v>-17.62297</v>
      </c>
      <c r="G21" s="43">
        <v>0.01531619</v>
      </c>
    </row>
    <row r="22" spans="1:7" ht="12">
      <c r="A22" s="20" t="s">
        <v>30</v>
      </c>
      <c r="B22" s="29">
        <v>68.06429</v>
      </c>
      <c r="C22" s="13">
        <v>23.29938</v>
      </c>
      <c r="D22" s="13">
        <v>0.7986288</v>
      </c>
      <c r="E22" s="13">
        <v>-21.42524</v>
      </c>
      <c r="F22" s="25">
        <v>-79.02349</v>
      </c>
      <c r="G22" s="36">
        <v>0</v>
      </c>
    </row>
    <row r="23" spans="1:7" ht="12">
      <c r="A23" s="20" t="s">
        <v>31</v>
      </c>
      <c r="B23" s="29">
        <v>2.274727</v>
      </c>
      <c r="C23" s="13">
        <v>-1.333406</v>
      </c>
      <c r="D23" s="13">
        <v>0.3545823</v>
      </c>
      <c r="E23" s="13">
        <v>-1.740004</v>
      </c>
      <c r="F23" s="25">
        <v>5.01711</v>
      </c>
      <c r="G23" s="35">
        <v>0.3448009</v>
      </c>
    </row>
    <row r="24" spans="1:7" ht="12">
      <c r="A24" s="20" t="s">
        <v>32</v>
      </c>
      <c r="B24" s="29">
        <v>-2.689037</v>
      </c>
      <c r="C24" s="13">
        <v>0.9535128</v>
      </c>
      <c r="D24" s="13">
        <v>-1.366331</v>
      </c>
      <c r="E24" s="13">
        <v>0.08156029</v>
      </c>
      <c r="F24" s="25">
        <v>-0.4755002</v>
      </c>
      <c r="G24" s="35">
        <v>-0.5328642</v>
      </c>
    </row>
    <row r="25" spans="1:7" ht="12">
      <c r="A25" s="20" t="s">
        <v>33</v>
      </c>
      <c r="B25" s="29">
        <v>0.3012829</v>
      </c>
      <c r="C25" s="13">
        <v>-0.4192414</v>
      </c>
      <c r="D25" s="13">
        <v>-0.244928</v>
      </c>
      <c r="E25" s="13">
        <v>-0.9637157</v>
      </c>
      <c r="F25" s="25">
        <v>-1.337174</v>
      </c>
      <c r="G25" s="35">
        <v>-0.5262754</v>
      </c>
    </row>
    <row r="26" spans="1:7" ht="12">
      <c r="A26" s="21" t="s">
        <v>34</v>
      </c>
      <c r="B26" s="31">
        <v>0.7072063</v>
      </c>
      <c r="C26" s="15">
        <v>-0.4408198</v>
      </c>
      <c r="D26" s="15">
        <v>-0.1591834</v>
      </c>
      <c r="E26" s="15">
        <v>0.2181435</v>
      </c>
      <c r="F26" s="27">
        <v>1.448581</v>
      </c>
      <c r="G26" s="37">
        <v>0.2039166</v>
      </c>
    </row>
    <row r="27" spans="1:7" ht="12">
      <c r="A27" s="20" t="s">
        <v>35</v>
      </c>
      <c r="B27" s="29">
        <v>0.205598</v>
      </c>
      <c r="C27" s="13">
        <v>-0.2590548</v>
      </c>
      <c r="D27" s="13">
        <v>-0.19363</v>
      </c>
      <c r="E27" s="13">
        <v>0.130962</v>
      </c>
      <c r="F27" s="25">
        <v>0.3669758</v>
      </c>
      <c r="G27" s="35">
        <v>0.001380888</v>
      </c>
    </row>
    <row r="28" spans="1:7" ht="12">
      <c r="A28" s="20" t="s">
        <v>36</v>
      </c>
      <c r="B28" s="29">
        <v>-0.2058052</v>
      </c>
      <c r="C28" s="13">
        <v>0.4536882</v>
      </c>
      <c r="D28" s="13">
        <v>0.1507851</v>
      </c>
      <c r="E28" s="13">
        <v>0.3385967</v>
      </c>
      <c r="F28" s="25">
        <v>-0.08497252</v>
      </c>
      <c r="G28" s="35">
        <v>0.1856938</v>
      </c>
    </row>
    <row r="29" spans="1:7" ht="12">
      <c r="A29" s="20" t="s">
        <v>37</v>
      </c>
      <c r="B29" s="29">
        <v>0.03220191</v>
      </c>
      <c r="C29" s="13">
        <v>0.05092537</v>
      </c>
      <c r="D29" s="13">
        <v>0.0193884</v>
      </c>
      <c r="E29" s="13">
        <v>0.02123988</v>
      </c>
      <c r="F29" s="25">
        <v>-0.09052621</v>
      </c>
      <c r="G29" s="35">
        <v>0.01462043</v>
      </c>
    </row>
    <row r="30" spans="1:7" ht="12">
      <c r="A30" s="21" t="s">
        <v>38</v>
      </c>
      <c r="B30" s="31">
        <v>0.08338837</v>
      </c>
      <c r="C30" s="15">
        <v>0.03661451</v>
      </c>
      <c r="D30" s="15">
        <v>0.05082879</v>
      </c>
      <c r="E30" s="15">
        <v>-0.07059928</v>
      </c>
      <c r="F30" s="27">
        <v>0.1849441</v>
      </c>
      <c r="G30" s="37">
        <v>0.04079758</v>
      </c>
    </row>
    <row r="31" spans="1:7" ht="12">
      <c r="A31" s="20" t="s">
        <v>39</v>
      </c>
      <c r="B31" s="29">
        <v>-0.02296417</v>
      </c>
      <c r="C31" s="13">
        <v>-0.01154614</v>
      </c>
      <c r="D31" s="13">
        <v>-0.04478847</v>
      </c>
      <c r="E31" s="13">
        <v>0.007986242</v>
      </c>
      <c r="F31" s="25">
        <v>0.01059092</v>
      </c>
      <c r="G31" s="35">
        <v>-0.01354403</v>
      </c>
    </row>
    <row r="32" spans="1:7" ht="12">
      <c r="A32" s="20" t="s">
        <v>40</v>
      </c>
      <c r="B32" s="29">
        <v>0.02896594</v>
      </c>
      <c r="C32" s="13">
        <v>0.09176419</v>
      </c>
      <c r="D32" s="13">
        <v>0.05327403</v>
      </c>
      <c r="E32" s="13">
        <v>0.06403824</v>
      </c>
      <c r="F32" s="25">
        <v>0.01592882</v>
      </c>
      <c r="G32" s="35">
        <v>0.05661744</v>
      </c>
    </row>
    <row r="33" spans="1:7" ht="12">
      <c r="A33" s="20" t="s">
        <v>41</v>
      </c>
      <c r="B33" s="29">
        <v>0.1363197</v>
      </c>
      <c r="C33" s="13">
        <v>0.1023041</v>
      </c>
      <c r="D33" s="13">
        <v>0.127463</v>
      </c>
      <c r="E33" s="13">
        <v>0.1214005</v>
      </c>
      <c r="F33" s="25">
        <v>0.07833395</v>
      </c>
      <c r="G33" s="35">
        <v>0.1146843</v>
      </c>
    </row>
    <row r="34" spans="1:7" ht="12">
      <c r="A34" s="21" t="s">
        <v>42</v>
      </c>
      <c r="B34" s="31">
        <v>-0.006168641</v>
      </c>
      <c r="C34" s="15">
        <v>-0.006240711</v>
      </c>
      <c r="D34" s="15">
        <v>-0.002392712</v>
      </c>
      <c r="E34" s="15">
        <v>-0.006224029</v>
      </c>
      <c r="F34" s="27">
        <v>-0.01994509</v>
      </c>
      <c r="G34" s="37">
        <v>-0.007132456</v>
      </c>
    </row>
    <row r="35" spans="1:7" ht="12.75" thickBot="1">
      <c r="A35" s="22" t="s">
        <v>43</v>
      </c>
      <c r="B35" s="32">
        <v>-0.00299732</v>
      </c>
      <c r="C35" s="16">
        <v>-0.005295432</v>
      </c>
      <c r="D35" s="16">
        <v>-0.003265016</v>
      </c>
      <c r="E35" s="16">
        <v>-0.009436557</v>
      </c>
      <c r="F35" s="28">
        <v>0.0007176092</v>
      </c>
      <c r="G35" s="38">
        <v>-0.004668492</v>
      </c>
    </row>
    <row r="36" spans="1:7" ht="12">
      <c r="A36" s="4" t="s">
        <v>44</v>
      </c>
      <c r="B36" s="3">
        <v>22.18018</v>
      </c>
      <c r="C36" s="3">
        <v>22.17712</v>
      </c>
      <c r="D36" s="3">
        <v>22.18628</v>
      </c>
      <c r="E36" s="3">
        <v>22.18018</v>
      </c>
      <c r="F36" s="3">
        <v>22.18933</v>
      </c>
      <c r="G36" s="3"/>
    </row>
    <row r="37" spans="1:6" ht="12">
      <c r="A37" s="4" t="s">
        <v>45</v>
      </c>
      <c r="B37" s="2">
        <v>0.02848307</v>
      </c>
      <c r="C37" s="2">
        <v>0.2466838</v>
      </c>
      <c r="D37" s="2">
        <v>0.3326416</v>
      </c>
      <c r="E37" s="2">
        <v>0.3840129</v>
      </c>
      <c r="F37" s="2">
        <v>0.4267375</v>
      </c>
    </row>
    <row r="38" spans="1:7" ht="12">
      <c r="A38" s="4" t="s">
        <v>54</v>
      </c>
      <c r="B38" s="2">
        <v>-5.781219E-05</v>
      </c>
      <c r="C38" s="2">
        <v>-7.250399E-05</v>
      </c>
      <c r="D38" s="2">
        <v>5.504231E-05</v>
      </c>
      <c r="E38" s="2">
        <v>0.0001745096</v>
      </c>
      <c r="F38" s="2">
        <v>-0.0002202285</v>
      </c>
      <c r="G38" s="2">
        <v>0.0002963368</v>
      </c>
    </row>
    <row r="39" spans="1:7" ht="12.75" thickBot="1">
      <c r="A39" s="4" t="s">
        <v>55</v>
      </c>
      <c r="B39" s="2">
        <v>6.515257E-05</v>
      </c>
      <c r="C39" s="2">
        <v>-2.648673E-05</v>
      </c>
      <c r="D39" s="2">
        <v>0</v>
      </c>
      <c r="E39" s="2">
        <v>-2.971906E-05</v>
      </c>
      <c r="F39" s="2">
        <v>2.821873E-05</v>
      </c>
      <c r="G39" s="2">
        <v>0.001133076</v>
      </c>
    </row>
    <row r="40" spans="2:7" ht="12.75" thickBot="1">
      <c r="B40" s="7" t="s">
        <v>46</v>
      </c>
      <c r="C40" s="18" t="s">
        <v>47</v>
      </c>
      <c r="D40" s="17" t="s">
        <v>48</v>
      </c>
      <c r="E40" s="18">
        <v>3.117566</v>
      </c>
      <c r="F40" s="17" t="s">
        <v>53</v>
      </c>
      <c r="G40" s="8">
        <v>55.194769682317194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0.003764</v>
      </c>
      <c r="D4">
        <v>0.003763</v>
      </c>
      <c r="E4">
        <v>0.003765</v>
      </c>
      <c r="F4">
        <v>0.002087</v>
      </c>
      <c r="G4">
        <v>0.011734</v>
      </c>
    </row>
    <row r="5" spans="1:7" ht="12.75">
      <c r="A5" t="s">
        <v>13</v>
      </c>
      <c r="B5">
        <v>3.403162</v>
      </c>
      <c r="C5">
        <v>1.164967</v>
      </c>
      <c r="D5">
        <v>0.039931</v>
      </c>
      <c r="E5">
        <v>-1.07126</v>
      </c>
      <c r="F5">
        <v>-3.951092</v>
      </c>
      <c r="G5">
        <v>8.500136</v>
      </c>
    </row>
    <row r="6" spans="1:7" ht="12.75">
      <c r="A6" t="s">
        <v>14</v>
      </c>
      <c r="B6" s="49">
        <v>34.26803</v>
      </c>
      <c r="C6" s="49">
        <v>42.61311</v>
      </c>
      <c r="D6" s="49">
        <v>-32.37779</v>
      </c>
      <c r="E6" s="49">
        <v>-102.6153</v>
      </c>
      <c r="F6" s="49">
        <v>129.415</v>
      </c>
      <c r="G6" s="49">
        <v>0.005037416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3.39453</v>
      </c>
      <c r="C8" s="49">
        <v>-0.6544145</v>
      </c>
      <c r="D8" s="49">
        <v>-0.09525418</v>
      </c>
      <c r="E8" s="49">
        <v>0.9950283</v>
      </c>
      <c r="F8" s="49">
        <v>-1.355862</v>
      </c>
      <c r="G8" s="49">
        <v>0.3704226</v>
      </c>
    </row>
    <row r="9" spans="1:7" ht="12.75">
      <c r="A9" t="s">
        <v>17</v>
      </c>
      <c r="B9" s="49">
        <v>-1.016107</v>
      </c>
      <c r="C9" s="49">
        <v>-0.299414</v>
      </c>
      <c r="D9" s="49">
        <v>-0.2870379</v>
      </c>
      <c r="E9" s="49">
        <v>0.1162268</v>
      </c>
      <c r="F9" s="49">
        <v>0.03082287</v>
      </c>
      <c r="G9" s="49">
        <v>-0.2563046</v>
      </c>
    </row>
    <row r="10" spans="1:7" ht="12.75">
      <c r="A10" t="s">
        <v>18</v>
      </c>
      <c r="B10" s="49">
        <v>0.2501282</v>
      </c>
      <c r="C10" s="49">
        <v>0.4050132</v>
      </c>
      <c r="D10" s="49">
        <v>0.8276957</v>
      </c>
      <c r="E10" s="49">
        <v>-0.02581391</v>
      </c>
      <c r="F10" s="49">
        <v>0.03835836</v>
      </c>
      <c r="G10" s="49">
        <v>0.3316431</v>
      </c>
    </row>
    <row r="11" spans="1:7" ht="12.75">
      <c r="A11" t="s">
        <v>19</v>
      </c>
      <c r="B11" s="49">
        <v>1.890387</v>
      </c>
      <c r="C11" s="49">
        <v>0.5596883</v>
      </c>
      <c r="D11" s="49">
        <v>0.8255553</v>
      </c>
      <c r="E11" s="49">
        <v>-0.3470385</v>
      </c>
      <c r="F11" s="49">
        <v>12.86613</v>
      </c>
      <c r="G11" s="49">
        <v>2.239712</v>
      </c>
    </row>
    <row r="12" spans="1:7" ht="12.75">
      <c r="A12" t="s">
        <v>20</v>
      </c>
      <c r="B12" s="49">
        <v>0.3240445</v>
      </c>
      <c r="C12" s="49">
        <v>-0.01292682</v>
      </c>
      <c r="D12" s="49">
        <v>-0.1394865</v>
      </c>
      <c r="E12" s="49">
        <v>-0.1480385</v>
      </c>
      <c r="F12" s="49">
        <v>-0.2400658</v>
      </c>
      <c r="G12" s="49">
        <v>-0.05730272</v>
      </c>
    </row>
    <row r="13" spans="1:7" ht="12.75">
      <c r="A13" t="s">
        <v>21</v>
      </c>
      <c r="B13" s="49">
        <v>-0.07416688</v>
      </c>
      <c r="C13" s="49">
        <v>-0.1643867</v>
      </c>
      <c r="D13" s="49">
        <v>-0.2384267</v>
      </c>
      <c r="E13" s="49">
        <v>-0.08140615</v>
      </c>
      <c r="F13" s="49">
        <v>0.2451557</v>
      </c>
      <c r="G13" s="49">
        <v>-0.0945259</v>
      </c>
    </row>
    <row r="14" spans="1:7" ht="12.75">
      <c r="A14" t="s">
        <v>22</v>
      </c>
      <c r="B14" s="49">
        <v>0.09640596</v>
      </c>
      <c r="C14" s="49">
        <v>0.03695161</v>
      </c>
      <c r="D14" s="49">
        <v>0.1794958</v>
      </c>
      <c r="E14" s="49">
        <v>0.08414497</v>
      </c>
      <c r="F14" s="49">
        <v>0.05016924</v>
      </c>
      <c r="G14" s="49">
        <v>0.09296678</v>
      </c>
    </row>
    <row r="15" spans="1:7" ht="12.75">
      <c r="A15" t="s">
        <v>23</v>
      </c>
      <c r="B15" s="49">
        <v>-0.427519</v>
      </c>
      <c r="C15" s="49">
        <v>-0.2379252</v>
      </c>
      <c r="D15" s="49">
        <v>-0.1810659</v>
      </c>
      <c r="E15" s="49">
        <v>-0.2408243</v>
      </c>
      <c r="F15" s="49">
        <v>-0.4726692</v>
      </c>
      <c r="G15" s="49">
        <v>-0.2837483</v>
      </c>
    </row>
    <row r="16" spans="1:7" ht="12.75">
      <c r="A16" t="s">
        <v>24</v>
      </c>
      <c r="B16" s="49">
        <v>-0.0572191</v>
      </c>
      <c r="C16" s="49">
        <v>-0.02067122</v>
      </c>
      <c r="D16" s="49">
        <v>-0.03546526</v>
      </c>
      <c r="E16" s="49">
        <v>-0.02521951</v>
      </c>
      <c r="F16" s="49">
        <v>-0.05448654</v>
      </c>
      <c r="G16" s="49">
        <v>-0.035132</v>
      </c>
    </row>
    <row r="17" spans="1:7" ht="12.75">
      <c r="A17" t="s">
        <v>25</v>
      </c>
      <c r="B17" s="49">
        <v>-0.04670343</v>
      </c>
      <c r="C17" s="49">
        <v>-0.03743208</v>
      </c>
      <c r="D17" s="49">
        <v>-0.03649175</v>
      </c>
      <c r="E17" s="49">
        <v>-0.04078303</v>
      </c>
      <c r="F17" s="49">
        <v>-0.05418637</v>
      </c>
      <c r="G17" s="49">
        <v>-0.04159197</v>
      </c>
    </row>
    <row r="18" spans="1:7" ht="12.75">
      <c r="A18" t="s">
        <v>26</v>
      </c>
      <c r="B18" s="49">
        <v>0.02325691</v>
      </c>
      <c r="C18" s="49">
        <v>0.02030334</v>
      </c>
      <c r="D18" s="49">
        <v>0.02473517</v>
      </c>
      <c r="E18" s="49">
        <v>0.07182978</v>
      </c>
      <c r="F18" s="49">
        <v>-0.0275586</v>
      </c>
      <c r="G18" s="49">
        <v>0.02780913</v>
      </c>
    </row>
    <row r="19" spans="1:7" ht="12.75">
      <c r="A19" t="s">
        <v>27</v>
      </c>
      <c r="B19" s="49">
        <v>-0.2094331</v>
      </c>
      <c r="C19" s="49">
        <v>-0.1926495</v>
      </c>
      <c r="D19" s="49">
        <v>-0.1992881</v>
      </c>
      <c r="E19" s="49">
        <v>-0.1881231</v>
      </c>
      <c r="F19" s="49">
        <v>-0.1612958</v>
      </c>
      <c r="G19" s="49">
        <v>-0.1914085</v>
      </c>
    </row>
    <row r="20" spans="1:7" ht="12.75">
      <c r="A20" t="s">
        <v>28</v>
      </c>
      <c r="B20" s="49">
        <v>-0.0112079</v>
      </c>
      <c r="C20" s="49">
        <v>-0.003012905</v>
      </c>
      <c r="D20" s="49">
        <v>-0.01031239</v>
      </c>
      <c r="E20" s="49">
        <v>-0.0009924461</v>
      </c>
      <c r="F20" s="49">
        <v>-0.006458089</v>
      </c>
      <c r="G20" s="49">
        <v>-0.005929684</v>
      </c>
    </row>
    <row r="21" spans="1:7" ht="12.75">
      <c r="A21" t="s">
        <v>29</v>
      </c>
      <c r="B21" s="49">
        <v>-38.09357</v>
      </c>
      <c r="C21" s="49">
        <v>15.6798</v>
      </c>
      <c r="D21" s="49">
        <v>-0.5907372</v>
      </c>
      <c r="E21" s="49">
        <v>17.70173</v>
      </c>
      <c r="F21" s="49">
        <v>-17.62297</v>
      </c>
      <c r="G21" s="49">
        <v>0.01531619</v>
      </c>
    </row>
    <row r="22" spans="1:7" ht="12.75">
      <c r="A22" t="s">
        <v>30</v>
      </c>
      <c r="B22" s="49">
        <v>68.06429</v>
      </c>
      <c r="C22" s="49">
        <v>23.29938</v>
      </c>
      <c r="D22" s="49">
        <v>0.7986288</v>
      </c>
      <c r="E22" s="49">
        <v>-21.42524</v>
      </c>
      <c r="F22" s="49">
        <v>-79.02349</v>
      </c>
      <c r="G22" s="49">
        <v>0</v>
      </c>
    </row>
    <row r="23" spans="1:7" ht="12.75">
      <c r="A23" t="s">
        <v>31</v>
      </c>
      <c r="B23" s="49">
        <v>2.274727</v>
      </c>
      <c r="C23" s="49">
        <v>-1.333406</v>
      </c>
      <c r="D23" s="49">
        <v>0.3545823</v>
      </c>
      <c r="E23" s="49">
        <v>-1.740004</v>
      </c>
      <c r="F23" s="49">
        <v>5.01711</v>
      </c>
      <c r="G23" s="49">
        <v>0.3448009</v>
      </c>
    </row>
    <row r="24" spans="1:7" ht="12.75">
      <c r="A24" t="s">
        <v>32</v>
      </c>
      <c r="B24" s="49">
        <v>-2.689037</v>
      </c>
      <c r="C24" s="49">
        <v>0.9535128</v>
      </c>
      <c r="D24" s="49">
        <v>-1.366331</v>
      </c>
      <c r="E24" s="49">
        <v>0.08156029</v>
      </c>
      <c r="F24" s="49">
        <v>-0.4755002</v>
      </c>
      <c r="G24" s="49">
        <v>-0.5328642</v>
      </c>
    </row>
    <row r="25" spans="1:7" ht="12.75">
      <c r="A25" t="s">
        <v>33</v>
      </c>
      <c r="B25" s="49">
        <v>0.3012829</v>
      </c>
      <c r="C25" s="49">
        <v>-0.4192414</v>
      </c>
      <c r="D25" s="49">
        <v>-0.244928</v>
      </c>
      <c r="E25" s="49">
        <v>-0.9637157</v>
      </c>
      <c r="F25" s="49">
        <v>-1.337174</v>
      </c>
      <c r="G25" s="49">
        <v>-0.5262754</v>
      </c>
    </row>
    <row r="26" spans="1:7" ht="12.75">
      <c r="A26" t="s">
        <v>34</v>
      </c>
      <c r="B26" s="49">
        <v>0.7072063</v>
      </c>
      <c r="C26" s="49">
        <v>-0.4408198</v>
      </c>
      <c r="D26" s="49">
        <v>-0.1591834</v>
      </c>
      <c r="E26" s="49">
        <v>0.2181435</v>
      </c>
      <c r="F26" s="49">
        <v>1.448581</v>
      </c>
      <c r="G26" s="49">
        <v>0.2039166</v>
      </c>
    </row>
    <row r="27" spans="1:7" ht="12.75">
      <c r="A27" t="s">
        <v>35</v>
      </c>
      <c r="B27" s="49">
        <v>0.205598</v>
      </c>
      <c r="C27" s="49">
        <v>-0.2590548</v>
      </c>
      <c r="D27" s="49">
        <v>-0.19363</v>
      </c>
      <c r="E27" s="49">
        <v>0.130962</v>
      </c>
      <c r="F27" s="49">
        <v>0.3669758</v>
      </c>
      <c r="G27" s="49">
        <v>0.001380888</v>
      </c>
    </row>
    <row r="28" spans="1:7" ht="12.75">
      <c r="A28" t="s">
        <v>36</v>
      </c>
      <c r="B28" s="49">
        <v>-0.2058052</v>
      </c>
      <c r="C28" s="49">
        <v>0.4536882</v>
      </c>
      <c r="D28" s="49">
        <v>0.1507851</v>
      </c>
      <c r="E28" s="49">
        <v>0.3385967</v>
      </c>
      <c r="F28" s="49">
        <v>-0.08497252</v>
      </c>
      <c r="G28" s="49">
        <v>0.1856938</v>
      </c>
    </row>
    <row r="29" spans="1:7" ht="12.75">
      <c r="A29" t="s">
        <v>37</v>
      </c>
      <c r="B29" s="49">
        <v>0.03220191</v>
      </c>
      <c r="C29" s="49">
        <v>0.05092537</v>
      </c>
      <c r="D29" s="49">
        <v>0.0193884</v>
      </c>
      <c r="E29" s="49">
        <v>0.02123988</v>
      </c>
      <c r="F29" s="49">
        <v>-0.09052621</v>
      </c>
      <c r="G29" s="49">
        <v>0.01462043</v>
      </c>
    </row>
    <row r="30" spans="1:7" ht="12.75">
      <c r="A30" t="s">
        <v>38</v>
      </c>
      <c r="B30" s="49">
        <v>0.08338837</v>
      </c>
      <c r="C30" s="49">
        <v>0.03661451</v>
      </c>
      <c r="D30" s="49">
        <v>0.05082879</v>
      </c>
      <c r="E30" s="49">
        <v>-0.07059928</v>
      </c>
      <c r="F30" s="49">
        <v>0.1849441</v>
      </c>
      <c r="G30" s="49">
        <v>0.04079758</v>
      </c>
    </row>
    <row r="31" spans="1:7" ht="12.75">
      <c r="A31" t="s">
        <v>39</v>
      </c>
      <c r="B31" s="49">
        <v>-0.02296417</v>
      </c>
      <c r="C31" s="49">
        <v>-0.01154614</v>
      </c>
      <c r="D31" s="49">
        <v>-0.04478847</v>
      </c>
      <c r="E31" s="49">
        <v>0.007986242</v>
      </c>
      <c r="F31" s="49">
        <v>0.01059092</v>
      </c>
      <c r="G31" s="49">
        <v>-0.01354403</v>
      </c>
    </row>
    <row r="32" spans="1:7" ht="12.75">
      <c r="A32" t="s">
        <v>40</v>
      </c>
      <c r="B32" s="49">
        <v>0.02896594</v>
      </c>
      <c r="C32" s="49">
        <v>0.09176419</v>
      </c>
      <c r="D32" s="49">
        <v>0.05327403</v>
      </c>
      <c r="E32" s="49">
        <v>0.06403824</v>
      </c>
      <c r="F32" s="49">
        <v>0.01592882</v>
      </c>
      <c r="G32" s="49">
        <v>0.05661744</v>
      </c>
    </row>
    <row r="33" spans="1:7" ht="12.75">
      <c r="A33" t="s">
        <v>41</v>
      </c>
      <c r="B33" s="49">
        <v>0.1363197</v>
      </c>
      <c r="C33" s="49">
        <v>0.1023041</v>
      </c>
      <c r="D33" s="49">
        <v>0.127463</v>
      </c>
      <c r="E33" s="49">
        <v>0.1214005</v>
      </c>
      <c r="F33" s="49">
        <v>0.07833395</v>
      </c>
      <c r="G33" s="49">
        <v>0.1146843</v>
      </c>
    </row>
    <row r="34" spans="1:7" ht="12.75">
      <c r="A34" t="s">
        <v>42</v>
      </c>
      <c r="B34" s="49">
        <v>-0.006168641</v>
      </c>
      <c r="C34" s="49">
        <v>-0.006240711</v>
      </c>
      <c r="D34" s="49">
        <v>-0.002392712</v>
      </c>
      <c r="E34" s="49">
        <v>-0.006224029</v>
      </c>
      <c r="F34" s="49">
        <v>-0.01994509</v>
      </c>
      <c r="G34" s="49">
        <v>-0.007132456</v>
      </c>
    </row>
    <row r="35" spans="1:7" ht="12.75">
      <c r="A35" t="s">
        <v>43</v>
      </c>
      <c r="B35" s="49">
        <v>-0.00299732</v>
      </c>
      <c r="C35" s="49">
        <v>-0.005295432</v>
      </c>
      <c r="D35" s="49">
        <v>-0.003265016</v>
      </c>
      <c r="E35" s="49">
        <v>-0.009436557</v>
      </c>
      <c r="F35" s="49">
        <v>0.0007176092</v>
      </c>
      <c r="G35" s="49">
        <v>-0.004668492</v>
      </c>
    </row>
    <row r="36" spans="1:6" ht="12.75">
      <c r="A36" t="s">
        <v>44</v>
      </c>
      <c r="B36" s="49">
        <v>22.18018</v>
      </c>
      <c r="C36" s="49">
        <v>22.17712</v>
      </c>
      <c r="D36" s="49">
        <v>22.18628</v>
      </c>
      <c r="E36" s="49">
        <v>22.18018</v>
      </c>
      <c r="F36" s="49">
        <v>22.18933</v>
      </c>
    </row>
    <row r="37" spans="1:6" ht="12.75">
      <c r="A37" t="s">
        <v>45</v>
      </c>
      <c r="B37" s="49">
        <v>0.02848307</v>
      </c>
      <c r="C37" s="49">
        <v>0.2466838</v>
      </c>
      <c r="D37" s="49">
        <v>0.3326416</v>
      </c>
      <c r="E37" s="49">
        <v>0.3840129</v>
      </c>
      <c r="F37" s="49">
        <v>0.4267375</v>
      </c>
    </row>
    <row r="38" spans="1:7" ht="12.75">
      <c r="A38" t="s">
        <v>56</v>
      </c>
      <c r="B38" s="49">
        <v>-5.781219E-05</v>
      </c>
      <c r="C38" s="49">
        <v>-7.250399E-05</v>
      </c>
      <c r="D38" s="49">
        <v>5.504231E-05</v>
      </c>
      <c r="E38" s="49">
        <v>0.0001745096</v>
      </c>
      <c r="F38" s="49">
        <v>-0.0002202285</v>
      </c>
      <c r="G38" s="49">
        <v>0.0002963368</v>
      </c>
    </row>
    <row r="39" spans="1:7" ht="12.75">
      <c r="A39" t="s">
        <v>57</v>
      </c>
      <c r="B39" s="49">
        <v>6.515257E-05</v>
      </c>
      <c r="C39" s="49">
        <v>-2.648673E-05</v>
      </c>
      <c r="D39" s="49">
        <v>0</v>
      </c>
      <c r="E39" s="49">
        <v>-2.971906E-05</v>
      </c>
      <c r="F39" s="49">
        <v>2.821873E-05</v>
      </c>
      <c r="G39" s="49">
        <v>0.001133076</v>
      </c>
    </row>
    <row r="40" spans="2:5" ht="12.75">
      <c r="B40" t="s">
        <v>46</v>
      </c>
      <c r="C40" t="s">
        <v>47</v>
      </c>
      <c r="D40" t="s">
        <v>48</v>
      </c>
      <c r="E40">
        <v>3.117566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12.505</v>
      </c>
      <c r="J44">
        <v>12.506</v>
      </c>
    </row>
    <row r="50" spans="1:7" ht="12.75">
      <c r="A50" t="s">
        <v>59</v>
      </c>
      <c r="B50">
        <f>-0.017/(B7*B7+B22*B22)*(B21*B22+B6*B7)</f>
        <v>-5.781219470169835E-05</v>
      </c>
      <c r="C50">
        <f>-0.017/(C7*C7+C22*C22)*(C21*C22+C6*C7)</f>
        <v>-7.250399943913411E-05</v>
      </c>
      <c r="D50">
        <f>-0.017/(D7*D7+D22*D22)*(D21*D22+D6*D7)</f>
        <v>5.504232285149168E-05</v>
      </c>
      <c r="E50">
        <f>-0.017/(E7*E7+E22*E22)*(E21*E22+E6*E7)</f>
        <v>0.0001745096837774843</v>
      </c>
      <c r="F50">
        <f>-0.017/(F7*F7+F22*F22)*(F21*F22+F6*F7)</f>
        <v>-0.00022022849422576193</v>
      </c>
      <c r="G50">
        <f>(B50*B$4+C50*C$4+D50*D$4+E50*E$4+F50*F$4)/SUM(B$4:F$4)</f>
        <v>2.9104626544742037E-08</v>
      </c>
    </row>
    <row r="51" spans="1:7" ht="12.75">
      <c r="A51" t="s">
        <v>60</v>
      </c>
      <c r="B51">
        <f>-0.017/(B7*B7+B22*B22)*(B21*B7-B6*B22)</f>
        <v>6.515256359857128E-05</v>
      </c>
      <c r="C51">
        <f>-0.017/(C7*C7+C22*C22)*(C21*C7-C6*C22)</f>
        <v>-2.6486730176554786E-05</v>
      </c>
      <c r="D51">
        <f>-0.017/(D7*D7+D22*D22)*(D21*D7-D6*D22)</f>
        <v>9.998574015751901E-07</v>
      </c>
      <c r="E51">
        <f>-0.017/(E7*E7+E22*E22)*(E21*E7-E6*E22)</f>
        <v>-2.9719049814274336E-05</v>
      </c>
      <c r="F51">
        <f>-0.017/(F7*F7+F22*F22)*(F21*F7-F6*F22)</f>
        <v>2.8218726578883545E-05</v>
      </c>
      <c r="G51">
        <f>(B51*B$4+C51*C$4+D51*D$4+E51*E$4+F51*F$4)/SUM(B$4:F$4)</f>
        <v>-7.043471100967864E-08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9999.959476526492</v>
      </c>
      <c r="C62">
        <f>C7+(2/0.017)*(C8*C50-C23*C51)</f>
        <v>10000.001427071013</v>
      </c>
      <c r="D62">
        <f>D7+(2/0.017)*(D8*D50-D23*D51)</f>
        <v>9999.999341465522</v>
      </c>
      <c r="E62">
        <f>E7+(2/0.017)*(E8*E50-E23*E51)</f>
        <v>10000.014344800991</v>
      </c>
      <c r="F62">
        <f>F7+(2/0.017)*(F8*F50-F23*F51)</f>
        <v>10000.018473293097</v>
      </c>
    </row>
    <row r="63" spans="1:6" ht="12.75">
      <c r="A63" t="s">
        <v>68</v>
      </c>
      <c r="B63">
        <f>B8+(3/0.017)*(B9*B50-B24*B51)</f>
        <v>3.4358137111558538</v>
      </c>
      <c r="C63">
        <f>C8+(3/0.017)*(C9*C50-C24*C51)</f>
        <v>-0.6461267090456071</v>
      </c>
      <c r="D63">
        <f>D8+(3/0.017)*(D9*D50-D24*D51)</f>
        <v>-0.09780119704689338</v>
      </c>
      <c r="E63">
        <f>E8+(3/0.017)*(E9*E50-E24*E51)</f>
        <v>0.999035346429855</v>
      </c>
      <c r="F63">
        <f>F8+(3/0.017)*(F9*F50-F24*F51)</f>
        <v>-1.3546920113145549</v>
      </c>
    </row>
    <row r="64" spans="1:6" ht="12.75">
      <c r="A64" t="s">
        <v>69</v>
      </c>
      <c r="B64">
        <f>B9+(4/0.017)*(B10*B50-B25*B51)</f>
        <v>-1.0241281325887523</v>
      </c>
      <c r="C64">
        <f>C9+(4/0.017)*(C10*C50-C25*C51)</f>
        <v>-0.30893621427441953</v>
      </c>
      <c r="D64">
        <f>D9+(4/0.017)*(D10*D50-D25*D51)</f>
        <v>-0.2762606795256837</v>
      </c>
      <c r="E64">
        <f>E9+(4/0.017)*(E10*E50-E25*E51)</f>
        <v>0.10842786066676266</v>
      </c>
      <c r="F64">
        <f>F9+(4/0.017)*(F10*F50-F25*F51)</f>
        <v>0.03771363320720525</v>
      </c>
    </row>
    <row r="65" spans="1:6" ht="12.75">
      <c r="A65" t="s">
        <v>70</v>
      </c>
      <c r="B65">
        <f>B10+(5/0.017)*(B11*B50-B26*B51)</f>
        <v>0.20443298684011188</v>
      </c>
      <c r="C65">
        <f>C10+(5/0.017)*(C11*C50-C26*C51)</f>
        <v>0.38964393079753745</v>
      </c>
      <c r="D65">
        <f>D10+(5/0.017)*(D11*D50-D26*D51)</f>
        <v>0.8411073594279582</v>
      </c>
      <c r="E65">
        <f>E10+(5/0.017)*(E11*E50-E26*E51)</f>
        <v>-0.04171936922072128</v>
      </c>
      <c r="F65">
        <f>F10+(5/0.017)*(F11*F50-F26*F51)</f>
        <v>-0.8070432716409611</v>
      </c>
    </row>
    <row r="66" spans="1:6" ht="12.75">
      <c r="A66" t="s">
        <v>71</v>
      </c>
      <c r="B66">
        <f>B11+(6/0.017)*(B12*B50-B27*B51)</f>
        <v>1.8790473668834988</v>
      </c>
      <c r="C66">
        <f>C11+(6/0.017)*(C12*C50-C27*C51)</f>
        <v>0.5575973817275842</v>
      </c>
      <c r="D66">
        <f>D11+(6/0.017)*(D12*D50-D27*D51)</f>
        <v>0.8229138675607914</v>
      </c>
      <c r="E66">
        <f>E11+(6/0.017)*(E12*E50-E27*E51)</f>
        <v>-0.3547827655129822</v>
      </c>
      <c r="F66">
        <f>F11+(6/0.017)*(F12*F50-F27*F51)</f>
        <v>12.881134849372177</v>
      </c>
    </row>
    <row r="67" spans="1:6" ht="12.75">
      <c r="A67" t="s">
        <v>72</v>
      </c>
      <c r="B67">
        <f>B12+(7/0.017)*(B13*B50-B28*B51)</f>
        <v>0.33133128855425054</v>
      </c>
      <c r="C67">
        <f>C12+(7/0.017)*(C13*C50-C28*C51)</f>
        <v>-0.003071062882587324</v>
      </c>
      <c r="D67">
        <f>D12+(7/0.017)*(D13*D50-D28*D51)</f>
        <v>-0.14495239770427565</v>
      </c>
      <c r="E67">
        <f>E12+(7/0.017)*(E13*E50-E28*E51)</f>
        <v>-0.14974460147638557</v>
      </c>
      <c r="F67">
        <f>F12+(7/0.017)*(F13*F50-F28*F51)</f>
        <v>-0.2613097517925204</v>
      </c>
    </row>
    <row r="68" spans="1:6" ht="12.75">
      <c r="A68" t="s">
        <v>73</v>
      </c>
      <c r="B68">
        <f>B13+(8/0.017)*(B14*B50-B29*B51)</f>
        <v>-0.077776986879621</v>
      </c>
      <c r="C68">
        <f>C13+(8/0.017)*(C14*C50-C29*C51)</f>
        <v>-0.16501272022418065</v>
      </c>
      <c r="D68">
        <f>D13+(8/0.017)*(D14*D50-D29*D51)</f>
        <v>-0.2337864740523096</v>
      </c>
      <c r="E68">
        <f>E13+(8/0.017)*(E14*E50-E29*E51)</f>
        <v>-0.07419893063155994</v>
      </c>
      <c r="F68">
        <f>F13+(8/0.017)*(F14*F50-F29*F51)</f>
        <v>0.24115844738191142</v>
      </c>
    </row>
    <row r="69" spans="1:6" ht="12.75">
      <c r="A69" t="s">
        <v>74</v>
      </c>
      <c r="B69">
        <f>B14+(9/0.017)*(B15*B50-B30*B51)</f>
        <v>0.10661452531069544</v>
      </c>
      <c r="C69">
        <f>C14+(9/0.017)*(C15*C50-C30*C51)</f>
        <v>0.04659766558402669</v>
      </c>
      <c r="D69">
        <f>D14+(9/0.017)*(D15*D50-D30*D51)</f>
        <v>0.17419262450565798</v>
      </c>
      <c r="E69">
        <f>E14+(9/0.017)*(E15*E50-E30*E51)</f>
        <v>0.06078503802217922</v>
      </c>
      <c r="F69">
        <f>F14+(9/0.017)*(F15*F50-F30*F51)</f>
        <v>0.10251553721962119</v>
      </c>
    </row>
    <row r="70" spans="1:6" ht="12.75">
      <c r="A70" t="s">
        <v>75</v>
      </c>
      <c r="B70">
        <f>B15+(10/0.017)*(B16*B50-B31*B51)</f>
        <v>-0.4246930374727827</v>
      </c>
      <c r="C70">
        <f>C15+(10/0.017)*(C16*C50-C31*C51)</f>
        <v>-0.23722347845380853</v>
      </c>
      <c r="D70">
        <f>D15+(10/0.017)*(D16*D50-D31*D51)</f>
        <v>-0.18218784600452786</v>
      </c>
      <c r="E70">
        <f>E15+(10/0.017)*(E16*E50-E31*E51)</f>
        <v>-0.2432735383478213</v>
      </c>
      <c r="F70">
        <f>F15+(10/0.017)*(F16*F50-F31*F51)</f>
        <v>-0.4657864785976042</v>
      </c>
    </row>
    <row r="71" spans="1:6" ht="12.75">
      <c r="A71" t="s">
        <v>76</v>
      </c>
      <c r="B71">
        <f>B16+(11/0.017)*(B17*B50-B32*B51)</f>
        <v>-0.056693156003299876</v>
      </c>
      <c r="C71">
        <f>C16+(11/0.017)*(C17*C50-C32*C51)</f>
        <v>-0.01734242015735394</v>
      </c>
      <c r="D71">
        <f>D16+(11/0.017)*(D17*D50-D32*D51)</f>
        <v>-0.036799402841138515</v>
      </c>
      <c r="E71">
        <f>E16+(11/0.017)*(E17*E50-E32*E51)</f>
        <v>-0.02859319578037066</v>
      </c>
      <c r="F71">
        <f>F16+(11/0.017)*(F17*F50-F32*F51)</f>
        <v>-0.04705578657529922</v>
      </c>
    </row>
    <row r="72" spans="1:6" ht="12.75">
      <c r="A72" t="s">
        <v>77</v>
      </c>
      <c r="B72">
        <f>B17+(12/0.017)*(B18*B50-B33*B51)</f>
        <v>-0.05392186124687155</v>
      </c>
      <c r="C72">
        <f>C17+(12/0.017)*(C18*C50-C33*C51)</f>
        <v>-0.036558460418341605</v>
      </c>
      <c r="D72">
        <f>D17+(12/0.017)*(D18*D50-D33*D51)</f>
        <v>-0.03562066549015326</v>
      </c>
      <c r="E72">
        <f>E17+(12/0.017)*(E18*E50-E33*E51)</f>
        <v>-0.029388041976058297</v>
      </c>
      <c r="F72">
        <f>F17+(12/0.017)*(F18*F50-F33*F51)</f>
        <v>-0.05146257847241684</v>
      </c>
    </row>
    <row r="73" spans="1:6" ht="12.75">
      <c r="A73" t="s">
        <v>78</v>
      </c>
      <c r="B73">
        <f>B18+(13/0.017)*(B19*B50-B34*B51)</f>
        <v>0.03282314347530845</v>
      </c>
      <c r="C73">
        <f>C18+(13/0.017)*(C19*C50-C34*C51)</f>
        <v>0.030858241279445524</v>
      </c>
      <c r="D73">
        <f>D18+(13/0.017)*(D19*D50-D34*D51)</f>
        <v>0.016348726564226757</v>
      </c>
      <c r="E73">
        <f>E18+(13/0.017)*(E19*E50-E34*E51)</f>
        <v>0.04658356976695441</v>
      </c>
      <c r="F73">
        <f>F18+(13/0.017)*(F19*F50-F34*F51)</f>
        <v>3.562532959596257E-05</v>
      </c>
    </row>
    <row r="74" spans="1:6" ht="12.75">
      <c r="A74" t="s">
        <v>79</v>
      </c>
      <c r="B74">
        <f>B19+(14/0.017)*(B20*B50-B35*B51)</f>
        <v>-0.20873867004088742</v>
      </c>
      <c r="C74">
        <f>C19+(14/0.017)*(C20*C50-C35*C51)</f>
        <v>-0.19258510907210058</v>
      </c>
      <c r="D74">
        <f>D19+(14/0.017)*(D20*D50-D35*D51)</f>
        <v>-0.19975286158180663</v>
      </c>
      <c r="E74">
        <f>E19+(14/0.017)*(E20*E50-E35*E51)</f>
        <v>-0.18849668338099387</v>
      </c>
      <c r="F74">
        <f>F19+(14/0.017)*(F20*F50-F35*F51)</f>
        <v>-0.16014120748380178</v>
      </c>
    </row>
    <row r="75" spans="1:6" ht="12.75">
      <c r="A75" t="s">
        <v>80</v>
      </c>
      <c r="B75" s="49">
        <f>B20</f>
        <v>-0.0112079</v>
      </c>
      <c r="C75" s="49">
        <f>C20</f>
        <v>-0.003012905</v>
      </c>
      <c r="D75" s="49">
        <f>D20</f>
        <v>-0.01031239</v>
      </c>
      <c r="E75" s="49">
        <f>E20</f>
        <v>-0.0009924461</v>
      </c>
      <c r="F75" s="49">
        <f>F20</f>
        <v>-0.006458089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68.07483769076413</v>
      </c>
      <c r="C82">
        <f>C22+(2/0.017)*(C8*C51+C23*C50)</f>
        <v>23.31279300801897</v>
      </c>
      <c r="D82">
        <f>D22+(2/0.017)*(D8*D51+D23*D50)</f>
        <v>0.8009137168043672</v>
      </c>
      <c r="E82">
        <f>E22+(2/0.017)*(E8*E51+E23*E50)</f>
        <v>-21.464442216873632</v>
      </c>
      <c r="F82">
        <f>F22+(2/0.017)*(F8*F51+F23*F50)</f>
        <v>-79.15798073879078</v>
      </c>
    </row>
    <row r="83" spans="1:6" ht="12.75">
      <c r="A83" t="s">
        <v>83</v>
      </c>
      <c r="B83">
        <f>B23+(3/0.017)*(B9*B51+B24*B50)</f>
        <v>2.290478262587697</v>
      </c>
      <c r="C83">
        <f>C23+(3/0.017)*(C9*C51+C24*C50)</f>
        <v>-1.344206528297763</v>
      </c>
      <c r="D83">
        <f>D23+(3/0.017)*(D9*D51+D24*D50)</f>
        <v>0.34126000076596785</v>
      </c>
      <c r="E83">
        <f>E23+(3/0.017)*(E9*E51+E24*E50)</f>
        <v>-1.7381018393486332</v>
      </c>
      <c r="F83">
        <f>F23+(3/0.017)*(F9*F51+F24*F50)</f>
        <v>5.035743260327815</v>
      </c>
    </row>
    <row r="84" spans="1:6" ht="12.75">
      <c r="A84" t="s">
        <v>84</v>
      </c>
      <c r="B84">
        <f>B24+(4/0.017)*(B10*B51+B25*B50)</f>
        <v>-2.68930084287454</v>
      </c>
      <c r="C84">
        <f>C24+(4/0.017)*(C10*C51+C25*C50)</f>
        <v>0.9581408477374398</v>
      </c>
      <c r="D84">
        <f>D24+(4/0.017)*(D10*D51+D25*D50)</f>
        <v>-1.3693083713834053</v>
      </c>
      <c r="E84">
        <f>E24+(4/0.017)*(E10*E51+E25*E50)</f>
        <v>0.04216957066324571</v>
      </c>
      <c r="F84">
        <f>F24+(4/0.017)*(F10*F51+F25*F50)</f>
        <v>-0.40595520220924863</v>
      </c>
    </row>
    <row r="85" spans="1:6" ht="12.75">
      <c r="A85" t="s">
        <v>85</v>
      </c>
      <c r="B85">
        <f>B25+(5/0.017)*(B11*B51+B26*B50)</f>
        <v>0.32548243262751314</v>
      </c>
      <c r="C85">
        <f>C25+(5/0.017)*(C11*C51+C26*C50)</f>
        <v>-0.41420113954503396</v>
      </c>
      <c r="D85">
        <f>D25+(5/0.017)*(D11*D51+D26*D50)</f>
        <v>-0.24726223132890693</v>
      </c>
      <c r="E85">
        <f>E25+(5/0.017)*(E11*E51+E26*E50)</f>
        <v>-0.9494857565670338</v>
      </c>
      <c r="F85">
        <f>F25+(5/0.017)*(F11*F51+F26*F50)</f>
        <v>-1.3242190022928464</v>
      </c>
    </row>
    <row r="86" spans="1:6" ht="12.75">
      <c r="A86" t="s">
        <v>86</v>
      </c>
      <c r="B86">
        <f>B26+(6/0.017)*(B12*B51+B27*B50)</f>
        <v>0.7104626264548485</v>
      </c>
      <c r="C86">
        <f>C26+(6/0.017)*(C12*C51+C27*C50)</f>
        <v>-0.4340698359056638</v>
      </c>
      <c r="D86">
        <f>D26+(6/0.017)*(D12*D51+D27*D50)</f>
        <v>-0.16299421585288676</v>
      </c>
      <c r="E86">
        <f>E26+(6/0.017)*(E12*E51+E27*E50)</f>
        <v>0.22776245321039906</v>
      </c>
      <c r="F86">
        <f>F26+(6/0.017)*(F12*F51+F27*F50)</f>
        <v>1.4176658662273756</v>
      </c>
    </row>
    <row r="87" spans="1:6" ht="12.75">
      <c r="A87" t="s">
        <v>87</v>
      </c>
      <c r="B87">
        <f>B27+(7/0.017)*(B13*B51+B28*B50)</f>
        <v>0.20850748326402357</v>
      </c>
      <c r="C87">
        <f>C27+(7/0.017)*(C13*C51+C28*C50)</f>
        <v>-0.270806623518576</v>
      </c>
      <c r="D87">
        <f>D27+(7/0.017)*(D13*D51+D28*D50)</f>
        <v>-0.1903106949304315</v>
      </c>
      <c r="E87">
        <f>E27+(7/0.017)*(E13*E51+E28*E50)</f>
        <v>0.15628870678264506</v>
      </c>
      <c r="F87">
        <f>F27+(7/0.017)*(F13*F51+F28*F50)</f>
        <v>0.37752988603435667</v>
      </c>
    </row>
    <row r="88" spans="1:6" ht="12.75">
      <c r="A88" t="s">
        <v>88</v>
      </c>
      <c r="B88">
        <f>B28+(8/0.017)*(B14*B51+B29*B50)</f>
        <v>-0.20372546712964953</v>
      </c>
      <c r="C88">
        <f>C28+(8/0.017)*(C14*C51+C29*C50)</f>
        <v>0.4514900727898461</v>
      </c>
      <c r="D88">
        <f>D28+(8/0.017)*(D14*D51+D29*D50)</f>
        <v>0.15137176013014378</v>
      </c>
      <c r="E88">
        <f>E28+(8/0.017)*(E14*E51+E29*E50)</f>
        <v>0.33916416173516284</v>
      </c>
      <c r="F88">
        <f>F28+(8/0.017)*(F14*F51+F29*F50)</f>
        <v>-0.07492444330235505</v>
      </c>
    </row>
    <row r="89" spans="1:6" ht="12.75">
      <c r="A89" t="s">
        <v>89</v>
      </c>
      <c r="B89">
        <f>B29+(9/0.017)*(B15*B51+B30*B50)</f>
        <v>0.014903474019143902</v>
      </c>
      <c r="C89">
        <f>C29+(9/0.017)*(C15*C51+C30*C50)</f>
        <v>0.052856220556405174</v>
      </c>
      <c r="D89">
        <f>D29+(9/0.017)*(D15*D51+D30*D50)</f>
        <v>0.02077370890008148</v>
      </c>
      <c r="E89">
        <f>E29+(9/0.017)*(E15*E51+E30*E50)</f>
        <v>0.01850642718024865</v>
      </c>
      <c r="F89">
        <f>F29+(9/0.017)*(F15*F51+F30*F50)</f>
        <v>-0.11915048954023442</v>
      </c>
    </row>
    <row r="90" spans="1:6" ht="12.75">
      <c r="A90" t="s">
        <v>90</v>
      </c>
      <c r="B90">
        <f>B30+(10/0.017)*(B16*B51+B31*B50)</f>
        <v>0.08197639236199994</v>
      </c>
      <c r="C90">
        <f>C30+(10/0.017)*(C16*C51+C31*C50)</f>
        <v>0.037429012561555515</v>
      </c>
      <c r="D90">
        <f>D30+(10/0.017)*(D16*D51+D31*D50)</f>
        <v>0.049357777277368155</v>
      </c>
      <c r="E90">
        <f>E30+(10/0.017)*(E16*E51+E31*E50)</f>
        <v>-0.06933858797648702</v>
      </c>
      <c r="F90">
        <f>F30+(10/0.017)*(F16*F51+F31*F50)</f>
        <v>0.18266765109496771</v>
      </c>
    </row>
    <row r="91" spans="1:6" ht="12.75">
      <c r="A91" t="s">
        <v>91</v>
      </c>
      <c r="B91">
        <f>B31+(11/0.017)*(B17*B51+B32*B50)</f>
        <v>-0.026016626489399144</v>
      </c>
      <c r="C91">
        <f>C31+(11/0.017)*(C17*C51+C32*C50)</f>
        <v>-0.015209668891249365</v>
      </c>
      <c r="D91">
        <f>D31+(11/0.017)*(D17*D51+D32*D50)</f>
        <v>-0.04291469129777721</v>
      </c>
      <c r="E91">
        <f>E31+(11/0.017)*(E17*E51+E32*E50)</f>
        <v>0.016001570531432384</v>
      </c>
      <c r="F91">
        <f>F31+(11/0.017)*(F17*F51+F32*F50)</f>
        <v>0.007331652092354141</v>
      </c>
    </row>
    <row r="92" spans="1:6" ht="12.75">
      <c r="A92" t="s">
        <v>92</v>
      </c>
      <c r="B92">
        <f>B32+(12/0.017)*(B18*B51+B33*B50)</f>
        <v>0.02447250913162645</v>
      </c>
      <c r="C92">
        <f>C32+(12/0.017)*(C18*C51+C33*C50)</f>
        <v>0.08614873670779954</v>
      </c>
      <c r="D92">
        <f>D32+(12/0.017)*(D18*D51+D33*D50)</f>
        <v>0.05824385911088711</v>
      </c>
      <c r="E92">
        <f>E32+(12/0.017)*(E18*E51+E33*E50)</f>
        <v>0.07748589886267773</v>
      </c>
      <c r="F92">
        <f>F32+(12/0.017)*(F18*F51+F33*F50)</f>
        <v>0.003202441326903803</v>
      </c>
    </row>
    <row r="93" spans="1:6" ht="12.75">
      <c r="A93" t="s">
        <v>93</v>
      </c>
      <c r="B93">
        <f>B33+(13/0.017)*(B19*B51+B34*B50)</f>
        <v>0.12615792064663717</v>
      </c>
      <c r="C93">
        <f>C33+(13/0.017)*(C19*C51+C34*C50)</f>
        <v>0.10655214198917035</v>
      </c>
      <c r="D93">
        <f>D33+(13/0.017)*(D19*D51+D34*D50)</f>
        <v>0.1272099128584158</v>
      </c>
      <c r="E93">
        <f>E33+(13/0.017)*(E19*E51+E34*E50)</f>
        <v>0.12484526022456174</v>
      </c>
      <c r="F93">
        <f>F33+(13/0.017)*(F19*F51+F34*F50)</f>
        <v>0.07821229681011031</v>
      </c>
    </row>
    <row r="94" spans="1:6" ht="12.75">
      <c r="A94" t="s">
        <v>94</v>
      </c>
      <c r="B94">
        <f>B34+(14/0.017)*(B20*B51+B35*B50)</f>
        <v>-0.006627298928344932</v>
      </c>
      <c r="C94">
        <f>C34+(14/0.017)*(C20*C51+C35*C50)</f>
        <v>-0.0058588058230842404</v>
      </c>
      <c r="D94">
        <f>D34+(14/0.017)*(D20*D51+D35*D50)</f>
        <v>-0.0025492031635055306</v>
      </c>
      <c r="E94">
        <f>E34+(14/0.017)*(E20*E51+E35*E50)</f>
        <v>-0.007555903371828266</v>
      </c>
      <c r="F94">
        <f>F34+(14/0.017)*(F20*F51+F35*F50)</f>
        <v>-0.020225318151635474</v>
      </c>
    </row>
    <row r="95" spans="1:6" ht="12.75">
      <c r="A95" t="s">
        <v>95</v>
      </c>
      <c r="B95" s="49">
        <f>B35</f>
        <v>-0.00299732</v>
      </c>
      <c r="C95" s="49">
        <f>C35</f>
        <v>-0.005295432</v>
      </c>
      <c r="D95" s="49">
        <f>D35</f>
        <v>-0.003265016</v>
      </c>
      <c r="E95" s="49">
        <f>E35</f>
        <v>-0.009436557</v>
      </c>
      <c r="F95" s="49">
        <f>F35</f>
        <v>0.0007176092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3.435827634322865</v>
      </c>
      <c r="C103">
        <f>C63*10000/C62</f>
        <v>-0.6461266168387506</v>
      </c>
      <c r="D103">
        <f>D63*10000/D62</f>
        <v>-0.09780120348743984</v>
      </c>
      <c r="E103">
        <f>E63*10000/E62</f>
        <v>0.999033913335588</v>
      </c>
      <c r="F103">
        <f>F63*10000/F62</f>
        <v>-1.3546895087569197</v>
      </c>
      <c r="G103">
        <f>AVERAGE(C103:E103)</f>
        <v>0.08503536433646586</v>
      </c>
      <c r="H103">
        <f>STDEV(C103:E103)</f>
        <v>0.8376814432772741</v>
      </c>
      <c r="I103">
        <f>(B103*B4+C103*C4+D103*D4+E103*E4+F103*F4)/SUM(B4:F4)</f>
        <v>0.3789603825860867</v>
      </c>
      <c r="K103">
        <f>(LN(H103)+LN(H123))/2-LN(K114*K115^3)</f>
        <v>-3.9174073312244913</v>
      </c>
    </row>
    <row r="104" spans="1:11" ht="12.75">
      <c r="A104" t="s">
        <v>69</v>
      </c>
      <c r="B104">
        <f>B64*10000/B62</f>
        <v>-1.024132282728495</v>
      </c>
      <c r="C104">
        <f>C64*10000/C62</f>
        <v>-0.30893617018703423</v>
      </c>
      <c r="D104">
        <f>D64*10000/D62</f>
        <v>-0.2762606977184031</v>
      </c>
      <c r="E104">
        <f>E64*10000/E62</f>
        <v>0.10842770512937745</v>
      </c>
      <c r="F104">
        <f>F64*10000/F62</f>
        <v>0.03771356353783395</v>
      </c>
      <c r="G104">
        <f>AVERAGE(C104:E104)</f>
        <v>-0.15892305425868664</v>
      </c>
      <c r="H104">
        <f>STDEV(C104:E104)</f>
        <v>0.23210825714371508</v>
      </c>
      <c r="I104">
        <f>(B104*B4+C104*C4+D104*D4+E104*E4+F104*F4)/SUM(B4:F4)</f>
        <v>-0.25813026474269796</v>
      </c>
      <c r="K104">
        <f>(LN(H104)+LN(H124))/2-LN(K114*K115^4)</f>
        <v>-3.937951677990288</v>
      </c>
    </row>
    <row r="105" spans="1:11" ht="12.75">
      <c r="A105" t="s">
        <v>70</v>
      </c>
      <c r="B105">
        <f>B65*10000/B62</f>
        <v>0.20443381527694163</v>
      </c>
      <c r="C105">
        <f>C65*10000/C62</f>
        <v>0.3896438751925895</v>
      </c>
      <c r="D105">
        <f>D65*10000/D62</f>
        <v>0.8411074148177814</v>
      </c>
      <c r="E105">
        <f>E65*10000/E62</f>
        <v>-0.04171930937520223</v>
      </c>
      <c r="F105">
        <f>F65*10000/F62</f>
        <v>-0.8070417807690253</v>
      </c>
      <c r="G105">
        <f>AVERAGE(C105:E105)</f>
        <v>0.3963439935450563</v>
      </c>
      <c r="H105">
        <f>STDEV(C105:E105)</f>
        <v>0.4414514978191617</v>
      </c>
      <c r="I105">
        <f>(B105*B4+C105*C4+D105*D4+E105*E4+F105*F4)/SUM(B4:F4)</f>
        <v>0.20796253059720138</v>
      </c>
      <c r="K105">
        <f>(LN(H105)+LN(H125))/2-LN(K114*K115^5)</f>
        <v>-3.606157346040569</v>
      </c>
    </row>
    <row r="106" spans="1:11" ht="12.75">
      <c r="A106" t="s">
        <v>71</v>
      </c>
      <c r="B106">
        <f>B66*10000/B62</f>
        <v>1.879054981466975</v>
      </c>
      <c r="C106">
        <f>C66*10000/C62</f>
        <v>0.5575973021544895</v>
      </c>
      <c r="D106">
        <f>D66*10000/D62</f>
        <v>0.8229139217525103</v>
      </c>
      <c r="E106">
        <f>E66*10000/E62</f>
        <v>-0.35478225658489565</v>
      </c>
      <c r="F106">
        <f>F66*10000/F62</f>
        <v>12.881111053718186</v>
      </c>
      <c r="G106">
        <f>AVERAGE(C106:E106)</f>
        <v>0.3419096557740347</v>
      </c>
      <c r="H106">
        <f>STDEV(C106:E106)</f>
        <v>0.6177644718810624</v>
      </c>
      <c r="I106">
        <f>(B106*B4+C106*C4+D106*D4+E106*E4+F106*F4)/SUM(B4:F4)</f>
        <v>2.2370987128630166</v>
      </c>
      <c r="K106">
        <f>(LN(H106)+LN(H126))/2-LN(K114*K115^6)</f>
        <v>-2.895671075155445</v>
      </c>
    </row>
    <row r="107" spans="1:11" ht="12.75">
      <c r="A107" t="s">
        <v>72</v>
      </c>
      <c r="B107">
        <f>B67*10000/B62</f>
        <v>0.3313326312291609</v>
      </c>
      <c r="C107">
        <f>C67*10000/C62</f>
        <v>-0.003071062444324905</v>
      </c>
      <c r="D107">
        <f>D67*10000/D62</f>
        <v>-0.14495240724989145</v>
      </c>
      <c r="E107">
        <f>E67*10000/E62</f>
        <v>-0.14974438667104295</v>
      </c>
      <c r="F107">
        <f>F67*10000/F62</f>
        <v>-0.26130926906824875</v>
      </c>
      <c r="G107">
        <f>AVERAGE(C107:E107)</f>
        <v>-0.09925595212175309</v>
      </c>
      <c r="H107">
        <f>STDEV(C107:E107)</f>
        <v>0.08333300977636332</v>
      </c>
      <c r="I107">
        <f>(B107*B4+C107*C4+D107*D4+E107*E4+F107*F4)/SUM(B4:F4)</f>
        <v>-0.0584331357122141</v>
      </c>
      <c r="K107">
        <f>(LN(H107)+LN(H127))/2-LN(K114*K115^7)</f>
        <v>-3.497280878658994</v>
      </c>
    </row>
    <row r="108" spans="1:9" ht="12.75">
      <c r="A108" t="s">
        <v>73</v>
      </c>
      <c r="B108">
        <f>B68*10000/B62</f>
        <v>-0.07777730206026495</v>
      </c>
      <c r="C108">
        <f>C68*10000/C62</f>
        <v>-0.16501269667569704</v>
      </c>
      <c r="D108">
        <f>D68*10000/D62</f>
        <v>-0.23378648944795596</v>
      </c>
      <c r="E108">
        <f>E68*10000/E62</f>
        <v>-0.07419882419482325</v>
      </c>
      <c r="F108">
        <f>F68*10000/F62</f>
        <v>0.24115800188366623</v>
      </c>
      <c r="G108">
        <f>AVERAGE(C108:E108)</f>
        <v>-0.15766600343949208</v>
      </c>
      <c r="H108">
        <f>STDEV(C108:E108)</f>
        <v>0.08004708708857969</v>
      </c>
      <c r="I108">
        <f>(B108*B4+C108*C4+D108*D4+E108*E4+F108*F4)/SUM(B4:F4)</f>
        <v>-0.0928799125522125</v>
      </c>
    </row>
    <row r="109" spans="1:9" ht="12.75">
      <c r="A109" t="s">
        <v>74</v>
      </c>
      <c r="B109">
        <f>B69*10000/B62</f>
        <v>0.10661495735153542</v>
      </c>
      <c r="C109">
        <f>C69*10000/C62</f>
        <v>0.04659765893420986</v>
      </c>
      <c r="D109">
        <f>D69*10000/D62</f>
        <v>0.17419263597684365</v>
      </c>
      <c r="E109">
        <f>E69*10000/E62</f>
        <v>0.06078495082737693</v>
      </c>
      <c r="F109">
        <f>F69*10000/F62</f>
        <v>0.10251534784001443</v>
      </c>
      <c r="G109">
        <f>AVERAGE(C109:E109)</f>
        <v>0.09385841524614348</v>
      </c>
      <c r="H109">
        <f>STDEV(C109:E109)</f>
        <v>0.06993218199171339</v>
      </c>
      <c r="I109">
        <f>(B109*B4+C109*C4+D109*D4+E109*E4+F109*F4)/SUM(B4:F4)</f>
        <v>0.09685548865331332</v>
      </c>
    </row>
    <row r="110" spans="1:11" ht="12.75">
      <c r="A110" t="s">
        <v>75</v>
      </c>
      <c r="B110">
        <f>B70*10000/B62</f>
        <v>-0.42469475848346216</v>
      </c>
      <c r="C110">
        <f>C70*10000/C62</f>
        <v>-0.23722344460033842</v>
      </c>
      <c r="D110">
        <f>D70*10000/D62</f>
        <v>-0.18218785800222648</v>
      </c>
      <c r="E110">
        <f>E70*10000/E62</f>
        <v>-0.2432731893772725</v>
      </c>
      <c r="F110">
        <f>F70*10000/F62</f>
        <v>-0.46578561813817976</v>
      </c>
      <c r="G110">
        <f>AVERAGE(C110:E110)</f>
        <v>-0.22089483065994578</v>
      </c>
      <c r="H110">
        <f>STDEV(C110:E110)</f>
        <v>0.03365742343392588</v>
      </c>
      <c r="I110">
        <f>(B110*B4+C110*C4+D110*D4+E110*E4+F110*F4)/SUM(B4:F4)</f>
        <v>-0.2831117398515363</v>
      </c>
      <c r="K110">
        <f>EXP(AVERAGE(K103:K107))</f>
        <v>0.02813070310875318</v>
      </c>
    </row>
    <row r="111" spans="1:9" ht="12.75">
      <c r="A111" t="s">
        <v>76</v>
      </c>
      <c r="B111">
        <f>B71*10000/B62</f>
        <v>-0.0566933857445914</v>
      </c>
      <c r="C111">
        <f>C71*10000/C62</f>
        <v>-0.017342417682467783</v>
      </c>
      <c r="D111">
        <f>D71*10000/D62</f>
        <v>-0.03679940526450623</v>
      </c>
      <c r="E111">
        <f>E71*10000/E62</f>
        <v>-0.02859315476405918</v>
      </c>
      <c r="F111">
        <f>F71*10000/F62</f>
        <v>-0.047055699647926066</v>
      </c>
      <c r="G111">
        <f>AVERAGE(C111:E111)</f>
        <v>-0.02757832590367773</v>
      </c>
      <c r="H111">
        <f>STDEV(C111:E111)</f>
        <v>0.009768111365755254</v>
      </c>
      <c r="I111">
        <f>(B111*B4+C111*C4+D111*D4+E111*E4+F111*F4)/SUM(B4:F4)</f>
        <v>-0.03439728957525103</v>
      </c>
    </row>
    <row r="112" spans="1:9" ht="12.75">
      <c r="A112" t="s">
        <v>77</v>
      </c>
      <c r="B112">
        <f>B72*10000/B62</f>
        <v>-0.053922079757868606</v>
      </c>
      <c r="C112">
        <f>C72*10000/C62</f>
        <v>-0.036558455201190436</v>
      </c>
      <c r="D112">
        <f>D72*10000/D62</f>
        <v>-0.03562066783589705</v>
      </c>
      <c r="E112">
        <f>E72*10000/E62</f>
        <v>-0.029387999819557403</v>
      </c>
      <c r="F112">
        <f>F72*10000/F62</f>
        <v>-0.0514624834042629</v>
      </c>
      <c r="G112">
        <f>AVERAGE(C112:E112)</f>
        <v>-0.03385570761888163</v>
      </c>
      <c r="H112">
        <f>STDEV(C112:E112)</f>
        <v>0.003897456994083772</v>
      </c>
      <c r="I112">
        <f>(B112*B4+C112*C4+D112*D4+E112*E4+F112*F4)/SUM(B4:F4)</f>
        <v>-0.03911322978014415</v>
      </c>
    </row>
    <row r="113" spans="1:9" ht="12.75">
      <c r="A113" t="s">
        <v>78</v>
      </c>
      <c r="B113">
        <f>B73*10000/B62</f>
        <v>0.03282327648662597</v>
      </c>
      <c r="C113">
        <f>C73*10000/C62</f>
        <v>0.03085823687575599</v>
      </c>
      <c r="D113">
        <f>D73*10000/D62</f>
        <v>0.01634872764084684</v>
      </c>
      <c r="E113">
        <f>E73*10000/E62</f>
        <v>0.046583502943846486</v>
      </c>
      <c r="F113">
        <f>F73*10000/F62</f>
        <v>3.5625263784368614E-05</v>
      </c>
      <c r="G113">
        <f>AVERAGE(C113:E113)</f>
        <v>0.03126348915348311</v>
      </c>
      <c r="H113">
        <f>STDEV(C113:E113)</f>
        <v>0.015121460956606398</v>
      </c>
      <c r="I113">
        <f>(B113*B4+C113*C4+D113*D4+E113*E4+F113*F4)/SUM(B4:F4)</f>
        <v>0.027326681912711304</v>
      </c>
    </row>
    <row r="114" spans="1:11" ht="12.75">
      <c r="A114" t="s">
        <v>79</v>
      </c>
      <c r="B114">
        <f>B74*10000/B62</f>
        <v>-0.2087395159259118</v>
      </c>
      <c r="C114">
        <f>C74*10000/C62</f>
        <v>-0.19258508158884186</v>
      </c>
      <c r="D114">
        <f>D74*10000/D62</f>
        <v>-0.19975287473622214</v>
      </c>
      <c r="E114">
        <f>E74*10000/E62</f>
        <v>-0.1884964129866407</v>
      </c>
      <c r="F114">
        <f>F74*10000/F62</f>
        <v>-0.160140911650802</v>
      </c>
      <c r="G114">
        <f>AVERAGE(C114:E114)</f>
        <v>-0.19361145643723487</v>
      </c>
      <c r="H114">
        <f>STDEV(C114:E114)</f>
        <v>0.0056979879586583695</v>
      </c>
      <c r="I114">
        <f>(B114*B4+C114*C4+D114*D4+E114*E4+F114*F4)/SUM(B4:F4)</f>
        <v>-0.19134032169469742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-0.011207945418487924</v>
      </c>
      <c r="C115">
        <f>C75*10000/C62</f>
        <v>-0.003012904570037123</v>
      </c>
      <c r="D115">
        <f>D75*10000/D62</f>
        <v>-0.01031239067910648</v>
      </c>
      <c r="E115">
        <f>E75*10000/E62</f>
        <v>-0.0009924446763578622</v>
      </c>
      <c r="F115">
        <f>F75*10000/F62</f>
        <v>-0.006458077069804944</v>
      </c>
      <c r="G115">
        <f>AVERAGE(C115:E115)</f>
        <v>-0.004772579975167155</v>
      </c>
      <c r="H115">
        <f>STDEV(C115:E115)</f>
        <v>0.004902824851256891</v>
      </c>
      <c r="I115">
        <f>(B115*B4+C115*C4+D115*D4+E115*E4+F115*F4)/SUM(B4:F4)</f>
        <v>-0.005929926388855879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68.0751135547702</v>
      </c>
      <c r="C122">
        <f>C82*10000/C62</f>
        <v>23.312789681118335</v>
      </c>
      <c r="D122">
        <f>D82*10000/D62</f>
        <v>0.8009137695473003</v>
      </c>
      <c r="E122">
        <f>E82*10000/E62</f>
        <v>-21.464411426602602</v>
      </c>
      <c r="F122">
        <f>F82*10000/F62</f>
        <v>-79.15783450820301</v>
      </c>
      <c r="G122">
        <f>AVERAGE(C122:E122)</f>
        <v>0.8830973413543445</v>
      </c>
      <c r="H122">
        <f>STDEV(C122:E122)</f>
        <v>22.388713682677874</v>
      </c>
      <c r="I122">
        <f>(B122*B4+C122*C4+D122*D4+E122*E4+F122*F4)/SUM(B4:F4)</f>
        <v>-0.05050473603457211</v>
      </c>
    </row>
    <row r="123" spans="1:9" ht="12.75">
      <c r="A123" t="s">
        <v>83</v>
      </c>
      <c r="B123">
        <f>B83*10000/B62</f>
        <v>2.2904875444388297</v>
      </c>
      <c r="C123">
        <f>C83*10000/C62</f>
        <v>-1.3442063364699735</v>
      </c>
      <c r="D123">
        <f>D83*10000/D62</f>
        <v>0.34126002323911697</v>
      </c>
      <c r="E123">
        <f>E83*10000/E62</f>
        <v>-1.7380993460797107</v>
      </c>
      <c r="F123">
        <f>F83*10000/F62</f>
        <v>5.035733957668879</v>
      </c>
      <c r="G123">
        <f>AVERAGE(C123:E123)</f>
        <v>-0.9136818864368558</v>
      </c>
      <c r="H123">
        <f>STDEV(C123:E123)</f>
        <v>1.1045122558173526</v>
      </c>
      <c r="I123">
        <f>(B123*B4+C123*C4+D123*D4+E123*E4+F123*F4)/SUM(B4:F4)</f>
        <v>0.3442815559159228</v>
      </c>
    </row>
    <row r="124" spans="1:9" ht="12.75">
      <c r="A124" t="s">
        <v>84</v>
      </c>
      <c r="B124">
        <f>B84*10000/B62</f>
        <v>-2.689311740899849</v>
      </c>
      <c r="C124">
        <f>C84*10000/C62</f>
        <v>0.9581407110039564</v>
      </c>
      <c r="D124">
        <f>D84*10000/D62</f>
        <v>-1.3693084615570887</v>
      </c>
      <c r="E124">
        <f>E84*10000/E62</f>
        <v>0.04216951017192258</v>
      </c>
      <c r="F124">
        <f>F84*10000/F62</f>
        <v>-0.4059544522776905</v>
      </c>
      <c r="G124">
        <f>AVERAGE(C124:E124)</f>
        <v>-0.12299941346040326</v>
      </c>
      <c r="H124">
        <f>STDEV(C124:E124)</f>
        <v>1.1724826193654938</v>
      </c>
      <c r="I124">
        <f>(B124*B4+C124*C4+D124*D4+E124*E4+F124*F4)/SUM(B4:F4)</f>
        <v>-0.5327692472410815</v>
      </c>
    </row>
    <row r="125" spans="1:9" ht="12.75">
      <c r="A125" t="s">
        <v>85</v>
      </c>
      <c r="B125">
        <f>B85*10000/B62</f>
        <v>0.3254837516007317</v>
      </c>
      <c r="C125">
        <f>C85*10000/C62</f>
        <v>-0.41420108043559845</v>
      </c>
      <c r="D125">
        <f>D85*10000/D62</f>
        <v>-0.24726224761197843</v>
      </c>
      <c r="E125">
        <f>E85*10000/E62</f>
        <v>-0.9494843945505653</v>
      </c>
      <c r="F125">
        <f>F85*10000/F62</f>
        <v>-1.32421655602879</v>
      </c>
      <c r="G125">
        <f>AVERAGE(C125:E125)</f>
        <v>-0.5369825741993807</v>
      </c>
      <c r="H125">
        <f>STDEV(C125:E125)</f>
        <v>0.36685890655796943</v>
      </c>
      <c r="I125">
        <f>(B125*B4+C125*C4+D125*D4+E125*E4+F125*F4)/SUM(B4:F4)</f>
        <v>-0.5169623447121914</v>
      </c>
    </row>
    <row r="126" spans="1:9" ht="12.75">
      <c r="A126" t="s">
        <v>86</v>
      </c>
      <c r="B126">
        <f>B86*10000/B62</f>
        <v>0.7104655055078576</v>
      </c>
      <c r="C126">
        <f>C86*10000/C62</f>
        <v>-0.4340697739608246</v>
      </c>
      <c r="D126">
        <f>D86*10000/D62</f>
        <v>-0.16299422658661855</v>
      </c>
      <c r="E126">
        <f>E86*10000/E62</f>
        <v>0.22776212649016128</v>
      </c>
      <c r="F126">
        <f>F86*10000/F62</f>
        <v>1.4176632473365074</v>
      </c>
      <c r="G126">
        <f>AVERAGE(C126:E126)</f>
        <v>-0.12310062468576062</v>
      </c>
      <c r="H126">
        <f>STDEV(C126:E126)</f>
        <v>0.3327145784574355</v>
      </c>
      <c r="I126">
        <f>(B126*B4+C126*C4+D126*D4+E126*E4+F126*F4)/SUM(B4:F4)</f>
        <v>0.20328782793903938</v>
      </c>
    </row>
    <row r="127" spans="1:9" ht="12.75">
      <c r="A127" t="s">
        <v>87</v>
      </c>
      <c r="B127">
        <f>B87*10000/B62</f>
        <v>0.20850832821219503</v>
      </c>
      <c r="C127">
        <f>C87*10000/C62</f>
        <v>-0.27080658487255327</v>
      </c>
      <c r="D127">
        <f>D87*10000/D62</f>
        <v>-0.19031070746304776</v>
      </c>
      <c r="E127">
        <f>E87*10000/E62</f>
        <v>0.15628848258992706</v>
      </c>
      <c r="F127">
        <f>F87*10000/F62</f>
        <v>0.3775291886136212</v>
      </c>
      <c r="G127">
        <f>AVERAGE(C127:E127)</f>
        <v>-0.101609603248558</v>
      </c>
      <c r="H127">
        <f>STDEV(C127:E127)</f>
        <v>0.22694374540697848</v>
      </c>
      <c r="I127">
        <f>(B127*B4+C127*C4+D127*D4+E127*E4+F127*F4)/SUM(B4:F4)</f>
        <v>0.007283983426472022</v>
      </c>
    </row>
    <row r="128" spans="1:9" ht="12.75">
      <c r="A128" t="s">
        <v>88</v>
      </c>
      <c r="B128">
        <f>B88*10000/B62</f>
        <v>-0.20372629269935205</v>
      </c>
      <c r="C128">
        <f>C88*10000/C62</f>
        <v>0.45149000835901576</v>
      </c>
      <c r="D128">
        <f>D88*10000/D62</f>
        <v>0.15137177009849673</v>
      </c>
      <c r="E128">
        <f>E88*10000/E62</f>
        <v>0.33916367521162044</v>
      </c>
      <c r="F128">
        <f>F88*10000/F62</f>
        <v>-0.0749243048924906</v>
      </c>
      <c r="G128">
        <f>AVERAGE(C128:E128)</f>
        <v>0.3140084845563777</v>
      </c>
      <c r="H128">
        <f>STDEV(C128:E128)</f>
        <v>0.15163220946364134</v>
      </c>
      <c r="I128">
        <f>(B128*B4+C128*C4+D128*D4+E128*E4+F128*F4)/SUM(B4:F4)</f>
        <v>0.18707500109089165</v>
      </c>
    </row>
    <row r="129" spans="1:9" ht="12.75">
      <c r="A129" t="s">
        <v>89</v>
      </c>
      <c r="B129">
        <f>B89*10000/B62</f>
        <v>0.014903534413442101</v>
      </c>
      <c r="C129">
        <f>C89*10000/C62</f>
        <v>0.05285621301344823</v>
      </c>
      <c r="D129">
        <f>D89*10000/D62</f>
        <v>0.020773710268101923</v>
      </c>
      <c r="E129">
        <f>E89*10000/E62</f>
        <v>0.01850640063318524</v>
      </c>
      <c r="F129">
        <f>F89*10000/F62</f>
        <v>-0.11915026943044946</v>
      </c>
      <c r="G129">
        <f>AVERAGE(C129:E129)</f>
        <v>0.030712107971578462</v>
      </c>
      <c r="H129">
        <f>STDEV(C129:E129)</f>
        <v>0.01921083585698883</v>
      </c>
      <c r="I129">
        <f>(B129*B4+C129*C4+D129*D4+E129*E4+F129*F4)/SUM(B4:F4)</f>
        <v>0.00843228292358009</v>
      </c>
    </row>
    <row r="130" spans="1:9" ht="12.75">
      <c r="A130" t="s">
        <v>90</v>
      </c>
      <c r="B130">
        <f>B90*10000/B62</f>
        <v>0.08197672456016254</v>
      </c>
      <c r="C130">
        <f>C90*10000/C62</f>
        <v>0.03742900722017039</v>
      </c>
      <c r="D130">
        <f>D90*10000/D62</f>
        <v>0.049357780527748175</v>
      </c>
      <c r="E130">
        <f>E90*10000/E62</f>
        <v>-0.06933848851180514</v>
      </c>
      <c r="F130">
        <f>F90*10000/F62</f>
        <v>0.18266731364828528</v>
      </c>
      <c r="G130">
        <f>AVERAGE(C130:E130)</f>
        <v>0.005816099745371141</v>
      </c>
      <c r="H130">
        <f>STDEV(C130:E130)</f>
        <v>0.06535849608302788</v>
      </c>
      <c r="I130">
        <f>(B130*B4+C130*C4+D130*D4+E130*E4+F130*F4)/SUM(B4:F4)</f>
        <v>0.04043894259117277</v>
      </c>
    </row>
    <row r="131" spans="1:9" ht="12.75">
      <c r="A131" t="s">
        <v>91</v>
      </c>
      <c r="B131">
        <f>B91*10000/B62</f>
        <v>-0.026016731918233806</v>
      </c>
      <c r="C131">
        <f>C91*10000/C62</f>
        <v>-0.015209666720721916</v>
      </c>
      <c r="D131">
        <f>D91*10000/D62</f>
        <v>-0.04291469412385778</v>
      </c>
      <c r="E131">
        <f>E91*10000/E62</f>
        <v>0.01600154757753083</v>
      </c>
      <c r="F131">
        <f>F91*10000/F62</f>
        <v>0.0073316385484033615</v>
      </c>
      <c r="G131">
        <f>AVERAGE(C131:E131)</f>
        <v>-0.014040937755682955</v>
      </c>
      <c r="H131">
        <f>STDEV(C131:E131)</f>
        <v>0.029475503890508837</v>
      </c>
      <c r="I131">
        <f>(B131*B4+C131*C4+D131*D4+E131*E4+F131*F4)/SUM(B4:F4)</f>
        <v>-0.01292319708380785</v>
      </c>
    </row>
    <row r="132" spans="1:9" ht="12.75">
      <c r="A132" t="s">
        <v>92</v>
      </c>
      <c r="B132">
        <f>B92*10000/B62</f>
        <v>0.024472608303135874</v>
      </c>
      <c r="C132">
        <f>C92*10000/C62</f>
        <v>0.08614872441376481</v>
      </c>
      <c r="D132">
        <f>D92*10000/D62</f>
        <v>0.05824386294644629</v>
      </c>
      <c r="E132">
        <f>E92*10000/E62</f>
        <v>0.07748578771085729</v>
      </c>
      <c r="F132">
        <f>F92*10000/F62</f>
        <v>0.0032024354109510054</v>
      </c>
      <c r="G132">
        <f>AVERAGE(C132:E132)</f>
        <v>0.07395945835702279</v>
      </c>
      <c r="H132">
        <f>STDEV(C132:E132)</f>
        <v>0.014282736866978452</v>
      </c>
      <c r="I132">
        <f>(B132*B4+C132*C4+D132*D4+E132*E4+F132*F4)/SUM(B4:F4)</f>
        <v>0.057347985470011235</v>
      </c>
    </row>
    <row r="133" spans="1:9" ht="12.75">
      <c r="A133" t="s">
        <v>93</v>
      </c>
      <c r="B133">
        <f>B93*10000/B62</f>
        <v>0.1261584318844244</v>
      </c>
      <c r="C133">
        <f>C93*10000/C62</f>
        <v>0.10655212678342521</v>
      </c>
      <c r="D133">
        <f>D93*10000/D62</f>
        <v>0.1272099212356277</v>
      </c>
      <c r="E133">
        <f>E93*10000/E62</f>
        <v>0.12484508113677739</v>
      </c>
      <c r="F133">
        <f>F93*10000/F62</f>
        <v>0.07821215232650894</v>
      </c>
      <c r="G133">
        <f>AVERAGE(C133:E133)</f>
        <v>0.11953570971861009</v>
      </c>
      <c r="H133">
        <f>STDEV(C133:E133)</f>
        <v>0.011306112795714</v>
      </c>
      <c r="I133">
        <f>(B133*B4+C133*C4+D133*D4+E133*E4+F133*F4)/SUM(B4:F4)</f>
        <v>0.1149844780900837</v>
      </c>
    </row>
    <row r="134" spans="1:9" ht="12.75">
      <c r="A134" t="s">
        <v>94</v>
      </c>
      <c r="B134">
        <f>B94*10000/B62</f>
        <v>-0.006627325784571018</v>
      </c>
      <c r="C134">
        <f>C94*10000/C62</f>
        <v>-0.005858804986991164</v>
      </c>
      <c r="D134">
        <f>D94*10000/D62</f>
        <v>-0.002549203331379359</v>
      </c>
      <c r="E134">
        <f>E94*10000/E62</f>
        <v>-0.007555892533050797</v>
      </c>
      <c r="F134">
        <f>F94*10000/F62</f>
        <v>-0.020225280788881476</v>
      </c>
      <c r="G134">
        <f>AVERAGE(C134:E134)</f>
        <v>-0.0053213002838071065</v>
      </c>
      <c r="H134">
        <f>STDEV(C134:E134)</f>
        <v>0.002546255617567115</v>
      </c>
      <c r="I134">
        <f>(B134*B4+C134*C4+D134*D4+E134*E4+F134*F4)/SUM(B4:F4)</f>
        <v>-0.007498766149382593</v>
      </c>
    </row>
    <row r="135" spans="1:9" ht="12.75">
      <c r="A135" t="s">
        <v>95</v>
      </c>
      <c r="B135">
        <f>B95*10000/B62</f>
        <v>-0.0029973321462309823</v>
      </c>
      <c r="C135">
        <f>C95*10000/C62</f>
        <v>-0.005295431244304358</v>
      </c>
      <c r="D135">
        <f>D95*10000/D62</f>
        <v>-0.003265016215012575</v>
      </c>
      <c r="E135">
        <f>E95*10000/E62</f>
        <v>-0.009436543463466198</v>
      </c>
      <c r="F135">
        <f>F95*10000/F62</f>
        <v>0.0007176078743419407</v>
      </c>
      <c r="G135">
        <f>AVERAGE(C135:E135)</f>
        <v>-0.005998996974261044</v>
      </c>
      <c r="H135">
        <f>STDEV(C135:E135)</f>
        <v>0.0031453442890848186</v>
      </c>
      <c r="I135">
        <f>(B135*B4+C135*C4+D135*D4+E135*E4+F135*F4)/SUM(B4:F4)</f>
        <v>-0.004668337446744034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2004-11-25T13:43:53Z</cp:lastPrinted>
  <dcterms:created xsi:type="dcterms:W3CDTF">2004-11-25T13:43:53Z</dcterms:created>
  <dcterms:modified xsi:type="dcterms:W3CDTF">2004-11-25T14:17:43Z</dcterms:modified>
  <cp:category/>
  <cp:version/>
  <cp:contentType/>
  <cp:contentStatus/>
</cp:coreProperties>
</file>