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<sst xmlns="http://schemas.openxmlformats.org/spreadsheetml/2006/main" count="203" uniqueCount="98">
  <si>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Mon 29/11/2004       08:43:01</t>
  </si>
  <si>
    <t>LISSNER</t>
  </si>
  <si>
    <t>HCMQAP412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</si>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</sst>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Result_HCMQAP!$B$8:$F$8</c:f>
              <c:numCache>
                <c:ptCount val="5"/>
                <c:pt idx="0">
                  <c:v>-0.9620782</c:v>
                </c:pt>
                <c:pt idx="1">
                  <c:v>-2.221589</c:v>
                </c:pt>
                <c:pt idx="2">
                  <c:v>-1.756163</c:v>
                </c:pt>
                <c:pt idx="3">
                  <c:v>-1.608679</c:v>
                </c:pt>
                <c:pt idx="4">
                  <c:v>-3.210338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Result_HCMQAP!$B$23:$F$23</c:f>
              <c:numCache>
                <c:ptCount val="5"/>
                <c:pt idx="0">
                  <c:v>1.629897</c:v>
                </c:pt>
                <c:pt idx="1">
                  <c:v>0.4559814</c:v>
                </c:pt>
                <c:pt idx="2">
                  <c:v>-0.2590053</c:v>
                </c:pt>
                <c:pt idx="3">
                  <c:v>-0.04774234</c:v>
                </c:pt>
                <c:pt idx="4">
                  <c:v>5.667447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Result_HCMQAP!$B$11:$F$11</c:f>
              <c:numCache>
                <c:ptCount val="5"/>
                <c:pt idx="0">
                  <c:v>2.306582</c:v>
                </c:pt>
                <c:pt idx="1">
                  <c:v>0.7767192</c:v>
                </c:pt>
                <c:pt idx="2">
                  <c:v>1.357617</c:v>
                </c:pt>
                <c:pt idx="3">
                  <c:v>0.9354854</c:v>
                </c:pt>
                <c:pt idx="4">
                  <c:v>13.97654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Result_HCMQAP!$B$26:$F$26</c:f>
              <c:numCache>
                <c:ptCount val="5"/>
                <c:pt idx="0">
                  <c:v>0.5674448</c:v>
                </c:pt>
                <c:pt idx="1">
                  <c:v>0.3228097</c:v>
                </c:pt>
                <c:pt idx="2">
                  <c:v>0.352062</c:v>
                </c:pt>
                <c:pt idx="3">
                  <c:v>0.9044338</c:v>
                </c:pt>
                <c:pt idx="4">
                  <c:v>2.011815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Result_HCMQAP!$B$9:$F$9</c:f>
              <c:numCache>
                <c:ptCount val="5"/>
                <c:pt idx="0">
                  <c:v>0.001377482</c:v>
                </c:pt>
                <c:pt idx="1">
                  <c:v>-0.3102907</c:v>
                </c:pt>
                <c:pt idx="2">
                  <c:v>-0.07435786</c:v>
                </c:pt>
                <c:pt idx="3">
                  <c:v>0.1146145</c:v>
                </c:pt>
                <c:pt idx="4">
                  <c:v>-1.836783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Result_HCMQAP!$B$24:$F$24</c:f>
              <c:numCache>
                <c:ptCount val="5"/>
                <c:pt idx="0">
                  <c:v>-0.1202018</c:v>
                </c:pt>
                <c:pt idx="1">
                  <c:v>-1.383943</c:v>
                </c:pt>
                <c:pt idx="2">
                  <c:v>1.087894</c:v>
                </c:pt>
                <c:pt idx="3">
                  <c:v>0.03541475</c:v>
                </c:pt>
                <c:pt idx="4">
                  <c:v>-1.670772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Result_HCMQAP!$B$10:$F$10</c:f>
              <c:numCache>
                <c:ptCount val="5"/>
                <c:pt idx="0">
                  <c:v>1.140889</c:v>
                </c:pt>
                <c:pt idx="1">
                  <c:v>1.291426</c:v>
                </c:pt>
                <c:pt idx="2">
                  <c:v>1.074619</c:v>
                </c:pt>
                <c:pt idx="3">
                  <c:v>1.733286</c:v>
                </c:pt>
                <c:pt idx="4">
                  <c:v>-1.033729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Result_HCMQAP!$B$25:$F$25</c:f>
              <c:numCache>
                <c:ptCount val="5"/>
                <c:pt idx="0">
                  <c:v>1.373227</c:v>
                </c:pt>
                <c:pt idx="1">
                  <c:v>-0.3196326</c:v>
                </c:pt>
                <c:pt idx="2">
                  <c:v>-0.3190567</c:v>
                </c:pt>
                <c:pt idx="3">
                  <c:v>-0.05780995</c:v>
                </c:pt>
                <c:pt idx="4">
                  <c:v>-2.249615</c:v>
                </c:pt>
              </c:numCache>
            </c:numRef>
          </c:val>
          <c:smooth val="0"/>
        </c:ser>
        <c:marker val="1"/>
        <c:axId val="44233029"/>
        <c:axId val="62552942"/>
      </c:lineChart>
      <c:catAx>
        <c:axId val="442330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52942"/>
        <c:crosses val="autoZero"/>
        <c:auto val="1"/>
        <c:lblOffset val="100"/>
        <c:noMultiLvlLbl val="0"/>
      </c:catAx>
      <c:valAx>
        <c:axId val="6255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23302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-0.002267</v>
      </c>
      <c r="C4" s="12">
        <v>-0.003758</v>
      </c>
      <c r="D4" s="12">
        <v>-0.003755</v>
      </c>
      <c r="E4" s="12">
        <v>-0.003757</v>
      </c>
      <c r="F4" s="24">
        <v>-0.00208</v>
      </c>
      <c r="G4" s="34">
        <v>-0.011711</v>
      </c>
    </row>
    <row r="5" spans="1:7" ht="12.75" thickBot="1">
      <c r="A5" s="44" t="s">
        <v>13</v>
      </c>
      <c r="B5" s="45">
        <v>2.754241</v>
      </c>
      <c r="C5" s="46">
        <v>1.777177</v>
      </c>
      <c r="D5" s="46">
        <v>0.701</v>
      </c>
      <c r="E5" s="46">
        <v>-1.455831</v>
      </c>
      <c r="F5" s="47">
        <v>-4.943391</v>
      </c>
      <c r="G5" s="48">
        <v>8.473768</v>
      </c>
    </row>
    <row r="6" spans="1:7" ht="12.75" thickTop="1">
      <c r="A6" s="6" t="s">
        <v>14</v>
      </c>
      <c r="B6" s="39">
        <v>-6.42587</v>
      </c>
      <c r="C6" s="40">
        <v>80.79009</v>
      </c>
      <c r="D6" s="40">
        <v>-40.09669</v>
      </c>
      <c r="E6" s="40">
        <v>32.14159</v>
      </c>
      <c r="F6" s="41">
        <v>-124.5551</v>
      </c>
      <c r="G6" s="42">
        <v>0.009915261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-0.9620782</v>
      </c>
      <c r="C8" s="13">
        <v>-2.221589</v>
      </c>
      <c r="D8" s="13">
        <v>-1.756163</v>
      </c>
      <c r="E8" s="13">
        <v>-1.608679</v>
      </c>
      <c r="F8" s="25">
        <v>-3.210338</v>
      </c>
      <c r="G8" s="35">
        <v>-1.91113</v>
      </c>
    </row>
    <row r="9" spans="1:7" ht="12">
      <c r="A9" s="20" t="s">
        <v>17</v>
      </c>
      <c r="B9" s="29">
        <v>0.001377482</v>
      </c>
      <c r="C9" s="13">
        <v>-0.3102907</v>
      </c>
      <c r="D9" s="13">
        <v>-0.07435786</v>
      </c>
      <c r="E9" s="13">
        <v>0.1146145</v>
      </c>
      <c r="F9" s="25">
        <v>-1.836783</v>
      </c>
      <c r="G9" s="35">
        <v>-0.3093779</v>
      </c>
    </row>
    <row r="10" spans="1:7" ht="12">
      <c r="A10" s="20" t="s">
        <v>18</v>
      </c>
      <c r="B10" s="29">
        <v>1.140889</v>
      </c>
      <c r="C10" s="13">
        <v>1.291426</v>
      </c>
      <c r="D10" s="13">
        <v>1.074619</v>
      </c>
      <c r="E10" s="13">
        <v>1.733286</v>
      </c>
      <c r="F10" s="25">
        <v>-1.033729</v>
      </c>
      <c r="G10" s="35">
        <v>1.014099</v>
      </c>
    </row>
    <row r="11" spans="1:7" ht="12">
      <c r="A11" s="21" t="s">
        <v>19</v>
      </c>
      <c r="B11" s="31">
        <v>2.306582</v>
      </c>
      <c r="C11" s="15">
        <v>0.7767192</v>
      </c>
      <c r="D11" s="15">
        <v>1.357617</v>
      </c>
      <c r="E11" s="15">
        <v>0.9354854</v>
      </c>
      <c r="F11" s="27">
        <v>13.97654</v>
      </c>
      <c r="G11" s="37">
        <v>2.934536</v>
      </c>
    </row>
    <row r="12" spans="1:7" ht="12">
      <c r="A12" s="20" t="s">
        <v>20</v>
      </c>
      <c r="B12" s="29">
        <v>0.08969424</v>
      </c>
      <c r="C12" s="13">
        <v>0.1128489</v>
      </c>
      <c r="D12" s="13">
        <v>0.232132</v>
      </c>
      <c r="E12" s="13">
        <v>0.290009</v>
      </c>
      <c r="F12" s="25">
        <v>0.0206646</v>
      </c>
      <c r="G12" s="35">
        <v>0.1684917</v>
      </c>
    </row>
    <row r="13" spans="1:7" ht="12">
      <c r="A13" s="20" t="s">
        <v>21</v>
      </c>
      <c r="B13" s="29">
        <v>-0.0534157</v>
      </c>
      <c r="C13" s="13">
        <v>-0.008606345</v>
      </c>
      <c r="D13" s="13">
        <v>0.03599308</v>
      </c>
      <c r="E13" s="13">
        <v>-0.04166024</v>
      </c>
      <c r="F13" s="25">
        <v>-0.10923</v>
      </c>
      <c r="G13" s="35">
        <v>-0.02573094</v>
      </c>
    </row>
    <row r="14" spans="1:7" ht="12">
      <c r="A14" s="20" t="s">
        <v>22</v>
      </c>
      <c r="B14" s="29">
        <v>0.03974931</v>
      </c>
      <c r="C14" s="13">
        <v>0.07096284</v>
      </c>
      <c r="D14" s="13">
        <v>0.07146873</v>
      </c>
      <c r="E14" s="13">
        <v>0.1832117</v>
      </c>
      <c r="F14" s="25">
        <v>0.2002581</v>
      </c>
      <c r="G14" s="35">
        <v>0.1107775</v>
      </c>
    </row>
    <row r="15" spans="1:7" ht="12">
      <c r="A15" s="21" t="s">
        <v>23</v>
      </c>
      <c r="B15" s="31">
        <v>-0.4530763</v>
      </c>
      <c r="C15" s="15">
        <v>-0.2693421</v>
      </c>
      <c r="D15" s="15">
        <v>-0.2005292</v>
      </c>
      <c r="E15" s="15">
        <v>-0.2460698</v>
      </c>
      <c r="F15" s="27">
        <v>-0.4279902</v>
      </c>
      <c r="G15" s="37">
        <v>-0.2949972</v>
      </c>
    </row>
    <row r="16" spans="1:7" ht="12">
      <c r="A16" s="20" t="s">
        <v>24</v>
      </c>
      <c r="B16" s="29">
        <v>0.01183314</v>
      </c>
      <c r="C16" s="13">
        <v>-0.007052928</v>
      </c>
      <c r="D16" s="13">
        <v>0.003368559</v>
      </c>
      <c r="E16" s="13">
        <v>0.003842775</v>
      </c>
      <c r="F16" s="25">
        <v>0.006585811</v>
      </c>
      <c r="G16" s="35">
        <v>0.002629717</v>
      </c>
    </row>
    <row r="17" spans="1:7" ht="12">
      <c r="A17" s="20" t="s">
        <v>25</v>
      </c>
      <c r="B17" s="29">
        <v>-0.05472658</v>
      </c>
      <c r="C17" s="13">
        <v>-0.04928174</v>
      </c>
      <c r="D17" s="13">
        <v>-0.03894609</v>
      </c>
      <c r="E17" s="13">
        <v>-0.03709814</v>
      </c>
      <c r="F17" s="25">
        <v>-0.0524325</v>
      </c>
      <c r="G17" s="35">
        <v>-0.04507473</v>
      </c>
    </row>
    <row r="18" spans="1:7" ht="12">
      <c r="A18" s="20" t="s">
        <v>26</v>
      </c>
      <c r="B18" s="29">
        <v>0.01001498</v>
      </c>
      <c r="C18" s="13">
        <v>-0.0204198</v>
      </c>
      <c r="D18" s="13">
        <v>0.01203113</v>
      </c>
      <c r="E18" s="13">
        <v>0.006596506</v>
      </c>
      <c r="F18" s="25">
        <v>0.03872929</v>
      </c>
      <c r="G18" s="35">
        <v>0.006159924</v>
      </c>
    </row>
    <row r="19" spans="1:7" ht="12">
      <c r="A19" s="21" t="s">
        <v>27</v>
      </c>
      <c r="B19" s="31">
        <v>-0.2086986</v>
      </c>
      <c r="C19" s="15">
        <v>-0.1719533</v>
      </c>
      <c r="D19" s="15">
        <v>-0.1875086</v>
      </c>
      <c r="E19" s="15">
        <v>-0.1833347</v>
      </c>
      <c r="F19" s="27">
        <v>-0.1580466</v>
      </c>
      <c r="G19" s="37">
        <v>-0.1819125</v>
      </c>
    </row>
    <row r="20" spans="1:7" ht="12.75" thickBot="1">
      <c r="A20" s="44" t="s">
        <v>28</v>
      </c>
      <c r="B20" s="45">
        <v>0.0005925703</v>
      </c>
      <c r="C20" s="46">
        <v>-0.009455427</v>
      </c>
      <c r="D20" s="46">
        <v>-0.004437233</v>
      </c>
      <c r="E20" s="46">
        <v>-0.01653321</v>
      </c>
      <c r="F20" s="47">
        <v>-0.007221159</v>
      </c>
      <c r="G20" s="48">
        <v>-0.008194947</v>
      </c>
    </row>
    <row r="21" spans="1:7" ht="12.75" thickTop="1">
      <c r="A21" s="6" t="s">
        <v>29</v>
      </c>
      <c r="B21" s="39">
        <v>-23.86797</v>
      </c>
      <c r="C21" s="40">
        <v>46.9586</v>
      </c>
      <c r="D21" s="40">
        <v>-10.22184</v>
      </c>
      <c r="E21" s="40">
        <v>-1.188939</v>
      </c>
      <c r="F21" s="41">
        <v>-38.16004</v>
      </c>
      <c r="G21" s="43">
        <v>0.009125154</v>
      </c>
    </row>
    <row r="22" spans="1:7" ht="12">
      <c r="A22" s="20" t="s">
        <v>30</v>
      </c>
      <c r="B22" s="29">
        <v>55.08537</v>
      </c>
      <c r="C22" s="13">
        <v>35.54369</v>
      </c>
      <c r="D22" s="13">
        <v>14.02001</v>
      </c>
      <c r="E22" s="13">
        <v>-29.11669</v>
      </c>
      <c r="F22" s="25">
        <v>-98.87103</v>
      </c>
      <c r="G22" s="36">
        <v>0</v>
      </c>
    </row>
    <row r="23" spans="1:7" ht="12">
      <c r="A23" s="20" t="s">
        <v>31</v>
      </c>
      <c r="B23" s="29">
        <v>1.629897</v>
      </c>
      <c r="C23" s="13">
        <v>0.4559814</v>
      </c>
      <c r="D23" s="13">
        <v>-0.2590053</v>
      </c>
      <c r="E23" s="13">
        <v>-0.04774234</v>
      </c>
      <c r="F23" s="25">
        <v>5.667447</v>
      </c>
      <c r="G23" s="35">
        <v>1.027224</v>
      </c>
    </row>
    <row r="24" spans="1:7" ht="12">
      <c r="A24" s="20" t="s">
        <v>32</v>
      </c>
      <c r="B24" s="29">
        <v>-0.1202018</v>
      </c>
      <c r="C24" s="13">
        <v>-1.383943</v>
      </c>
      <c r="D24" s="13">
        <v>1.087894</v>
      </c>
      <c r="E24" s="13">
        <v>0.03541475</v>
      </c>
      <c r="F24" s="25">
        <v>-1.670772</v>
      </c>
      <c r="G24" s="35">
        <v>-0.3028568</v>
      </c>
    </row>
    <row r="25" spans="1:7" ht="12">
      <c r="A25" s="20" t="s">
        <v>33</v>
      </c>
      <c r="B25" s="29">
        <v>1.373227</v>
      </c>
      <c r="C25" s="13">
        <v>-0.3196326</v>
      </c>
      <c r="D25" s="13">
        <v>-0.3190567</v>
      </c>
      <c r="E25" s="13">
        <v>-0.05780995</v>
      </c>
      <c r="F25" s="25">
        <v>-2.249615</v>
      </c>
      <c r="G25" s="35">
        <v>-0.2677789</v>
      </c>
    </row>
    <row r="26" spans="1:7" ht="12">
      <c r="A26" s="21" t="s">
        <v>34</v>
      </c>
      <c r="B26" s="31">
        <v>0.5674448</v>
      </c>
      <c r="C26" s="15">
        <v>0.3228097</v>
      </c>
      <c r="D26" s="15">
        <v>0.352062</v>
      </c>
      <c r="E26" s="15">
        <v>0.9044338</v>
      </c>
      <c r="F26" s="27">
        <v>2.011815</v>
      </c>
      <c r="G26" s="37">
        <v>0.7304424</v>
      </c>
    </row>
    <row r="27" spans="1:7" ht="12">
      <c r="A27" s="20" t="s">
        <v>35</v>
      </c>
      <c r="B27" s="29">
        <v>0.3839708</v>
      </c>
      <c r="C27" s="13">
        <v>0.5361923</v>
      </c>
      <c r="D27" s="13">
        <v>0.06372985</v>
      </c>
      <c r="E27" s="13">
        <v>0.1783291</v>
      </c>
      <c r="F27" s="25">
        <v>0.3600791</v>
      </c>
      <c r="G27" s="35">
        <v>0.2909488</v>
      </c>
    </row>
    <row r="28" spans="1:7" ht="12">
      <c r="A28" s="20" t="s">
        <v>36</v>
      </c>
      <c r="B28" s="29">
        <v>-0.1419902</v>
      </c>
      <c r="C28" s="13">
        <v>-0.2454923</v>
      </c>
      <c r="D28" s="13">
        <v>0.05950192</v>
      </c>
      <c r="E28" s="13">
        <v>0.2674693</v>
      </c>
      <c r="F28" s="25">
        <v>-0.5133197</v>
      </c>
      <c r="G28" s="35">
        <v>-0.06938903</v>
      </c>
    </row>
    <row r="29" spans="1:7" ht="12">
      <c r="A29" s="20" t="s">
        <v>37</v>
      </c>
      <c r="B29" s="29">
        <v>0.05055943</v>
      </c>
      <c r="C29" s="13">
        <v>-0.009583206</v>
      </c>
      <c r="D29" s="13">
        <v>0.02733902</v>
      </c>
      <c r="E29" s="13">
        <v>0.09535042</v>
      </c>
      <c r="F29" s="25">
        <v>-0.1633838</v>
      </c>
      <c r="G29" s="35">
        <v>0.01279929</v>
      </c>
    </row>
    <row r="30" spans="1:7" ht="12">
      <c r="A30" s="21" t="s">
        <v>38</v>
      </c>
      <c r="B30" s="31">
        <v>0.04078083</v>
      </c>
      <c r="C30" s="15">
        <v>-0.00699507</v>
      </c>
      <c r="D30" s="15">
        <v>-0.02124397</v>
      </c>
      <c r="E30" s="15">
        <v>0.003927736</v>
      </c>
      <c r="F30" s="27">
        <v>0.391284</v>
      </c>
      <c r="G30" s="37">
        <v>0.05214552</v>
      </c>
    </row>
    <row r="31" spans="1:7" ht="12">
      <c r="A31" s="20" t="s">
        <v>39</v>
      </c>
      <c r="B31" s="29">
        <v>-0.02027288</v>
      </c>
      <c r="C31" s="13">
        <v>0.02116689</v>
      </c>
      <c r="D31" s="13">
        <v>0.009737718</v>
      </c>
      <c r="E31" s="13">
        <v>0.04738927</v>
      </c>
      <c r="F31" s="25">
        <v>0.0007499642</v>
      </c>
      <c r="G31" s="35">
        <v>0.01599396</v>
      </c>
    </row>
    <row r="32" spans="1:7" ht="12">
      <c r="A32" s="20" t="s">
        <v>40</v>
      </c>
      <c r="B32" s="29">
        <v>-0.003116674</v>
      </c>
      <c r="C32" s="13">
        <v>-0.02111666</v>
      </c>
      <c r="D32" s="13">
        <v>0.007291126</v>
      </c>
      <c r="E32" s="13">
        <v>0.03538967</v>
      </c>
      <c r="F32" s="25">
        <v>-0.04744705</v>
      </c>
      <c r="G32" s="35">
        <v>-0.001591933</v>
      </c>
    </row>
    <row r="33" spans="1:7" ht="12">
      <c r="A33" s="20" t="s">
        <v>41</v>
      </c>
      <c r="B33" s="29">
        <v>0.1275842</v>
      </c>
      <c r="C33" s="13">
        <v>0.1012074</v>
      </c>
      <c r="D33" s="13">
        <v>0.1179487</v>
      </c>
      <c r="E33" s="13">
        <v>0.1166256</v>
      </c>
      <c r="F33" s="25">
        <v>0.08369837</v>
      </c>
      <c r="G33" s="35">
        <v>0.11044</v>
      </c>
    </row>
    <row r="34" spans="1:7" ht="12">
      <c r="A34" s="21" t="s">
        <v>42</v>
      </c>
      <c r="B34" s="31">
        <v>-0.01281733</v>
      </c>
      <c r="C34" s="15">
        <v>-0.008410296</v>
      </c>
      <c r="D34" s="15">
        <v>-0.006881392</v>
      </c>
      <c r="E34" s="15">
        <v>0.01455445</v>
      </c>
      <c r="F34" s="27">
        <v>-0.009262656</v>
      </c>
      <c r="G34" s="37">
        <v>-0.003303126</v>
      </c>
    </row>
    <row r="35" spans="1:7" ht="12.75" thickBot="1">
      <c r="A35" s="22" t="s">
        <v>43</v>
      </c>
      <c r="B35" s="32">
        <v>-0.006169015</v>
      </c>
      <c r="C35" s="16">
        <v>-0.004327574</v>
      </c>
      <c r="D35" s="16">
        <v>-0.005031004</v>
      </c>
      <c r="E35" s="16">
        <v>8.629071E-05</v>
      </c>
      <c r="F35" s="28">
        <v>-0.001699286</v>
      </c>
      <c r="G35" s="38">
        <v>-0.003353615</v>
      </c>
    </row>
    <row r="36" spans="1:7" ht="12">
      <c r="A36" s="4" t="s">
        <v>44</v>
      </c>
      <c r="B36" s="3">
        <v>19.51294</v>
      </c>
      <c r="C36" s="3">
        <v>19.51599</v>
      </c>
      <c r="D36" s="3">
        <v>19.53125</v>
      </c>
      <c r="E36" s="3">
        <v>19.53735</v>
      </c>
      <c r="F36" s="3">
        <v>19.55261</v>
      </c>
      <c r="G36" s="3"/>
    </row>
    <row r="37" spans="1:6" ht="12">
      <c r="A37" s="4" t="s">
        <v>45</v>
      </c>
      <c r="B37" s="2">
        <v>0.3585816</v>
      </c>
      <c r="C37" s="2">
        <v>0.3285726</v>
      </c>
      <c r="D37" s="2">
        <v>0.3224691</v>
      </c>
      <c r="E37" s="2">
        <v>0.3178914</v>
      </c>
      <c r="F37" s="2">
        <v>0.3178914</v>
      </c>
    </row>
    <row r="38" spans="1:7" ht="12">
      <c r="A38" s="4" t="s">
        <v>53</v>
      </c>
      <c r="B38" s="2">
        <v>1.114715E-05</v>
      </c>
      <c r="C38" s="2">
        <v>-0.0001376252</v>
      </c>
      <c r="D38" s="2">
        <v>6.818861E-05</v>
      </c>
      <c r="E38" s="2">
        <v>-5.464612E-05</v>
      </c>
      <c r="F38" s="2">
        <v>0.0002110817</v>
      </c>
      <c r="G38" s="2">
        <v>0.0001717644</v>
      </c>
    </row>
    <row r="39" spans="1:7" ht="12.75" thickBot="1">
      <c r="A39" s="4" t="s">
        <v>54</v>
      </c>
      <c r="B39" s="2">
        <v>4.051415E-05</v>
      </c>
      <c r="C39" s="2">
        <v>-7.934045E-05</v>
      </c>
      <c r="D39" s="2">
        <v>1.728153E-05</v>
      </c>
      <c r="E39" s="2">
        <v>0</v>
      </c>
      <c r="F39" s="2">
        <v>6.695906E-05</v>
      </c>
      <c r="G39" s="2">
        <v>0.001112367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3.117361</v>
      </c>
      <c r="F40" s="17" t="s">
        <v>52</v>
      </c>
      <c r="G40" s="8">
        <v>55.08801729504276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0.003758</v>
      </c>
      <c r="D4">
        <v>0.003755</v>
      </c>
      <c r="E4">
        <v>0.003757</v>
      </c>
      <c r="F4">
        <v>0.00208</v>
      </c>
      <c r="G4">
        <v>0.011711</v>
      </c>
    </row>
    <row r="5" spans="1:7" ht="12.75">
      <c r="A5" t="s">
        <v>13</v>
      </c>
      <c r="B5">
        <v>2.754241</v>
      </c>
      <c r="C5">
        <v>1.777177</v>
      </c>
      <c r="D5">
        <v>0.701</v>
      </c>
      <c r="E5">
        <v>-1.455831</v>
      </c>
      <c r="F5">
        <v>-4.943391</v>
      </c>
      <c r="G5">
        <v>8.473768</v>
      </c>
    </row>
    <row r="6" spans="1:7" ht="12.75">
      <c r="A6" t="s">
        <v>14</v>
      </c>
      <c r="B6" s="49">
        <v>-6.42587</v>
      </c>
      <c r="C6" s="49">
        <v>80.79009</v>
      </c>
      <c r="D6" s="49">
        <v>-40.09669</v>
      </c>
      <c r="E6" s="49">
        <v>32.14159</v>
      </c>
      <c r="F6" s="49">
        <v>-124.5551</v>
      </c>
      <c r="G6" s="49">
        <v>0.009915261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-0.9620782</v>
      </c>
      <c r="C8" s="49">
        <v>-2.221589</v>
      </c>
      <c r="D8" s="49">
        <v>-1.756163</v>
      </c>
      <c r="E8" s="49">
        <v>-1.608679</v>
      </c>
      <c r="F8" s="49">
        <v>-3.210338</v>
      </c>
      <c r="G8" s="49">
        <v>-1.91113</v>
      </c>
    </row>
    <row r="9" spans="1:7" ht="12.75">
      <c r="A9" t="s">
        <v>17</v>
      </c>
      <c r="B9" s="49">
        <v>0.001377482</v>
      </c>
      <c r="C9" s="49">
        <v>-0.3102907</v>
      </c>
      <c r="D9" s="49">
        <v>-0.07435786</v>
      </c>
      <c r="E9" s="49">
        <v>0.1146145</v>
      </c>
      <c r="F9" s="49">
        <v>-1.836783</v>
      </c>
      <c r="G9" s="49">
        <v>-0.3093779</v>
      </c>
    </row>
    <row r="10" spans="1:7" ht="12.75">
      <c r="A10" t="s">
        <v>18</v>
      </c>
      <c r="B10" s="49">
        <v>1.140889</v>
      </c>
      <c r="C10" s="49">
        <v>1.291426</v>
      </c>
      <c r="D10" s="49">
        <v>1.074619</v>
      </c>
      <c r="E10" s="49">
        <v>1.733286</v>
      </c>
      <c r="F10" s="49">
        <v>-1.033729</v>
      </c>
      <c r="G10" s="49">
        <v>1.014099</v>
      </c>
    </row>
    <row r="11" spans="1:7" ht="12.75">
      <c r="A11" t="s">
        <v>19</v>
      </c>
      <c r="B11" s="49">
        <v>2.306582</v>
      </c>
      <c r="C11" s="49">
        <v>0.7767192</v>
      </c>
      <c r="D11" s="49">
        <v>1.357617</v>
      </c>
      <c r="E11" s="49">
        <v>0.9354854</v>
      </c>
      <c r="F11" s="49">
        <v>13.97654</v>
      </c>
      <c r="G11" s="49">
        <v>2.934536</v>
      </c>
    </row>
    <row r="12" spans="1:7" ht="12.75">
      <c r="A12" t="s">
        <v>20</v>
      </c>
      <c r="B12" s="49">
        <v>0.08969424</v>
      </c>
      <c r="C12" s="49">
        <v>0.1128489</v>
      </c>
      <c r="D12" s="49">
        <v>0.232132</v>
      </c>
      <c r="E12" s="49">
        <v>0.290009</v>
      </c>
      <c r="F12" s="49">
        <v>0.0206646</v>
      </c>
      <c r="G12" s="49">
        <v>0.1684917</v>
      </c>
    </row>
    <row r="13" spans="1:7" ht="12.75">
      <c r="A13" t="s">
        <v>21</v>
      </c>
      <c r="B13" s="49">
        <v>-0.0534157</v>
      </c>
      <c r="C13" s="49">
        <v>-0.008606345</v>
      </c>
      <c r="D13" s="49">
        <v>0.03599308</v>
      </c>
      <c r="E13" s="49">
        <v>-0.04166024</v>
      </c>
      <c r="F13" s="49">
        <v>-0.10923</v>
      </c>
      <c r="G13" s="49">
        <v>-0.02573094</v>
      </c>
    </row>
    <row r="14" spans="1:7" ht="12.75">
      <c r="A14" t="s">
        <v>22</v>
      </c>
      <c r="B14" s="49">
        <v>0.03974931</v>
      </c>
      <c r="C14" s="49">
        <v>0.07096284</v>
      </c>
      <c r="D14" s="49">
        <v>0.07146873</v>
      </c>
      <c r="E14" s="49">
        <v>0.1832117</v>
      </c>
      <c r="F14" s="49">
        <v>0.2002581</v>
      </c>
      <c r="G14" s="49">
        <v>0.1107775</v>
      </c>
    </row>
    <row r="15" spans="1:7" ht="12.75">
      <c r="A15" t="s">
        <v>23</v>
      </c>
      <c r="B15" s="49">
        <v>-0.4530763</v>
      </c>
      <c r="C15" s="49">
        <v>-0.2693421</v>
      </c>
      <c r="D15" s="49">
        <v>-0.2005292</v>
      </c>
      <c r="E15" s="49">
        <v>-0.2460698</v>
      </c>
      <c r="F15" s="49">
        <v>-0.4279902</v>
      </c>
      <c r="G15" s="49">
        <v>-0.2949972</v>
      </c>
    </row>
    <row r="16" spans="1:7" ht="12.75">
      <c r="A16" t="s">
        <v>24</v>
      </c>
      <c r="B16" s="49">
        <v>0.01183314</v>
      </c>
      <c r="C16" s="49">
        <v>-0.007052928</v>
      </c>
      <c r="D16" s="49">
        <v>0.003368559</v>
      </c>
      <c r="E16" s="49">
        <v>0.003842775</v>
      </c>
      <c r="F16" s="49">
        <v>0.006585811</v>
      </c>
      <c r="G16" s="49">
        <v>0.002629717</v>
      </c>
    </row>
    <row r="17" spans="1:7" ht="12.75">
      <c r="A17" t="s">
        <v>25</v>
      </c>
      <c r="B17" s="49">
        <v>-0.05472658</v>
      </c>
      <c r="C17" s="49">
        <v>-0.04928174</v>
      </c>
      <c r="D17" s="49">
        <v>-0.03894609</v>
      </c>
      <c r="E17" s="49">
        <v>-0.03709814</v>
      </c>
      <c r="F17" s="49">
        <v>-0.0524325</v>
      </c>
      <c r="G17" s="49">
        <v>-0.04507473</v>
      </c>
    </row>
    <row r="18" spans="1:7" ht="12.75">
      <c r="A18" t="s">
        <v>26</v>
      </c>
      <c r="B18" s="49">
        <v>0.01001498</v>
      </c>
      <c r="C18" s="49">
        <v>-0.0204198</v>
      </c>
      <c r="D18" s="49">
        <v>0.01203113</v>
      </c>
      <c r="E18" s="49">
        <v>0.006596506</v>
      </c>
      <c r="F18" s="49">
        <v>0.03872929</v>
      </c>
      <c r="G18" s="49">
        <v>0.006159924</v>
      </c>
    </row>
    <row r="19" spans="1:7" ht="12.75">
      <c r="A19" t="s">
        <v>27</v>
      </c>
      <c r="B19" s="49">
        <v>-0.2086986</v>
      </c>
      <c r="C19" s="49">
        <v>-0.1719533</v>
      </c>
      <c r="D19" s="49">
        <v>-0.1875086</v>
      </c>
      <c r="E19" s="49">
        <v>-0.1833347</v>
      </c>
      <c r="F19" s="49">
        <v>-0.1580466</v>
      </c>
      <c r="G19" s="49">
        <v>-0.1819125</v>
      </c>
    </row>
    <row r="20" spans="1:7" ht="12.75">
      <c r="A20" t="s">
        <v>28</v>
      </c>
      <c r="B20" s="49">
        <v>0.0005925703</v>
      </c>
      <c r="C20" s="49">
        <v>-0.009455427</v>
      </c>
      <c r="D20" s="49">
        <v>-0.004437233</v>
      </c>
      <c r="E20" s="49">
        <v>-0.01653321</v>
      </c>
      <c r="F20" s="49">
        <v>-0.007221159</v>
      </c>
      <c r="G20" s="49">
        <v>-0.008194947</v>
      </c>
    </row>
    <row r="21" spans="1:7" ht="12.75">
      <c r="A21" t="s">
        <v>29</v>
      </c>
      <c r="B21" s="49">
        <v>-23.86797</v>
      </c>
      <c r="C21" s="49">
        <v>46.9586</v>
      </c>
      <c r="D21" s="49">
        <v>-10.22184</v>
      </c>
      <c r="E21" s="49">
        <v>-1.188939</v>
      </c>
      <c r="F21" s="49">
        <v>-38.16004</v>
      </c>
      <c r="G21" s="49">
        <v>0.009125154</v>
      </c>
    </row>
    <row r="22" spans="1:7" ht="12.75">
      <c r="A22" t="s">
        <v>30</v>
      </c>
      <c r="B22" s="49">
        <v>55.08537</v>
      </c>
      <c r="C22" s="49">
        <v>35.54369</v>
      </c>
      <c r="D22" s="49">
        <v>14.02001</v>
      </c>
      <c r="E22" s="49">
        <v>-29.11669</v>
      </c>
      <c r="F22" s="49">
        <v>-98.87103</v>
      </c>
      <c r="G22" s="49">
        <v>0</v>
      </c>
    </row>
    <row r="23" spans="1:7" ht="12.75">
      <c r="A23" t="s">
        <v>31</v>
      </c>
      <c r="B23" s="49">
        <v>1.629897</v>
      </c>
      <c r="C23" s="49">
        <v>0.4559814</v>
      </c>
      <c r="D23" s="49">
        <v>-0.2590053</v>
      </c>
      <c r="E23" s="49">
        <v>-0.04774234</v>
      </c>
      <c r="F23" s="49">
        <v>5.667447</v>
      </c>
      <c r="G23" s="49">
        <v>1.027224</v>
      </c>
    </row>
    <row r="24" spans="1:7" ht="12.75">
      <c r="A24" t="s">
        <v>32</v>
      </c>
      <c r="B24" s="49">
        <v>-0.1202018</v>
      </c>
      <c r="C24" s="49">
        <v>-1.383943</v>
      </c>
      <c r="D24" s="49">
        <v>1.087894</v>
      </c>
      <c r="E24" s="49">
        <v>0.03541475</v>
      </c>
      <c r="F24" s="49">
        <v>-1.670772</v>
      </c>
      <c r="G24" s="49">
        <v>-0.3028568</v>
      </c>
    </row>
    <row r="25" spans="1:7" ht="12.75">
      <c r="A25" t="s">
        <v>33</v>
      </c>
      <c r="B25" s="49">
        <v>1.373227</v>
      </c>
      <c r="C25" s="49">
        <v>-0.3196326</v>
      </c>
      <c r="D25" s="49">
        <v>-0.3190567</v>
      </c>
      <c r="E25" s="49">
        <v>-0.05780995</v>
      </c>
      <c r="F25" s="49">
        <v>-2.249615</v>
      </c>
      <c r="G25" s="49">
        <v>-0.2677789</v>
      </c>
    </row>
    <row r="26" spans="1:7" ht="12.75">
      <c r="A26" t="s">
        <v>34</v>
      </c>
      <c r="B26" s="49">
        <v>0.5674448</v>
      </c>
      <c r="C26" s="49">
        <v>0.3228097</v>
      </c>
      <c r="D26" s="49">
        <v>0.352062</v>
      </c>
      <c r="E26" s="49">
        <v>0.9044338</v>
      </c>
      <c r="F26" s="49">
        <v>2.011815</v>
      </c>
      <c r="G26" s="49">
        <v>0.7304424</v>
      </c>
    </row>
    <row r="27" spans="1:7" ht="12.75">
      <c r="A27" t="s">
        <v>35</v>
      </c>
      <c r="B27" s="49">
        <v>0.3839708</v>
      </c>
      <c r="C27" s="49">
        <v>0.5361923</v>
      </c>
      <c r="D27" s="49">
        <v>0.06372985</v>
      </c>
      <c r="E27" s="49">
        <v>0.1783291</v>
      </c>
      <c r="F27" s="49">
        <v>0.3600791</v>
      </c>
      <c r="G27" s="49">
        <v>0.2909488</v>
      </c>
    </row>
    <row r="28" spans="1:7" ht="12.75">
      <c r="A28" t="s">
        <v>36</v>
      </c>
      <c r="B28" s="49">
        <v>-0.1419902</v>
      </c>
      <c r="C28" s="49">
        <v>-0.2454923</v>
      </c>
      <c r="D28" s="49">
        <v>0.05950192</v>
      </c>
      <c r="E28" s="49">
        <v>0.2674693</v>
      </c>
      <c r="F28" s="49">
        <v>-0.5133197</v>
      </c>
      <c r="G28" s="49">
        <v>-0.06938903</v>
      </c>
    </row>
    <row r="29" spans="1:7" ht="12.75">
      <c r="A29" t="s">
        <v>37</v>
      </c>
      <c r="B29" s="49">
        <v>0.05055943</v>
      </c>
      <c r="C29" s="49">
        <v>-0.009583206</v>
      </c>
      <c r="D29" s="49">
        <v>0.02733902</v>
      </c>
      <c r="E29" s="49">
        <v>0.09535042</v>
      </c>
      <c r="F29" s="49">
        <v>-0.1633838</v>
      </c>
      <c r="G29" s="49">
        <v>0.01279929</v>
      </c>
    </row>
    <row r="30" spans="1:7" ht="12.75">
      <c r="A30" t="s">
        <v>38</v>
      </c>
      <c r="B30" s="49">
        <v>0.04078083</v>
      </c>
      <c r="C30" s="49">
        <v>-0.00699507</v>
      </c>
      <c r="D30" s="49">
        <v>-0.02124397</v>
      </c>
      <c r="E30" s="49">
        <v>0.003927736</v>
      </c>
      <c r="F30" s="49">
        <v>0.391284</v>
      </c>
      <c r="G30" s="49">
        <v>0.05214552</v>
      </c>
    </row>
    <row r="31" spans="1:7" ht="12.75">
      <c r="A31" t="s">
        <v>39</v>
      </c>
      <c r="B31" s="49">
        <v>-0.02027288</v>
      </c>
      <c r="C31" s="49">
        <v>0.02116689</v>
      </c>
      <c r="D31" s="49">
        <v>0.009737718</v>
      </c>
      <c r="E31" s="49">
        <v>0.04738927</v>
      </c>
      <c r="F31" s="49">
        <v>0.0007499642</v>
      </c>
      <c r="G31" s="49">
        <v>0.01599396</v>
      </c>
    </row>
    <row r="32" spans="1:7" ht="12.75">
      <c r="A32" t="s">
        <v>40</v>
      </c>
      <c r="B32" s="49">
        <v>-0.003116674</v>
      </c>
      <c r="C32" s="49">
        <v>-0.02111666</v>
      </c>
      <c r="D32" s="49">
        <v>0.007291126</v>
      </c>
      <c r="E32" s="49">
        <v>0.03538967</v>
      </c>
      <c r="F32" s="49">
        <v>-0.04744705</v>
      </c>
      <c r="G32" s="49">
        <v>-0.001591933</v>
      </c>
    </row>
    <row r="33" spans="1:7" ht="12.75">
      <c r="A33" t="s">
        <v>41</v>
      </c>
      <c r="B33" s="49">
        <v>0.1275842</v>
      </c>
      <c r="C33" s="49">
        <v>0.1012074</v>
      </c>
      <c r="D33" s="49">
        <v>0.1179487</v>
      </c>
      <c r="E33" s="49">
        <v>0.1166256</v>
      </c>
      <c r="F33" s="49">
        <v>0.08369837</v>
      </c>
      <c r="G33" s="49">
        <v>0.11044</v>
      </c>
    </row>
    <row r="34" spans="1:7" ht="12.75">
      <c r="A34" t="s">
        <v>42</v>
      </c>
      <c r="B34" s="49">
        <v>-0.01281733</v>
      </c>
      <c r="C34" s="49">
        <v>-0.008410296</v>
      </c>
      <c r="D34" s="49">
        <v>-0.006881392</v>
      </c>
      <c r="E34" s="49">
        <v>0.01455445</v>
      </c>
      <c r="F34" s="49">
        <v>-0.009262656</v>
      </c>
      <c r="G34" s="49">
        <v>-0.003303126</v>
      </c>
    </row>
    <row r="35" spans="1:7" ht="12.75">
      <c r="A35" t="s">
        <v>43</v>
      </c>
      <c r="B35" s="49">
        <v>-0.006169015</v>
      </c>
      <c r="C35" s="49">
        <v>-0.004327574</v>
      </c>
      <c r="D35" s="49">
        <v>-0.005031004</v>
      </c>
      <c r="E35" s="49">
        <v>8.629071E-05</v>
      </c>
      <c r="F35" s="49">
        <v>-0.001699286</v>
      </c>
      <c r="G35" s="49">
        <v>-0.003353615</v>
      </c>
    </row>
    <row r="36" spans="1:6" ht="12.75">
      <c r="A36" t="s">
        <v>44</v>
      </c>
      <c r="B36" s="49">
        <v>19.51294</v>
      </c>
      <c r="C36" s="49">
        <v>19.51599</v>
      </c>
      <c r="D36" s="49">
        <v>19.53125</v>
      </c>
      <c r="E36" s="49">
        <v>19.53735</v>
      </c>
      <c r="F36" s="49">
        <v>19.55261</v>
      </c>
    </row>
    <row r="37" spans="1:6" ht="12.75">
      <c r="A37" t="s">
        <v>45</v>
      </c>
      <c r="B37" s="49">
        <v>0.3585816</v>
      </c>
      <c r="C37" s="49">
        <v>0.3285726</v>
      </c>
      <c r="D37" s="49">
        <v>0.3224691</v>
      </c>
      <c r="E37" s="49">
        <v>0.3178914</v>
      </c>
      <c r="F37" s="49">
        <v>0.3178914</v>
      </c>
    </row>
    <row r="38" spans="1:7" ht="12.75">
      <c r="A38" t="s">
        <v>55</v>
      </c>
      <c r="B38" s="49">
        <v>1.114715E-05</v>
      </c>
      <c r="C38" s="49">
        <v>-0.0001376252</v>
      </c>
      <c r="D38" s="49">
        <v>6.818861E-05</v>
      </c>
      <c r="E38" s="49">
        <v>-5.464612E-05</v>
      </c>
      <c r="F38" s="49">
        <v>0.0002110817</v>
      </c>
      <c r="G38" s="49">
        <v>0.0001717644</v>
      </c>
    </row>
    <row r="39" spans="1:7" ht="12.75">
      <c r="A39" t="s">
        <v>56</v>
      </c>
      <c r="B39" s="49">
        <v>4.051415E-05</v>
      </c>
      <c r="C39" s="49">
        <v>-7.934045E-05</v>
      </c>
      <c r="D39" s="49">
        <v>1.728153E-05</v>
      </c>
      <c r="E39" s="49">
        <v>0</v>
      </c>
      <c r="F39" s="49">
        <v>6.695906E-05</v>
      </c>
      <c r="G39" s="49">
        <v>0.001112367</v>
      </c>
    </row>
    <row r="40" spans="2:5" ht="12.75">
      <c r="B40" t="s">
        <v>46</v>
      </c>
      <c r="C40">
        <v>-0.003757</v>
      </c>
      <c r="D40" t="s">
        <v>47</v>
      </c>
      <c r="E40">
        <v>3.117361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1.1147152663985654E-05</v>
      </c>
      <c r="C50">
        <f>-0.017/(C7*C7+C22*C22)*(C21*C22+C6*C7)</f>
        <v>-0.00013762515823380748</v>
      </c>
      <c r="D50">
        <f>-0.017/(D7*D7+D22*D22)*(D21*D22+D6*D7)</f>
        <v>6.818860171885364E-05</v>
      </c>
      <c r="E50">
        <f>-0.017/(E7*E7+E22*E22)*(E21*E22+E6*E7)</f>
        <v>-5.464612477479871E-05</v>
      </c>
      <c r="F50">
        <f>-0.017/(F7*F7+F22*F22)*(F21*F22+F6*F7)</f>
        <v>0.00021108163893725297</v>
      </c>
      <c r="G50">
        <f>(B50*B$4+C50*C$4+D50*D$4+E50*E$4+F50*F$4)/SUM(B$4:F$4)</f>
        <v>-1.365327456316947E-07</v>
      </c>
    </row>
    <row r="51" spans="1:7" ht="12.75">
      <c r="A51" t="s">
        <v>59</v>
      </c>
      <c r="B51">
        <f>-0.017/(B7*B7+B22*B22)*(B21*B7-B6*B22)</f>
        <v>4.051414449710579E-05</v>
      </c>
      <c r="C51">
        <f>-0.017/(C7*C7+C22*C22)*(C21*C7-C6*C22)</f>
        <v>-7.934044940395365E-05</v>
      </c>
      <c r="D51">
        <f>-0.017/(D7*D7+D22*D22)*(D21*D7-D6*D22)</f>
        <v>1.7281527512201566E-05</v>
      </c>
      <c r="E51">
        <f>-0.017/(E7*E7+E22*E22)*(E21*E7-E6*E22)</f>
        <v>1.8620848725230868E-06</v>
      </c>
      <c r="F51">
        <f>-0.017/(F7*F7+F22*F22)*(F21*F7-F6*F22)</f>
        <v>6.695905390558144E-05</v>
      </c>
      <c r="G51">
        <f>(B51*B$4+C51*C$4+D51*D$4+E51*E$4+F51*F$4)/SUM(B$4:F$4)</f>
        <v>3.103654679436834E-07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9999.990969609984</v>
      </c>
      <c r="C62">
        <f>C7+(2/0.017)*(C8*C50-C23*C51)</f>
        <v>10000.040226389041</v>
      </c>
      <c r="D62">
        <f>D7+(2/0.017)*(D8*D50-D23*D51)</f>
        <v>9999.986438318572</v>
      </c>
      <c r="E62">
        <f>E7+(2/0.017)*(E8*E50-E23*E51)</f>
        <v>10000.010352585135</v>
      </c>
      <c r="F62">
        <f>F7+(2/0.017)*(F8*F50-F23*F51)</f>
        <v>9999.87563172991</v>
      </c>
    </row>
    <row r="63" spans="1:6" ht="12.75">
      <c r="A63" t="s">
        <v>67</v>
      </c>
      <c r="B63">
        <f>B8+(3/0.017)*(B9*B50-B24*B51)</f>
        <v>-0.9612161009242074</v>
      </c>
      <c r="C63">
        <f>C8+(3/0.017)*(C9*C50-C24*C51)</f>
        <v>-2.2334299740382604</v>
      </c>
      <c r="D63">
        <f>D8+(3/0.017)*(D9*D50-D24*D51)</f>
        <v>-1.7603754991632172</v>
      </c>
      <c r="E63">
        <f>E8+(3/0.017)*(E9*E50-E24*E51)</f>
        <v>-1.6097959147420424</v>
      </c>
      <c r="F63">
        <f>F8+(3/0.017)*(F9*F50-F24*F51)</f>
        <v>-3.259015268282379</v>
      </c>
    </row>
    <row r="64" spans="1:6" ht="12.75">
      <c r="A64" t="s">
        <v>68</v>
      </c>
      <c r="B64">
        <f>B9+(4/0.017)*(B10*B50-B25*B51)</f>
        <v>-0.008720742294038861</v>
      </c>
      <c r="C64">
        <f>C9+(4/0.017)*(C10*C50-C25*C51)</f>
        <v>-0.35807717099421343</v>
      </c>
      <c r="D64">
        <f>D9+(4/0.017)*(D10*D50-D25*D51)</f>
        <v>-0.05581890608717294</v>
      </c>
      <c r="E64">
        <f>E9+(4/0.017)*(E10*E50-E25*E51)</f>
        <v>0.0923533903545799</v>
      </c>
      <c r="F64">
        <f>F9+(4/0.017)*(F10*F50-F25*F51)</f>
        <v>-1.8526816163494502</v>
      </c>
    </row>
    <row r="65" spans="1:6" ht="12.75">
      <c r="A65" t="s">
        <v>69</v>
      </c>
      <c r="B65">
        <f>B10+(5/0.017)*(B11*B50-B26*B51)</f>
        <v>1.1416896709013735</v>
      </c>
      <c r="C65">
        <f>C10+(5/0.017)*(C11*C50-C26*C51)</f>
        <v>1.2675188717255055</v>
      </c>
      <c r="D65">
        <f>D10+(5/0.017)*(D11*D50-D26*D51)</f>
        <v>1.1000571869884541</v>
      </c>
      <c r="E65">
        <f>E10+(5/0.017)*(E11*E50-E26*E51)</f>
        <v>1.7177551810615939</v>
      </c>
      <c r="F65">
        <f>F10+(5/0.017)*(F11*F50-F26*F51)</f>
        <v>-0.2056461350473482</v>
      </c>
    </row>
    <row r="66" spans="1:6" ht="12.75">
      <c r="A66" t="s">
        <v>70</v>
      </c>
      <c r="B66">
        <f>B11+(6/0.017)*(B12*B50-B27*B51)</f>
        <v>2.3014444424397027</v>
      </c>
      <c r="C66">
        <f>C11+(6/0.017)*(C12*C50-C27*C51)</f>
        <v>0.786252455410563</v>
      </c>
      <c r="D66">
        <f>D11+(6/0.017)*(D12*D50-D27*D51)</f>
        <v>1.3628149084722627</v>
      </c>
      <c r="E66">
        <f>E11+(6/0.017)*(E12*E50-E27*E51)</f>
        <v>0.9297748357932041</v>
      </c>
      <c r="F66">
        <f>F11+(6/0.017)*(F12*F50-F27*F51)</f>
        <v>13.969569892388991</v>
      </c>
    </row>
    <row r="67" spans="1:6" ht="12.75">
      <c r="A67" t="s">
        <v>71</v>
      </c>
      <c r="B67">
        <f>B12+(7/0.017)*(B13*B50-B28*B51)</f>
        <v>0.09181778409540794</v>
      </c>
      <c r="C67">
        <f>C12+(7/0.017)*(C13*C50-C28*C51)</f>
        <v>0.10531648007627098</v>
      </c>
      <c r="D67">
        <f>D12+(7/0.017)*(D13*D50-D28*D51)</f>
        <v>0.2327191903591013</v>
      </c>
      <c r="E67">
        <f>E12+(7/0.017)*(E13*E50-E28*E51)</f>
        <v>0.29074133182062095</v>
      </c>
      <c r="F67">
        <f>F12+(7/0.017)*(F13*F50-F28*F51)</f>
        <v>0.025323698723168545</v>
      </c>
    </row>
    <row r="68" spans="1:6" ht="12.75">
      <c r="A68" t="s">
        <v>72</v>
      </c>
      <c r="B68">
        <f>B13+(8/0.017)*(B14*B50-B29*B51)</f>
        <v>-0.054171126082754456</v>
      </c>
      <c r="C68">
        <f>C13+(8/0.017)*(C14*C50-C29*C51)</f>
        <v>-0.013560042860936953</v>
      </c>
      <c r="D68">
        <f>D13+(8/0.017)*(D14*D50-D29*D51)</f>
        <v>0.03806408834778148</v>
      </c>
      <c r="E68">
        <f>E13+(8/0.017)*(E14*E50-E29*E51)</f>
        <v>-0.04645523293791704</v>
      </c>
      <c r="F68">
        <f>F13+(8/0.017)*(F14*F50-F29*F51)</f>
        <v>-0.08418960817413693</v>
      </c>
    </row>
    <row r="69" spans="1:6" ht="12.75">
      <c r="A69" t="s">
        <v>73</v>
      </c>
      <c r="B69">
        <f>B14+(9/0.017)*(B15*B50-B30*B51)</f>
        <v>0.036200815875600534</v>
      </c>
      <c r="C69">
        <f>C14+(9/0.017)*(C15*C50-C30*C51)</f>
        <v>0.09029338789453087</v>
      </c>
      <c r="D69">
        <f>D14+(9/0.017)*(D15*D50-D30*D51)</f>
        <v>0.06442401838247101</v>
      </c>
      <c r="E69">
        <f>E14+(9/0.017)*(E15*E50-E30*E51)</f>
        <v>0.190326701467464</v>
      </c>
      <c r="F69">
        <f>F14+(9/0.017)*(F15*F50-F30*F51)</f>
        <v>0.13855998742227835</v>
      </c>
    </row>
    <row r="70" spans="1:6" ht="12.75">
      <c r="A70" t="s">
        <v>74</v>
      </c>
      <c r="B70">
        <f>B15+(10/0.017)*(B16*B50-B31*B51)</f>
        <v>-0.45251556811307836</v>
      </c>
      <c r="C70">
        <f>C15+(10/0.017)*(C16*C50-C31*C51)</f>
        <v>-0.2677832465311201</v>
      </c>
      <c r="D70">
        <f>D15+(10/0.017)*(D16*D50-D31*D51)</f>
        <v>-0.20049307371382682</v>
      </c>
      <c r="E70">
        <f>E15+(10/0.017)*(E16*E50-E31*E51)</f>
        <v>-0.24624523270877552</v>
      </c>
      <c r="F70">
        <f>F15+(10/0.017)*(F16*F50-F31*F51)</f>
        <v>-0.4272020077139318</v>
      </c>
    </row>
    <row r="71" spans="1:6" ht="12.75">
      <c r="A71" t="s">
        <v>75</v>
      </c>
      <c r="B71">
        <f>B16+(11/0.017)*(B17*B50-B32*B51)</f>
        <v>0.011520108366249062</v>
      </c>
      <c r="C71">
        <f>C16+(11/0.017)*(C17*C50-C32*C51)</f>
        <v>-0.0037483973127355563</v>
      </c>
      <c r="D71">
        <f>D16+(11/0.017)*(D17*D50-D32*D51)</f>
        <v>0.0015686476261831694</v>
      </c>
      <c r="E71">
        <f>E16+(11/0.017)*(E17*E50-E32*E51)</f>
        <v>0.005111897423542708</v>
      </c>
      <c r="F71">
        <f>F16+(11/0.017)*(F17*F50-F32*F51)</f>
        <v>0.0014801749409038998</v>
      </c>
    </row>
    <row r="72" spans="1:6" ht="12.75">
      <c r="A72" t="s">
        <v>76</v>
      </c>
      <c r="B72">
        <f>B17+(12/0.017)*(B18*B50-B33*B51)</f>
        <v>-0.058296457320019444</v>
      </c>
      <c r="C72">
        <f>C17+(12/0.017)*(C18*C50-C33*C51)</f>
        <v>-0.04162989143168819</v>
      </c>
      <c r="D72">
        <f>D17+(12/0.017)*(D18*D50-D33*D51)</f>
        <v>-0.039805817839256935</v>
      </c>
      <c r="E72">
        <f>E17+(12/0.017)*(E18*E50-E33*E51)</f>
        <v>-0.03750588606267951</v>
      </c>
      <c r="F72">
        <f>F17+(12/0.017)*(F18*F50-F33*F51)</f>
        <v>-0.05061790352510339</v>
      </c>
    </row>
    <row r="73" spans="1:6" ht="12.75">
      <c r="A73" t="s">
        <v>77</v>
      </c>
      <c r="B73">
        <f>B18+(13/0.017)*(B19*B50-B34*B51)</f>
        <v>0.008633070827144186</v>
      </c>
      <c r="C73">
        <f>C18+(13/0.017)*(C19*C50-C34*C51)</f>
        <v>-0.002833229121067867</v>
      </c>
      <c r="D73">
        <f>D18+(13/0.017)*(D19*D50-D34*D51)</f>
        <v>0.0023445789630491317</v>
      </c>
      <c r="E73">
        <f>E18+(13/0.017)*(E19*E50-E34*E51)</f>
        <v>0.014237010736323889</v>
      </c>
      <c r="F73">
        <f>F18+(13/0.017)*(F19*F50-F34*F51)</f>
        <v>0.013692424308081257</v>
      </c>
    </row>
    <row r="74" spans="1:6" ht="12.75">
      <c r="A74" t="s">
        <v>78</v>
      </c>
      <c r="B74">
        <f>B19+(14/0.017)*(B20*B50-B35*B51)</f>
        <v>-0.20848733354623633</v>
      </c>
      <c r="C74">
        <f>C19+(14/0.017)*(C20*C50-C35*C51)</f>
        <v>-0.17116439755324936</v>
      </c>
      <c r="D74">
        <f>D19+(14/0.017)*(D20*D50-D35*D51)</f>
        <v>-0.18768617375977828</v>
      </c>
      <c r="E74">
        <f>E19+(14/0.017)*(E20*E50-E35*E51)</f>
        <v>-0.18259079338450168</v>
      </c>
      <c r="F74">
        <f>F19+(14/0.017)*(F20*F50-F35*F51)</f>
        <v>-0.15920816475965888</v>
      </c>
    </row>
    <row r="75" spans="1:6" ht="12.75">
      <c r="A75" t="s">
        <v>79</v>
      </c>
      <c r="B75" s="49">
        <f>B20</f>
        <v>0.0005925703</v>
      </c>
      <c r="C75" s="49">
        <f>C20</f>
        <v>-0.009455427</v>
      </c>
      <c r="D75" s="49">
        <f>D20</f>
        <v>-0.004437233</v>
      </c>
      <c r="E75" s="49">
        <f>E20</f>
        <v>-0.01653321</v>
      </c>
      <c r="F75" s="49">
        <f>F20</f>
        <v>-0.007221159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55.08292187476156</v>
      </c>
      <c r="C82">
        <f>C22+(2/0.017)*(C8*C51+C23*C50)</f>
        <v>35.55704380674402</v>
      </c>
      <c r="D82">
        <f>D22+(2/0.017)*(D8*D51+D23*D50)</f>
        <v>14.014361719006448</v>
      </c>
      <c r="E82">
        <f>E22+(2/0.017)*(E8*E51+E23*E50)</f>
        <v>-29.116735477995523</v>
      </c>
      <c r="F82">
        <f>F22+(2/0.017)*(F8*F51+F23*F50)</f>
        <v>-98.75557908162908</v>
      </c>
    </row>
    <row r="83" spans="1:6" ht="12.75">
      <c r="A83" t="s">
        <v>82</v>
      </c>
      <c r="B83">
        <f>B23+(3/0.017)*(B9*B51+B24*B50)</f>
        <v>1.629670394062889</v>
      </c>
      <c r="C83">
        <f>C23+(3/0.017)*(C9*C51+C24*C50)</f>
        <v>0.4939373961080184</v>
      </c>
      <c r="D83">
        <f>D23+(3/0.017)*(D9*D51+D24*D50)</f>
        <v>-0.24614113177500138</v>
      </c>
      <c r="E83">
        <f>E23+(3/0.017)*(E9*E51+E24*E50)</f>
        <v>-0.04804619710366115</v>
      </c>
      <c r="F83">
        <f>F23+(3/0.017)*(F9*F51+F24*F50)</f>
        <v>5.583507256948177</v>
      </c>
    </row>
    <row r="84" spans="1:6" ht="12.75">
      <c r="A84" t="s">
        <v>83</v>
      </c>
      <c r="B84">
        <f>B24+(4/0.017)*(B10*B51+B25*B50)</f>
        <v>-0.10572422051471399</v>
      </c>
      <c r="C84">
        <f>C24+(4/0.017)*(C10*C51+C25*C50)</f>
        <v>-1.397701313425945</v>
      </c>
      <c r="D84">
        <f>D24+(4/0.017)*(D10*D51+D25*D50)</f>
        <v>1.08714459472273</v>
      </c>
      <c r="E84">
        <f>E24+(4/0.017)*(E10*E51+E25*E50)</f>
        <v>0.03691748303088963</v>
      </c>
      <c r="F84">
        <f>F24+(4/0.017)*(F10*F51+F25*F50)</f>
        <v>-1.7987884557676683</v>
      </c>
    </row>
    <row r="85" spans="1:6" ht="12.75">
      <c r="A85" t="s">
        <v>84</v>
      </c>
      <c r="B85">
        <f>B25+(5/0.017)*(B11*B51+B26*B50)</f>
        <v>1.402572467722473</v>
      </c>
      <c r="C85">
        <f>C25+(5/0.017)*(C11*C51+C26*C50)</f>
        <v>-0.3508243607148786</v>
      </c>
      <c r="D85">
        <f>D25+(5/0.017)*(D11*D51+D26*D50)</f>
        <v>-0.30509543204856604</v>
      </c>
      <c r="E85">
        <f>E25+(5/0.017)*(E11*E51+E26*E50)</f>
        <v>-0.07183402325692327</v>
      </c>
      <c r="F85">
        <f>F25+(5/0.017)*(F11*F51+F26*F50)</f>
        <v>-1.849464087437628</v>
      </c>
    </row>
    <row r="86" spans="1:6" ht="12.75">
      <c r="A86" t="s">
        <v>85</v>
      </c>
      <c r="B86">
        <f>B26+(6/0.017)*(B12*B51+B27*B50)</f>
        <v>0.5702379999503637</v>
      </c>
      <c r="C86">
        <f>C26+(6/0.017)*(C12*C51+C27*C50)</f>
        <v>0.2936048649745914</v>
      </c>
      <c r="D86">
        <f>D26+(6/0.017)*(D12*D51+D27*D50)</f>
        <v>0.3550116158483699</v>
      </c>
      <c r="E86">
        <f>E26+(6/0.017)*(E12*E51+E27*E50)</f>
        <v>0.9011849860431357</v>
      </c>
      <c r="F86">
        <f>F26+(6/0.017)*(F12*F51+F27*F50)</f>
        <v>2.039129035990725</v>
      </c>
    </row>
    <row r="87" spans="1:6" ht="12.75">
      <c r="A87" t="s">
        <v>86</v>
      </c>
      <c r="B87">
        <f>B27+(7/0.017)*(B13*B51+B28*B50)</f>
        <v>0.3824279679546572</v>
      </c>
      <c r="C87">
        <f>C27+(7/0.017)*(C13*C51+C28*C50)</f>
        <v>0.5503853138464087</v>
      </c>
      <c r="D87">
        <f>D27+(7/0.017)*(D13*D51+D28*D50)</f>
        <v>0.06565664864038775</v>
      </c>
      <c r="E87">
        <f>E27+(7/0.017)*(E13*E51+E28*E50)</f>
        <v>0.17227873826426915</v>
      </c>
      <c r="F87">
        <f>F27+(7/0.017)*(F13*F51+F28*F50)</f>
        <v>0.3124517995746941</v>
      </c>
    </row>
    <row r="88" spans="1:6" ht="12.75">
      <c r="A88" t="s">
        <v>87</v>
      </c>
      <c r="B88">
        <f>B28+(8/0.017)*(B14*B51+B29*B50)</f>
        <v>-0.14096713977702854</v>
      </c>
      <c r="C88">
        <f>C28+(8/0.017)*(C14*C51+C29*C50)</f>
        <v>-0.24752116276444408</v>
      </c>
      <c r="D88">
        <f>D28+(8/0.017)*(D14*D51+D29*D50)</f>
        <v>0.060960413350551</v>
      </c>
      <c r="E88">
        <f>E28+(8/0.017)*(E14*E51+E29*E50)</f>
        <v>0.2651778293112423</v>
      </c>
      <c r="F88">
        <f>F28+(8/0.017)*(F14*F51+F29*F50)</f>
        <v>-0.5232388658197021</v>
      </c>
    </row>
    <row r="89" spans="1:6" ht="12.75">
      <c r="A89" t="s">
        <v>88</v>
      </c>
      <c r="B89">
        <f>B29+(9/0.017)*(B15*B51+B30*B50)</f>
        <v>0.04108221370954353</v>
      </c>
      <c r="C89">
        <f>C29+(9/0.017)*(C15*C51+C30*C50)</f>
        <v>0.0022398403445353307</v>
      </c>
      <c r="D89">
        <f>D29+(9/0.017)*(D15*D51+D30*D50)</f>
        <v>0.024737465443263915</v>
      </c>
      <c r="E89">
        <f>E29+(9/0.017)*(E15*E51+E30*E50)</f>
        <v>0.09499421143333357</v>
      </c>
      <c r="F89">
        <f>F29+(9/0.017)*(F15*F51+F30*F50)</f>
        <v>-0.13482995045684873</v>
      </c>
    </row>
    <row r="90" spans="1:6" ht="12.75">
      <c r="A90" t="s">
        <v>89</v>
      </c>
      <c r="B90">
        <f>B30+(10/0.017)*(B16*B51+B31*B50)</f>
        <v>0.04092990332677401</v>
      </c>
      <c r="C90">
        <f>C30+(10/0.017)*(C16*C51+C31*C50)</f>
        <v>-0.008379490063784628</v>
      </c>
      <c r="D90">
        <f>D30+(10/0.017)*(D16*D51+D31*D50)</f>
        <v>-0.02081913751800736</v>
      </c>
      <c r="E90">
        <f>E30+(10/0.017)*(E16*E51+E31*E50)</f>
        <v>0.002408627536346697</v>
      </c>
      <c r="F90">
        <f>F30+(10/0.017)*(F16*F51+F31*F50)</f>
        <v>0.39163651961543605</v>
      </c>
    </row>
    <row r="91" spans="1:6" ht="12.75">
      <c r="A91" t="s">
        <v>90</v>
      </c>
      <c r="B91">
        <f>B31+(11/0.017)*(B17*B51+B32*B50)</f>
        <v>-0.021730019336422192</v>
      </c>
      <c r="C91">
        <f>C31+(11/0.017)*(C17*C51+C32*C50)</f>
        <v>0.025577384694215378</v>
      </c>
      <c r="D91">
        <f>D31+(11/0.017)*(D17*D51+D32*D50)</f>
        <v>0.009623915727750076</v>
      </c>
      <c r="E91">
        <f>E31+(11/0.017)*(E17*E51+E32*E50)</f>
        <v>0.0460932188066842</v>
      </c>
      <c r="F91">
        <f>F31+(11/0.017)*(F17*F51+F32*F50)</f>
        <v>-0.008002173939827297</v>
      </c>
    </row>
    <row r="92" spans="1:6" ht="12.75">
      <c r="A92" t="s">
        <v>91</v>
      </c>
      <c r="B92">
        <f>B32+(12/0.017)*(B18*B51+B33*B50)</f>
        <v>-0.001826357128163692</v>
      </c>
      <c r="C92">
        <f>C32+(12/0.017)*(C18*C51+C33*C50)</f>
        <v>-0.0298050611746071</v>
      </c>
      <c r="D92">
        <f>D32+(12/0.017)*(D18*D51+D33*D50)</f>
        <v>0.013115130634109008</v>
      </c>
      <c r="E92">
        <f>E32+(12/0.017)*(E18*E51+E33*E50)</f>
        <v>0.03089965552788118</v>
      </c>
      <c r="F92">
        <f>F32+(12/0.017)*(F18*F51+F33*F50)</f>
        <v>-0.03314554477683894</v>
      </c>
    </row>
    <row r="93" spans="1:6" ht="12.75">
      <c r="A93" t="s">
        <v>92</v>
      </c>
      <c r="B93">
        <f>B33+(13/0.017)*(B19*B51+B34*B50)</f>
        <v>0.1210091655515895</v>
      </c>
      <c r="C93">
        <f>C33+(13/0.017)*(C19*C51+C34*C50)</f>
        <v>0.11252529208304225</v>
      </c>
      <c r="D93">
        <f>D33+(13/0.017)*(D19*D51+D34*D50)</f>
        <v>0.11511189541973893</v>
      </c>
      <c r="E93">
        <f>E33+(13/0.017)*(E19*E51+E34*E50)</f>
        <v>0.11575633659948867</v>
      </c>
      <c r="F93">
        <f>F33+(13/0.017)*(F19*F51+F34*F50)</f>
        <v>0.07411061962123434</v>
      </c>
    </row>
    <row r="94" spans="1:6" ht="12.75">
      <c r="A94" t="s">
        <v>93</v>
      </c>
      <c r="B94">
        <f>B34+(14/0.017)*(B20*B51+B35*B50)</f>
        <v>-0.012854190742662079</v>
      </c>
      <c r="C94">
        <f>C34+(14/0.017)*(C20*C51+C35*C50)</f>
        <v>-0.00730200586023135</v>
      </c>
      <c r="D94">
        <f>D34+(14/0.017)*(D20*D51+D35*D50)</f>
        <v>-0.0072270596523748894</v>
      </c>
      <c r="E94">
        <f>E34+(14/0.017)*(E20*E51+E35*E50)</f>
        <v>0.014525213311531095</v>
      </c>
      <c r="F94">
        <f>F34+(14/0.017)*(F20*F51+F35*F50)</f>
        <v>-0.009956240745942861</v>
      </c>
    </row>
    <row r="95" spans="1:6" ht="12.75">
      <c r="A95" t="s">
        <v>94</v>
      </c>
      <c r="B95" s="49">
        <f>B35</f>
        <v>-0.006169015</v>
      </c>
      <c r="C95" s="49">
        <f>C35</f>
        <v>-0.004327574</v>
      </c>
      <c r="D95" s="49">
        <f>D35</f>
        <v>-0.005031004</v>
      </c>
      <c r="E95" s="49">
        <f>E35</f>
        <v>8.629071E-05</v>
      </c>
      <c r="F95" s="49">
        <f>F35</f>
        <v>-0.001699286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-0.9612169689406194</v>
      </c>
      <c r="C103">
        <f>C63*10000/C62</f>
        <v>-2.233420989792098</v>
      </c>
      <c r="D103">
        <f>D63*10000/D62</f>
        <v>-1.7603778865316262</v>
      </c>
      <c r="E103">
        <f>E63*10000/E62</f>
        <v>-1.6097942481888419</v>
      </c>
      <c r="F103">
        <f>F63*10000/F62</f>
        <v>-3.2590558005955836</v>
      </c>
      <c r="G103">
        <f>AVERAGE(C103:E103)</f>
        <v>-1.8678643748375219</v>
      </c>
      <c r="H103">
        <f>STDEV(C103:E103)</f>
        <v>0.3254114120416244</v>
      </c>
      <c r="I103">
        <f>(B103*B4+C103*C4+D103*D4+E103*E4+F103*F4)/SUM(B4:F4)</f>
        <v>-1.9215807752985616</v>
      </c>
      <c r="K103">
        <f>(LN(H103)+LN(H123))/2-LN(K114*K115^3)</f>
        <v>-4.919582618472881</v>
      </c>
    </row>
    <row r="104" spans="1:11" ht="12.75">
      <c r="A104" t="s">
        <v>68</v>
      </c>
      <c r="B104">
        <f>B64*10000/B62</f>
        <v>-0.008720750169216387</v>
      </c>
      <c r="C104">
        <f>C64*10000/C62</f>
        <v>-0.358075730584849</v>
      </c>
      <c r="D104">
        <f>D64*10000/D62</f>
        <v>-0.05581898178709779</v>
      </c>
      <c r="E104">
        <f>E64*10000/E62</f>
        <v>0.09235329474504526</v>
      </c>
      <c r="F104">
        <f>F64*10000/F62</f>
        <v>-1.852704658116782</v>
      </c>
      <c r="G104">
        <f>AVERAGE(C104:E104)</f>
        <v>-0.1071804725423005</v>
      </c>
      <c r="H104">
        <f>STDEV(C104:E104)</f>
        <v>0.2295649772163803</v>
      </c>
      <c r="I104">
        <f>(B104*B4+C104*C4+D104*D4+E104*E4+F104*F4)/SUM(B4:F4)</f>
        <v>-0.3253936846582442</v>
      </c>
      <c r="K104">
        <f>(LN(H104)+LN(H124))/2-LN(K114*K115^4)</f>
        <v>-3.9125051473236114</v>
      </c>
    </row>
    <row r="105" spans="1:11" ht="12.75">
      <c r="A105" t="s">
        <v>69</v>
      </c>
      <c r="B105">
        <f>B65*10000/B62</f>
        <v>1.1416907018926052</v>
      </c>
      <c r="C105">
        <f>C65*10000/C62</f>
        <v>1.2675137729752908</v>
      </c>
      <c r="D105">
        <f>D65*10000/D62</f>
        <v>1.1000586788529896</v>
      </c>
      <c r="E105">
        <f>E65*10000/E62</f>
        <v>1.7177534027427597</v>
      </c>
      <c r="F105">
        <f>F65*10000/F62</f>
        <v>-0.2056486926645635</v>
      </c>
      <c r="G105">
        <f>AVERAGE(C105:E105)</f>
        <v>1.3617752848570135</v>
      </c>
      <c r="H105">
        <f>STDEV(C105:E105)</f>
        <v>0.3194536233117177</v>
      </c>
      <c r="I105">
        <f>(B105*B4+C105*C4+D105*D4+E105*E4+F105*F4)/SUM(B4:F4)</f>
        <v>1.121092410353263</v>
      </c>
      <c r="K105">
        <f>(LN(H105)+LN(H125))/2-LN(K114*K115^5)</f>
        <v>-4.216287292755318</v>
      </c>
    </row>
    <row r="106" spans="1:11" ht="12.75">
      <c r="A106" t="s">
        <v>70</v>
      </c>
      <c r="B106">
        <f>B66*10000/B62</f>
        <v>2.3014465207356714</v>
      </c>
      <c r="C106">
        <f>C66*10000/C62</f>
        <v>0.7862492926135702</v>
      </c>
      <c r="D106">
        <f>D66*10000/D62</f>
        <v>1.3628167566809326</v>
      </c>
      <c r="E106">
        <f>E66*10000/E62</f>
        <v>0.9297738732368862</v>
      </c>
      <c r="F106">
        <f>F66*10000/F62</f>
        <v>13.969743631673897</v>
      </c>
      <c r="G106">
        <f>AVERAGE(C106:E106)</f>
        <v>1.0262799741771298</v>
      </c>
      <c r="H106">
        <f>STDEV(C106:E106)</f>
        <v>0.30015426166270504</v>
      </c>
      <c r="I106">
        <f>(B106*B4+C106*C4+D106*D4+E106*E4+F106*F4)/SUM(B4:F4)</f>
        <v>2.935244171167263</v>
      </c>
      <c r="K106">
        <f>(LN(H106)+LN(H126))/2-LN(K114*K115^6)</f>
        <v>-3.2539425050405093</v>
      </c>
    </row>
    <row r="107" spans="1:11" ht="12.75">
      <c r="A107" t="s">
        <v>71</v>
      </c>
      <c r="B107">
        <f>B67*10000/B62</f>
        <v>0.0918178670105229</v>
      </c>
      <c r="C107">
        <f>C67*10000/C62</f>
        <v>0.10531605642780517</v>
      </c>
      <c r="D107">
        <f>D67*10000/D62</f>
        <v>0.23271950596588148</v>
      </c>
      <c r="E107">
        <f>E67*10000/E62</f>
        <v>0.29074103082849356</v>
      </c>
      <c r="F107">
        <f>F67*10000/F62</f>
        <v>0.025324013673545774</v>
      </c>
      <c r="G107">
        <f>AVERAGE(C107:E107)</f>
        <v>0.20959219774072677</v>
      </c>
      <c r="H107">
        <f>STDEV(C107:E107)</f>
        <v>0.09485124971332717</v>
      </c>
      <c r="I107">
        <f>(B107*B4+C107*C4+D107*D4+E107*E4+F107*F4)/SUM(B4:F4)</f>
        <v>0.16794381704130484</v>
      </c>
      <c r="K107">
        <f>(LN(H107)+LN(H127))/2-LN(K114*K115^7)</f>
        <v>-3.3748187268429333</v>
      </c>
    </row>
    <row r="108" spans="1:9" ht="12.75">
      <c r="A108" t="s">
        <v>72</v>
      </c>
      <c r="B108">
        <f>B68*10000/B62</f>
        <v>-0.05417117500143825</v>
      </c>
      <c r="C108">
        <f>C68*10000/C62</f>
        <v>-0.013559988314000423</v>
      </c>
      <c r="D108">
        <f>D68*10000/D62</f>
        <v>0.03806413996915549</v>
      </c>
      <c r="E108">
        <f>E68*10000/E62</f>
        <v>-0.046455184844791435</v>
      </c>
      <c r="F108">
        <f>F68*10000/F62</f>
        <v>-0.0841906552387519</v>
      </c>
      <c r="G108">
        <f>AVERAGE(C108:E108)</f>
        <v>-0.007317011063212124</v>
      </c>
      <c r="H108">
        <f>STDEV(C108:E108)</f>
        <v>0.04260410943168231</v>
      </c>
      <c r="I108">
        <f>(B108*B4+C108*C4+D108*D4+E108*E4+F108*F4)/SUM(B4:F4)</f>
        <v>-0.02436334357345076</v>
      </c>
    </row>
    <row r="109" spans="1:9" ht="12.75">
      <c r="A109" t="s">
        <v>73</v>
      </c>
      <c r="B109">
        <f>B69*10000/B62</f>
        <v>0.03620084856637868</v>
      </c>
      <c r="C109">
        <f>C69*10000/C62</f>
        <v>0.09029302467829703</v>
      </c>
      <c r="D109">
        <f>D69*10000/D62</f>
        <v>0.06442410575239087</v>
      </c>
      <c r="E109">
        <f>E69*10000/E62</f>
        <v>0.19032650443032995</v>
      </c>
      <c r="F109">
        <f>F69*10000/F62</f>
        <v>0.13856171069030426</v>
      </c>
      <c r="G109">
        <f>AVERAGE(C109:E109)</f>
        <v>0.11501454495367262</v>
      </c>
      <c r="H109">
        <f>STDEV(C109:E109)</f>
        <v>0.06649224520016625</v>
      </c>
      <c r="I109">
        <f>(B109*B4+C109*C4+D109*D4+E109*E4+F109*F4)/SUM(B4:F4)</f>
        <v>0.10671486603840884</v>
      </c>
    </row>
    <row r="110" spans="1:11" ht="12.75">
      <c r="A110" t="s">
        <v>74</v>
      </c>
      <c r="B110">
        <f>B70*10000/B62</f>
        <v>-0.4525159767526542</v>
      </c>
      <c r="C110">
        <f>C70*10000/C62</f>
        <v>-0.2677821693401479</v>
      </c>
      <c r="D110">
        <f>D70*10000/D62</f>
        <v>-0.200493345616515</v>
      </c>
      <c r="E110">
        <f>E70*10000/E62</f>
        <v>-0.24624497778156587</v>
      </c>
      <c r="F110">
        <f>F70*10000/F62</f>
        <v>-0.4272073208174778</v>
      </c>
      <c r="G110">
        <f>AVERAGE(C110:E110)</f>
        <v>-0.23817349757940962</v>
      </c>
      <c r="H110">
        <f>STDEV(C110:E110)</f>
        <v>0.03436288759720132</v>
      </c>
      <c r="I110">
        <f>(B110*B4+C110*C4+D110*D4+E110*E4+F110*F4)/SUM(B4:F4)</f>
        <v>-0.29447174446399776</v>
      </c>
      <c r="K110">
        <f>EXP(AVERAGE(K103:K107))</f>
        <v>0.019537350053144532</v>
      </c>
    </row>
    <row r="111" spans="1:9" ht="12.75">
      <c r="A111" t="s">
        <v>75</v>
      </c>
      <c r="B111">
        <f>B71*10000/B62</f>
        <v>0.011520118769365614</v>
      </c>
      <c r="C111">
        <f>C71*10000/C62</f>
        <v>-0.003748382234347353</v>
      </c>
      <c r="D111">
        <f>D71*10000/D62</f>
        <v>0.0015686497535359922</v>
      </c>
      <c r="E111">
        <f>E71*10000/E62</f>
        <v>0.005111892131412858</v>
      </c>
      <c r="F111">
        <f>F71*10000/F62</f>
        <v>0.0014801933498125315</v>
      </c>
      <c r="G111">
        <f>AVERAGE(C111:E111)</f>
        <v>0.000977386550200499</v>
      </c>
      <c r="H111">
        <f>STDEV(C111:E111)</f>
        <v>0.00445963110479452</v>
      </c>
      <c r="I111">
        <f>(B111*B4+C111*C4+D111*D4+E111*E4+F111*F4)/SUM(B4:F4)</f>
        <v>0.002574383655204605</v>
      </c>
    </row>
    <row r="112" spans="1:9" ht="12.75">
      <c r="A112" t="s">
        <v>76</v>
      </c>
      <c r="B112">
        <f>B72*10000/B62</f>
        <v>-0.0582965099640416</v>
      </c>
      <c r="C112">
        <f>C72*10000/C62</f>
        <v>-0.041629723970340975</v>
      </c>
      <c r="D112">
        <f>D72*10000/D62</f>
        <v>-0.0398058718227122</v>
      </c>
      <c r="E112">
        <f>E72*10000/E62</f>
        <v>-0.03750584723443185</v>
      </c>
      <c r="F112">
        <f>F72*10000/F62</f>
        <v>-0.05061853305904249</v>
      </c>
      <c r="G112">
        <f>AVERAGE(C112:E112)</f>
        <v>-0.03964714767582834</v>
      </c>
      <c r="H112">
        <f>STDEV(C112:E112)</f>
        <v>0.002066515146169084</v>
      </c>
      <c r="I112">
        <f>(B112*B4+C112*C4+D112*D4+E112*E4+F112*F4)/SUM(B4:F4)</f>
        <v>-0.04381569803969244</v>
      </c>
    </row>
    <row r="113" spans="1:9" ht="12.75">
      <c r="A113" t="s">
        <v>77</v>
      </c>
      <c r="B113">
        <f>B73*10000/B62</f>
        <v>0.008633078623150887</v>
      </c>
      <c r="C113">
        <f>C73*10000/C62</f>
        <v>-0.002833217724056027</v>
      </c>
      <c r="D113">
        <f>D73*10000/D62</f>
        <v>0.0023445821426967416</v>
      </c>
      <c r="E113">
        <f>E73*10000/E62</f>
        <v>0.014236995997352574</v>
      </c>
      <c r="F113">
        <f>F73*10000/F62</f>
        <v>0.013692594600511608</v>
      </c>
      <c r="G113">
        <f>AVERAGE(C113:E113)</f>
        <v>0.004582786805331096</v>
      </c>
      <c r="H113">
        <f>STDEV(C113:E113)</f>
        <v>0.0087524407571557</v>
      </c>
      <c r="I113">
        <f>(B113*B4+C113*C4+D113*D4+E113*E4+F113*F4)/SUM(B4:F4)</f>
        <v>0.006383867177346772</v>
      </c>
    </row>
    <row r="114" spans="1:11" ht="12.75">
      <c r="A114" t="s">
        <v>78</v>
      </c>
      <c r="B114">
        <f>B74*10000/B62</f>
        <v>-0.20848752181859986</v>
      </c>
      <c r="C114">
        <f>C74*10000/C62</f>
        <v>-0.17116370902345449</v>
      </c>
      <c r="D114">
        <f>D74*10000/D62</f>
        <v>-0.18768642829413318</v>
      </c>
      <c r="E114">
        <f>E74*10000/E62</f>
        <v>-0.182590604356024</v>
      </c>
      <c r="F114">
        <f>F74*10000/F62</f>
        <v>-0.15921014482868817</v>
      </c>
      <c r="G114">
        <f>AVERAGE(C114:E114)</f>
        <v>-0.18048024722453723</v>
      </c>
      <c r="H114">
        <f>STDEV(C114:E114)</f>
        <v>0.00846110326383173</v>
      </c>
      <c r="I114">
        <f>(B114*B4+C114*C4+D114*D4+E114*E4+F114*F4)/SUM(B4:F4)</f>
        <v>-0.1817114023517085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0.0005925708351145753</v>
      </c>
      <c r="C115">
        <f>C75*10000/C62</f>
        <v>-0.009455388964384498</v>
      </c>
      <c r="D115">
        <f>D75*10000/D62</f>
        <v>-0.0044372390176421975</v>
      </c>
      <c r="E115">
        <f>E75*10000/E62</f>
        <v>-0.01653319288387131</v>
      </c>
      <c r="F115">
        <f>F75*10000/F62</f>
        <v>-0.007221248809422232</v>
      </c>
      <c r="G115">
        <f>AVERAGE(C115:E115)</f>
        <v>-0.010141940288632668</v>
      </c>
      <c r="H115">
        <f>STDEV(C115:E115)</f>
        <v>0.006077132508355071</v>
      </c>
      <c r="I115">
        <f>(B115*B4+C115*C4+D115*D4+E115*E4+F115*F4)/SUM(B4:F4)</f>
        <v>-0.008195378711948609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55.082971616833255</v>
      </c>
      <c r="C122">
        <f>C82*10000/C62</f>
        <v>35.55690077417165</v>
      </c>
      <c r="D122">
        <f>D82*10000/D62</f>
        <v>14.014380724863129</v>
      </c>
      <c r="E122">
        <f>E82*10000/E62</f>
        <v>-29.11670533467844</v>
      </c>
      <c r="F122">
        <f>F82*10000/F62</f>
        <v>-98.75680730295745</v>
      </c>
      <c r="G122">
        <f>AVERAGE(C122:E122)</f>
        <v>6.818192054785448</v>
      </c>
      <c r="H122">
        <f>STDEV(C122:E122)</f>
        <v>32.93186420948849</v>
      </c>
      <c r="I122">
        <f>(B122*B4+C122*C4+D122*D4+E122*E4+F122*F4)/SUM(B4:F4)</f>
        <v>-0.23600510635713162</v>
      </c>
    </row>
    <row r="123" spans="1:9" ht="12.75">
      <c r="A123" t="s">
        <v>82</v>
      </c>
      <c r="B123">
        <f>B83*10000/B62</f>
        <v>1.6296718657201434</v>
      </c>
      <c r="C123">
        <f>C83*10000/C62</f>
        <v>0.4939354091842253</v>
      </c>
      <c r="D123">
        <f>D83*10000/D62</f>
        <v>-0.24614146558421562</v>
      </c>
      <c r="E123">
        <f>E83*10000/E62</f>
        <v>-0.04804614736347805</v>
      </c>
      <c r="F123">
        <f>F83*10000/F62</f>
        <v>5.583576698925674</v>
      </c>
      <c r="G123">
        <f>AVERAGE(C123:E123)</f>
        <v>0.06658259874551054</v>
      </c>
      <c r="H123">
        <f>STDEV(C123:E123)</f>
        <v>0.38312303143721976</v>
      </c>
      <c r="I123">
        <f>(B123*B4+C123*C4+D123*D4+E123*E4+F123*F4)/SUM(B4:F4)</f>
        <v>1.02835015317628</v>
      </c>
    </row>
    <row r="124" spans="1:9" ht="12.75">
      <c r="A124" t="s">
        <v>83</v>
      </c>
      <c r="B124">
        <f>B84*10000/B62</f>
        <v>-0.10572431598789474</v>
      </c>
      <c r="C124">
        <f>C84*10000/C62</f>
        <v>-1.3976956910008824</v>
      </c>
      <c r="D124">
        <f>D84*10000/D62</f>
        <v>1.0871460690755956</v>
      </c>
      <c r="E124">
        <f>E84*10000/E62</f>
        <v>0.036917444811790594</v>
      </c>
      <c r="F124">
        <f>F84*10000/F62</f>
        <v>-1.798810827266749</v>
      </c>
      <c r="G124">
        <f>AVERAGE(C124:E124)</f>
        <v>-0.09121072570449873</v>
      </c>
      <c r="H124">
        <f>STDEV(C124:E124)</f>
        <v>1.2473661307791233</v>
      </c>
      <c r="I124">
        <f>(B124*B4+C124*C4+D124*D4+E124*E4+F124*F4)/SUM(B4:F4)</f>
        <v>-0.3209842877827977</v>
      </c>
    </row>
    <row r="125" spans="1:9" ht="12.75">
      <c r="A125" t="s">
        <v>84</v>
      </c>
      <c r="B125">
        <f>B85*10000/B62</f>
        <v>1.4025737343012576</v>
      </c>
      <c r="C125">
        <f>C85*10000/C62</f>
        <v>-0.35082294948083353</v>
      </c>
      <c r="D125">
        <f>D85*10000/D62</f>
        <v>-0.3050958458098326</v>
      </c>
      <c r="E125">
        <f>E85*10000/E62</f>
        <v>-0.07183394889021612</v>
      </c>
      <c r="F125">
        <f>F85*10000/F62</f>
        <v>-1.8494870891886117</v>
      </c>
      <c r="G125">
        <f>AVERAGE(C125:E125)</f>
        <v>-0.2425842480602941</v>
      </c>
      <c r="H125">
        <f>STDEV(C125:E125)</f>
        <v>0.14963118158504915</v>
      </c>
      <c r="I125">
        <f>(B125*B4+C125*C4+D125*D4+E125*E4+F125*F4)/SUM(B4:F4)</f>
        <v>-0.21778870339993575</v>
      </c>
    </row>
    <row r="126" spans="1:9" ht="12.75">
      <c r="A126" t="s">
        <v>85</v>
      </c>
      <c r="B126">
        <f>B86*10000/B62</f>
        <v>0.5702385148979828</v>
      </c>
      <c r="C126">
        <f>C86*10000/C62</f>
        <v>0.2936036839129901</v>
      </c>
      <c r="D126">
        <f>D86*10000/D62</f>
        <v>0.35501209730446653</v>
      </c>
      <c r="E126">
        <f>E86*10000/E62</f>
        <v>0.9011840530846725</v>
      </c>
      <c r="F126">
        <f>F86*10000/F62</f>
        <v>2.0391543966012</v>
      </c>
      <c r="G126">
        <f>AVERAGE(C126:E126)</f>
        <v>0.5165999447673765</v>
      </c>
      <c r="H126">
        <f>STDEV(C126:E126)</f>
        <v>0.3344718980519467</v>
      </c>
      <c r="I126">
        <f>(B126*B4+C126*C4+D126*D4+E126*E4+F126*F4)/SUM(B4:F4)</f>
        <v>0.7271789341849666</v>
      </c>
    </row>
    <row r="127" spans="1:9" ht="12.75">
      <c r="A127" t="s">
        <v>86</v>
      </c>
      <c r="B127">
        <f>B87*10000/B62</f>
        <v>0.38242831330233945</v>
      </c>
      <c r="C127">
        <f>C87*10000/C62</f>
        <v>0.550383099853939</v>
      </c>
      <c r="D127">
        <f>D87*10000/D62</f>
        <v>0.06565673768196376</v>
      </c>
      <c r="E127">
        <f>E87*10000/E62</f>
        <v>0.1722785599114233</v>
      </c>
      <c r="F127">
        <f>F87*10000/F62</f>
        <v>0.31245568553200304</v>
      </c>
      <c r="G127">
        <f>AVERAGE(C127:E127)</f>
        <v>0.26277279914910867</v>
      </c>
      <c r="H127">
        <f>STDEV(C127:E127)</f>
        <v>0.2547190943913016</v>
      </c>
      <c r="I127">
        <f>(B127*B4+C127*C4+D127*D4+E127*E4+F127*F4)/SUM(B4:F4)</f>
        <v>0.2868031056539068</v>
      </c>
    </row>
    <row r="128" spans="1:9" ht="12.75">
      <c r="A128" t="s">
        <v>87</v>
      </c>
      <c r="B128">
        <f>B88*10000/B62</f>
        <v>-0.14096726707596866</v>
      </c>
      <c r="C128">
        <f>C88*10000/C62</f>
        <v>-0.24752016708019042</v>
      </c>
      <c r="D128">
        <f>D88*10000/D62</f>
        <v>0.06096049602323368</v>
      </c>
      <c r="E128">
        <f>E88*10000/E62</f>
        <v>0.2651775547839211</v>
      </c>
      <c r="F128">
        <f>F88*10000/F62</f>
        <v>-0.5232453733318935</v>
      </c>
      <c r="G128">
        <f>AVERAGE(C128:E128)</f>
        <v>0.02620596124232144</v>
      </c>
      <c r="H128">
        <f>STDEV(C128:E128)</f>
        <v>0.25810975721006885</v>
      </c>
      <c r="I128">
        <f>(B128*B4+C128*C4+D128*D4+E128*E4+F128*F4)/SUM(B4:F4)</f>
        <v>-0.07126370128632137</v>
      </c>
    </row>
    <row r="129" spans="1:9" ht="12.75">
      <c r="A129" t="s">
        <v>88</v>
      </c>
      <c r="B129">
        <f>B89*10000/B62</f>
        <v>0.04108225080841828</v>
      </c>
      <c r="C129">
        <f>C89*10000/C62</f>
        <v>0.002239831334502666</v>
      </c>
      <c r="D129">
        <f>D89*10000/D62</f>
        <v>0.024737498991471978</v>
      </c>
      <c r="E129">
        <f>E89*10000/E62</f>
        <v>0.09499411308986927</v>
      </c>
      <c r="F129">
        <f>F89*10000/F62</f>
        <v>-0.1348316273344732</v>
      </c>
      <c r="G129">
        <f>AVERAGE(C129:E129)</f>
        <v>0.040657147805281305</v>
      </c>
      <c r="H129">
        <f>STDEV(C129:E129)</f>
        <v>0.048383009515270435</v>
      </c>
      <c r="I129">
        <f>(B129*B4+C129*C4+D129*D4+E129*E4+F129*F4)/SUM(B4:F4)</f>
        <v>0.017345402796545884</v>
      </c>
    </row>
    <row r="130" spans="1:9" ht="12.75">
      <c r="A130" t="s">
        <v>89</v>
      </c>
      <c r="B130">
        <f>B90*10000/B62</f>
        <v>0.04092994028810642</v>
      </c>
      <c r="C130">
        <f>C90*10000/C62</f>
        <v>-0.008379456356257494</v>
      </c>
      <c r="D130">
        <f>D90*10000/D62</f>
        <v>-0.02081916575229671</v>
      </c>
      <c r="E130">
        <f>E90*10000/E62</f>
        <v>0.0024086250427971154</v>
      </c>
      <c r="F130">
        <f>F90*10000/F62</f>
        <v>0.3916413903916579</v>
      </c>
      <c r="G130">
        <f>AVERAGE(C130:E130)</f>
        <v>-0.008929999021919032</v>
      </c>
      <c r="H130">
        <f>STDEV(C130:E130)</f>
        <v>0.011623677956017047</v>
      </c>
      <c r="I130">
        <f>(B130*B4+C130*C4+D130*D4+E130*E4+F130*F4)/SUM(B4:F4)</f>
        <v>0.051660722709027634</v>
      </c>
    </row>
    <row r="131" spans="1:9" ht="12.75">
      <c r="A131" t="s">
        <v>90</v>
      </c>
      <c r="B131">
        <f>B91*10000/B62</f>
        <v>-0.02173003895949488</v>
      </c>
      <c r="C131">
        <f>C91*10000/C62</f>
        <v>0.02557728180604652</v>
      </c>
      <c r="D131">
        <f>D91*10000/D62</f>
        <v>0.009623928779415694</v>
      </c>
      <c r="E131">
        <f>E91*10000/E62</f>
        <v>0.04609317108833641</v>
      </c>
      <c r="F131">
        <f>F91*10000/F62</f>
        <v>-0.008002273462718031</v>
      </c>
      <c r="G131">
        <f>AVERAGE(C131:E131)</f>
        <v>0.027098127224599543</v>
      </c>
      <c r="H131">
        <f>STDEV(C131:E131)</f>
        <v>0.01828212615471853</v>
      </c>
      <c r="I131">
        <f>(B131*B4+C131*C4+D131*D4+E131*E4+F131*F4)/SUM(B4:F4)</f>
        <v>0.015337298728890326</v>
      </c>
    </row>
    <row r="132" spans="1:9" ht="12.75">
      <c r="A132" t="s">
        <v>91</v>
      </c>
      <c r="B132">
        <f>B92*10000/B62</f>
        <v>-0.001826358777436899</v>
      </c>
      <c r="C132">
        <f>C92*10000/C62</f>
        <v>-0.029804941280090775</v>
      </c>
      <c r="D132">
        <f>D92*10000/D62</f>
        <v>0.013115148420455483</v>
      </c>
      <c r="E132">
        <f>E92*10000/E62</f>
        <v>0.030899623538782846</v>
      </c>
      <c r="F132">
        <f>F92*10000/F62</f>
        <v>-0.03314595700737229</v>
      </c>
      <c r="G132">
        <f>AVERAGE(C132:E132)</f>
        <v>0.004736610226382518</v>
      </c>
      <c r="H132">
        <f>STDEV(C132:E132)</f>
        <v>0.03120754675017506</v>
      </c>
      <c r="I132">
        <f>(B132*B4+C132*C4+D132*D4+E132*E4+F132*F4)/SUM(B4:F4)</f>
        <v>-0.0012648810463179515</v>
      </c>
    </row>
    <row r="133" spans="1:9" ht="12.75">
      <c r="A133" t="s">
        <v>92</v>
      </c>
      <c r="B133">
        <f>B93*10000/B62</f>
        <v>0.12100927482768421</v>
      </c>
      <c r="C133">
        <f>C93*10000/C62</f>
        <v>0.11252483943624546</v>
      </c>
      <c r="D133">
        <f>D93*10000/D62</f>
        <v>0.11511205153103606</v>
      </c>
      <c r="E133">
        <f>E93*10000/E62</f>
        <v>0.11575621676187976</v>
      </c>
      <c r="F133">
        <f>F93*10000/F62</f>
        <v>0.07411154133365327</v>
      </c>
      <c r="G133">
        <f>AVERAGE(C133:E133)</f>
        <v>0.11446436924305375</v>
      </c>
      <c r="H133">
        <f>STDEV(C133:E133)</f>
        <v>0.00171028334342024</v>
      </c>
      <c r="I133">
        <f>(B133*B4+C133*C4+D133*D4+E133*E4+F133*F4)/SUM(B4:F4)</f>
        <v>0.1100397155973101</v>
      </c>
    </row>
    <row r="134" spans="1:9" ht="12.75">
      <c r="A134" t="s">
        <v>93</v>
      </c>
      <c r="B134">
        <f>B94*10000/B62</f>
        <v>-0.012854202350508135</v>
      </c>
      <c r="C134">
        <f>C94*10000/C62</f>
        <v>-0.007301976487016656</v>
      </c>
      <c r="D134">
        <f>D94*10000/D62</f>
        <v>-0.0072270694534962475</v>
      </c>
      <c r="E134">
        <f>E94*10000/E62</f>
        <v>0.01452519827419592</v>
      </c>
      <c r="F134">
        <f>F94*10000/F62</f>
        <v>-0.009956364571526675</v>
      </c>
      <c r="G134">
        <f>AVERAGE(C134:E134)</f>
        <v>-1.282555438994586E-06</v>
      </c>
      <c r="H134">
        <f>STDEV(C134:E134)</f>
        <v>0.012580357178404385</v>
      </c>
      <c r="I134">
        <f>(B134*B4+C134*C4+D134*D4+E134*E4+F134*F4)/SUM(B4:F4)</f>
        <v>-0.0031924837393424053</v>
      </c>
    </row>
    <row r="135" spans="1:9" ht="12.75">
      <c r="A135" t="s">
        <v>94</v>
      </c>
      <c r="B135">
        <f>B95*10000/B62</f>
        <v>-0.006169020570866177</v>
      </c>
      <c r="C135">
        <f>C95*10000/C62</f>
        <v>-0.004327556591802494</v>
      </c>
      <c r="D135">
        <f>D95*10000/D62</f>
        <v>-0.005031010822896604</v>
      </c>
      <c r="E135">
        <f>E95*10000/E62</f>
        <v>8.629062066690031E-05</v>
      </c>
      <c r="F135">
        <f>F95*10000/F62</f>
        <v>-0.0016993071339888605</v>
      </c>
      <c r="G135">
        <f>AVERAGE(C135:E135)</f>
        <v>-0.0030907589313440655</v>
      </c>
      <c r="H135">
        <f>STDEV(C135:E135)</f>
        <v>0.002773796109262694</v>
      </c>
      <c r="I135">
        <f>(B135*B4+C135*C4+D135*D4+E135*E4+F135*F4)/SUM(B4:F4)</f>
        <v>-0.0033521123085724167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2004-11-29T12:15:24Z</cp:lastPrinted>
  <dcterms:created xsi:type="dcterms:W3CDTF">2004-11-29T12:15:24Z</dcterms:created>
  <dcterms:modified xsi:type="dcterms:W3CDTF">2004-11-29T17:37:15Z</dcterms:modified>
  <cp:category/>
  <cp:version/>
  <cp:contentType/>
  <cp:contentStatus/>
</cp:coreProperties>
</file>