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<sst xmlns="http://schemas.openxmlformats.org/spreadsheetml/2006/main" count="204" uniqueCount="98">
  <si>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03/01/2005       09:14:17</t>
  </si>
  <si>
    <t>LISSNER</t>
  </si>
  <si>
    <t>HCMQAP413_A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</si>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</sst>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120493"/>
        <c:axId val="33006954"/>
      </c:lineChart>
      <c:catAx>
        <c:axId val="20120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06954"/>
        <c:crosses val="autoZero"/>
        <c:auto val="1"/>
        <c:lblOffset val="100"/>
        <c:noMultiLvlLbl val="0"/>
      </c:catAx>
      <c:valAx>
        <c:axId val="3300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204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-0.00376</v>
      </c>
      <c r="D4" s="12">
        <v>-0.003757</v>
      </c>
      <c r="E4" s="12">
        <v>-0.003759</v>
      </c>
      <c r="F4" s="24">
        <v>-0.002095</v>
      </c>
      <c r="G4" s="34">
        <v>-0.011718</v>
      </c>
    </row>
    <row r="5" spans="1:7" ht="12.75" thickBot="1">
      <c r="A5" s="44" t="s">
        <v>13</v>
      </c>
      <c r="B5" s="45">
        <v>3.840682</v>
      </c>
      <c r="C5" s="46">
        <v>1.62654</v>
      </c>
      <c r="D5" s="46">
        <v>-0.544264</v>
      </c>
      <c r="E5" s="46">
        <v>-1.334409</v>
      </c>
      <c r="F5" s="47">
        <v>-3.372166</v>
      </c>
      <c r="G5" s="48">
        <v>9.683722</v>
      </c>
    </row>
    <row r="6" spans="1:7" ht="12.75" thickTop="1">
      <c r="A6" s="6" t="s">
        <v>14</v>
      </c>
      <c r="B6" s="39">
        <v>206.4585</v>
      </c>
      <c r="C6" s="40">
        <v>-119.9575</v>
      </c>
      <c r="D6" s="40">
        <v>-74.5815</v>
      </c>
      <c r="E6" s="40">
        <v>12.28089</v>
      </c>
      <c r="F6" s="41">
        <v>104.7031</v>
      </c>
      <c r="G6" s="42">
        <v>-0.01945137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6.566299</v>
      </c>
      <c r="C8" s="51">
        <v>4.318858</v>
      </c>
      <c r="D8" s="51">
        <v>5.923801</v>
      </c>
      <c r="E8" s="51">
        <v>8.661375</v>
      </c>
      <c r="F8" s="52">
        <v>5.9789</v>
      </c>
      <c r="G8" s="49">
        <v>6.295928</v>
      </c>
    </row>
    <row r="9" spans="1:7" ht="12">
      <c r="A9" s="20" t="s">
        <v>17</v>
      </c>
      <c r="B9" s="29">
        <v>0.8546684</v>
      </c>
      <c r="C9" s="13">
        <v>0.8001327</v>
      </c>
      <c r="D9" s="13">
        <v>-0.3087906</v>
      </c>
      <c r="E9" s="13">
        <v>-0.2957364</v>
      </c>
      <c r="F9" s="25">
        <v>-0.8661254</v>
      </c>
      <c r="G9" s="35">
        <v>0.05525969</v>
      </c>
    </row>
    <row r="10" spans="1:7" ht="12">
      <c r="A10" s="20" t="s">
        <v>18</v>
      </c>
      <c r="B10" s="29">
        <v>-0.2213794</v>
      </c>
      <c r="C10" s="13">
        <v>-0.1384195</v>
      </c>
      <c r="D10" s="13">
        <v>-1.043412</v>
      </c>
      <c r="E10" s="13">
        <v>-1.76771</v>
      </c>
      <c r="F10" s="25">
        <v>-0.7273122</v>
      </c>
      <c r="G10" s="35">
        <v>-0.8389873</v>
      </c>
    </row>
    <row r="11" spans="1:7" ht="12">
      <c r="A11" s="21" t="s">
        <v>19</v>
      </c>
      <c r="B11" s="31">
        <v>2.148526</v>
      </c>
      <c r="C11" s="15">
        <v>0.9693115</v>
      </c>
      <c r="D11" s="15">
        <v>1.644731</v>
      </c>
      <c r="E11" s="15">
        <v>0.5738695</v>
      </c>
      <c r="F11" s="27">
        <v>12.29873</v>
      </c>
      <c r="G11" s="37">
        <v>2.72595</v>
      </c>
    </row>
    <row r="12" spans="1:7" ht="12">
      <c r="A12" s="20" t="s">
        <v>20</v>
      </c>
      <c r="B12" s="29">
        <v>0.3723034</v>
      </c>
      <c r="C12" s="13">
        <v>-0.06387059</v>
      </c>
      <c r="D12" s="13">
        <v>-0.1142135</v>
      </c>
      <c r="E12" s="13">
        <v>0.02304962</v>
      </c>
      <c r="F12" s="25">
        <v>-0.09553063</v>
      </c>
      <c r="G12" s="35">
        <v>0.003620479</v>
      </c>
    </row>
    <row r="13" spans="1:7" ht="12">
      <c r="A13" s="20" t="s">
        <v>21</v>
      </c>
      <c r="B13" s="29">
        <v>-0.002673937</v>
      </c>
      <c r="C13" s="13">
        <v>0.05675317</v>
      </c>
      <c r="D13" s="13">
        <v>-0.2911633</v>
      </c>
      <c r="E13" s="13">
        <v>-0.05223445</v>
      </c>
      <c r="F13" s="25">
        <v>0.0005174485</v>
      </c>
      <c r="G13" s="35">
        <v>-0.06914544</v>
      </c>
    </row>
    <row r="14" spans="1:7" ht="12">
      <c r="A14" s="20" t="s">
        <v>22</v>
      </c>
      <c r="B14" s="29">
        <v>-0.2250729</v>
      </c>
      <c r="C14" s="13">
        <v>-0.06527121</v>
      </c>
      <c r="D14" s="13">
        <v>-0.06477933</v>
      </c>
      <c r="E14" s="13">
        <v>-0.1194906</v>
      </c>
      <c r="F14" s="25">
        <v>-0.09067316</v>
      </c>
      <c r="G14" s="35">
        <v>-0.1046773</v>
      </c>
    </row>
    <row r="15" spans="1:7" ht="12">
      <c r="A15" s="21" t="s">
        <v>23</v>
      </c>
      <c r="B15" s="31">
        <v>-0.4478581</v>
      </c>
      <c r="C15" s="15">
        <v>-0.2016645</v>
      </c>
      <c r="D15" s="15">
        <v>-0.1821768</v>
      </c>
      <c r="E15" s="15">
        <v>-0.2273095</v>
      </c>
      <c r="F15" s="27">
        <v>-0.5130234</v>
      </c>
      <c r="G15" s="37">
        <v>-0.2804138</v>
      </c>
    </row>
    <row r="16" spans="1:7" ht="12">
      <c r="A16" s="20" t="s">
        <v>24</v>
      </c>
      <c r="B16" s="29">
        <v>0.0386659</v>
      </c>
      <c r="C16" s="13">
        <v>0.06276996</v>
      </c>
      <c r="D16" s="13">
        <v>0.03956643</v>
      </c>
      <c r="E16" s="13">
        <v>0.03215221</v>
      </c>
      <c r="F16" s="25">
        <v>-0.01700058</v>
      </c>
      <c r="G16" s="35">
        <v>0.03564161</v>
      </c>
    </row>
    <row r="17" spans="1:7" ht="12">
      <c r="A17" s="20" t="s">
        <v>25</v>
      </c>
      <c r="B17" s="29">
        <v>-0.05495023</v>
      </c>
      <c r="C17" s="13">
        <v>-0.03466985</v>
      </c>
      <c r="D17" s="13">
        <v>-0.03604397</v>
      </c>
      <c r="E17" s="13">
        <v>-0.04143012</v>
      </c>
      <c r="F17" s="25">
        <v>-0.03846744</v>
      </c>
      <c r="G17" s="35">
        <v>-0.04005006</v>
      </c>
    </row>
    <row r="18" spans="1:7" ht="12">
      <c r="A18" s="20" t="s">
        <v>26</v>
      </c>
      <c r="B18" s="29">
        <v>-0.041511</v>
      </c>
      <c r="C18" s="13">
        <v>0.0336437</v>
      </c>
      <c r="D18" s="13">
        <v>0.04196609</v>
      </c>
      <c r="E18" s="13">
        <v>0.02512486</v>
      </c>
      <c r="F18" s="25">
        <v>-0.02368937</v>
      </c>
      <c r="G18" s="35">
        <v>0.01512048</v>
      </c>
    </row>
    <row r="19" spans="1:7" ht="12">
      <c r="A19" s="21" t="s">
        <v>27</v>
      </c>
      <c r="B19" s="31">
        <v>-0.2005794</v>
      </c>
      <c r="C19" s="15">
        <v>-0.1762188</v>
      </c>
      <c r="D19" s="15">
        <v>-0.2024742</v>
      </c>
      <c r="E19" s="15">
        <v>-0.1879406</v>
      </c>
      <c r="F19" s="27">
        <v>-0.1419408</v>
      </c>
      <c r="G19" s="37">
        <v>-0.1842797</v>
      </c>
    </row>
    <row r="20" spans="1:7" ht="12.75" thickBot="1">
      <c r="A20" s="44" t="s">
        <v>28</v>
      </c>
      <c r="B20" s="45">
        <v>0.006535975</v>
      </c>
      <c r="C20" s="46">
        <v>0.009030122</v>
      </c>
      <c r="D20" s="46">
        <v>0.007825923</v>
      </c>
      <c r="E20" s="46">
        <v>0.01379923</v>
      </c>
      <c r="F20" s="47">
        <v>-0.002281738</v>
      </c>
      <c r="G20" s="48">
        <v>0.008008624</v>
      </c>
    </row>
    <row r="21" spans="1:7" ht="12.75" thickTop="1">
      <c r="A21" s="6" t="s">
        <v>29</v>
      </c>
      <c r="B21" s="39">
        <v>-55.44048</v>
      </c>
      <c r="C21" s="40">
        <v>44.15027</v>
      </c>
      <c r="D21" s="40">
        <v>-2.465463</v>
      </c>
      <c r="E21" s="40">
        <v>-12.17087</v>
      </c>
      <c r="F21" s="41">
        <v>7.005155</v>
      </c>
      <c r="G21" s="43">
        <v>0.04535137</v>
      </c>
    </row>
    <row r="22" spans="1:7" ht="12">
      <c r="A22" s="20" t="s">
        <v>30</v>
      </c>
      <c r="B22" s="29">
        <v>76.81515</v>
      </c>
      <c r="C22" s="13">
        <v>32.53091</v>
      </c>
      <c r="D22" s="13">
        <v>-10.88528</v>
      </c>
      <c r="E22" s="13">
        <v>-26.68825</v>
      </c>
      <c r="F22" s="25">
        <v>-67.44434</v>
      </c>
      <c r="G22" s="36">
        <v>0</v>
      </c>
    </row>
    <row r="23" spans="1:7" ht="12">
      <c r="A23" s="20" t="s">
        <v>31</v>
      </c>
      <c r="B23" s="29">
        <v>-2.608678</v>
      </c>
      <c r="C23" s="13">
        <v>-2.533158</v>
      </c>
      <c r="D23" s="13">
        <v>-3.888585</v>
      </c>
      <c r="E23" s="13">
        <v>-3.520205</v>
      </c>
      <c r="F23" s="25">
        <v>1.818773</v>
      </c>
      <c r="G23" s="35">
        <v>-2.524606</v>
      </c>
    </row>
    <row r="24" spans="1:7" ht="12">
      <c r="A24" s="20" t="s">
        <v>32</v>
      </c>
      <c r="B24" s="50">
        <v>5.761502</v>
      </c>
      <c r="C24" s="51">
        <v>5.80875</v>
      </c>
      <c r="D24" s="51">
        <v>5.083178</v>
      </c>
      <c r="E24" s="51">
        <v>3.971789</v>
      </c>
      <c r="F24" s="52">
        <v>8.867053</v>
      </c>
      <c r="G24" s="49">
        <v>5.595646</v>
      </c>
    </row>
    <row r="25" spans="1:7" ht="12">
      <c r="A25" s="20" t="s">
        <v>33</v>
      </c>
      <c r="B25" s="29">
        <v>-0.0642521</v>
      </c>
      <c r="C25" s="13">
        <v>0.4110586</v>
      </c>
      <c r="D25" s="13">
        <v>-0.5083355</v>
      </c>
      <c r="E25" s="13">
        <v>-1.009522</v>
      </c>
      <c r="F25" s="25">
        <v>-1.300324</v>
      </c>
      <c r="G25" s="35">
        <v>-0.4496116</v>
      </c>
    </row>
    <row r="26" spans="1:7" ht="12">
      <c r="A26" s="21" t="s">
        <v>34</v>
      </c>
      <c r="B26" s="31">
        <v>0.7556239</v>
      </c>
      <c r="C26" s="15">
        <v>0.1287177</v>
      </c>
      <c r="D26" s="15">
        <v>0.2254081</v>
      </c>
      <c r="E26" s="15">
        <v>0.138725</v>
      </c>
      <c r="F26" s="27">
        <v>1.524271</v>
      </c>
      <c r="G26" s="37">
        <v>0.4312641</v>
      </c>
    </row>
    <row r="27" spans="1:7" ht="12">
      <c r="A27" s="20" t="s">
        <v>35</v>
      </c>
      <c r="B27" s="29">
        <v>0.2140909</v>
      </c>
      <c r="C27" s="13">
        <v>-0.2536176</v>
      </c>
      <c r="D27" s="13">
        <v>0.2096834</v>
      </c>
      <c r="E27" s="13">
        <v>-0.1703224</v>
      </c>
      <c r="F27" s="25">
        <v>0.2391783</v>
      </c>
      <c r="G27" s="35">
        <v>0.01135681</v>
      </c>
    </row>
    <row r="28" spans="1:7" ht="12">
      <c r="A28" s="20" t="s">
        <v>36</v>
      </c>
      <c r="B28" s="29">
        <v>0.4548143</v>
      </c>
      <c r="C28" s="13">
        <v>0.377325</v>
      </c>
      <c r="D28" s="13">
        <v>0.1801446</v>
      </c>
      <c r="E28" s="13">
        <v>-0.05653724</v>
      </c>
      <c r="F28" s="25">
        <v>0.375735</v>
      </c>
      <c r="G28" s="35">
        <v>0.2365318</v>
      </c>
    </row>
    <row r="29" spans="1:7" ht="12">
      <c r="A29" s="20" t="s">
        <v>37</v>
      </c>
      <c r="B29" s="29">
        <v>0.04875529</v>
      </c>
      <c r="C29" s="13">
        <v>0.06818331</v>
      </c>
      <c r="D29" s="13">
        <v>-0.09708724</v>
      </c>
      <c r="E29" s="13">
        <v>-0.2227633</v>
      </c>
      <c r="F29" s="25">
        <v>-0.006824983</v>
      </c>
      <c r="G29" s="35">
        <v>-0.05436652</v>
      </c>
    </row>
    <row r="30" spans="1:7" ht="12">
      <c r="A30" s="21" t="s">
        <v>38</v>
      </c>
      <c r="B30" s="31">
        <v>-0.0006626086</v>
      </c>
      <c r="C30" s="15">
        <v>-0.06126868</v>
      </c>
      <c r="D30" s="15">
        <v>-0.04684563</v>
      </c>
      <c r="E30" s="15">
        <v>-0.05963503</v>
      </c>
      <c r="F30" s="27">
        <v>0.35164</v>
      </c>
      <c r="G30" s="37">
        <v>0.006818589</v>
      </c>
    </row>
    <row r="31" spans="1:7" ht="12">
      <c r="A31" s="20" t="s">
        <v>39</v>
      </c>
      <c r="B31" s="29">
        <v>0.01159836</v>
      </c>
      <c r="C31" s="13">
        <v>-0.04444496</v>
      </c>
      <c r="D31" s="13">
        <v>-0.02277378</v>
      </c>
      <c r="E31" s="13">
        <v>-0.0342105</v>
      </c>
      <c r="F31" s="25">
        <v>0.003605106</v>
      </c>
      <c r="G31" s="35">
        <v>-0.02226084</v>
      </c>
    </row>
    <row r="32" spans="1:7" ht="12">
      <c r="A32" s="20" t="s">
        <v>40</v>
      </c>
      <c r="B32" s="29">
        <v>0.04101792</v>
      </c>
      <c r="C32" s="13">
        <v>0.03816453</v>
      </c>
      <c r="D32" s="13">
        <v>0.02853549</v>
      </c>
      <c r="E32" s="13">
        <v>0.001636209</v>
      </c>
      <c r="F32" s="25">
        <v>0.005521908</v>
      </c>
      <c r="G32" s="35">
        <v>0.02311622</v>
      </c>
    </row>
    <row r="33" spans="1:7" ht="12">
      <c r="A33" s="20" t="s">
        <v>41</v>
      </c>
      <c r="B33" s="29">
        <v>0.1240854</v>
      </c>
      <c r="C33" s="13">
        <v>0.08472463</v>
      </c>
      <c r="D33" s="13">
        <v>0.1154812</v>
      </c>
      <c r="E33" s="13">
        <v>0.1127524</v>
      </c>
      <c r="F33" s="25">
        <v>0.07296204</v>
      </c>
      <c r="G33" s="35">
        <v>0.1029548</v>
      </c>
    </row>
    <row r="34" spans="1:7" ht="12">
      <c r="A34" s="21" t="s">
        <v>42</v>
      </c>
      <c r="B34" s="31">
        <v>-0.02428503</v>
      </c>
      <c r="C34" s="15">
        <v>-0.02416266</v>
      </c>
      <c r="D34" s="15">
        <v>-0.0117371</v>
      </c>
      <c r="E34" s="15">
        <v>-0.01617296</v>
      </c>
      <c r="F34" s="27">
        <v>-0.01892433</v>
      </c>
      <c r="G34" s="37">
        <v>-0.01846154</v>
      </c>
    </row>
    <row r="35" spans="1:7" ht="12.75" thickBot="1">
      <c r="A35" s="22" t="s">
        <v>43</v>
      </c>
      <c r="B35" s="32">
        <v>-0.002571585</v>
      </c>
      <c r="C35" s="16">
        <v>0.00361983</v>
      </c>
      <c r="D35" s="16">
        <v>-0.01347727</v>
      </c>
      <c r="E35" s="16">
        <v>-0.008449434</v>
      </c>
      <c r="F35" s="28">
        <v>0.00321801</v>
      </c>
      <c r="G35" s="38">
        <v>-0.004346176</v>
      </c>
    </row>
    <row r="36" spans="1:7" ht="12">
      <c r="A36" s="4" t="s">
        <v>44</v>
      </c>
      <c r="B36" s="3">
        <v>17.39502</v>
      </c>
      <c r="C36" s="3">
        <v>17.40112</v>
      </c>
      <c r="D36" s="3">
        <v>17.42554</v>
      </c>
      <c r="E36" s="3">
        <v>17.43774</v>
      </c>
      <c r="F36" s="3">
        <v>17.45911</v>
      </c>
      <c r="G36" s="3"/>
    </row>
    <row r="37" spans="1:6" ht="12">
      <c r="A37" s="4" t="s">
        <v>45</v>
      </c>
      <c r="B37" s="2">
        <v>-0.2746582</v>
      </c>
      <c r="C37" s="2">
        <v>-0.1825968</v>
      </c>
      <c r="D37" s="2">
        <v>-0.1073202</v>
      </c>
      <c r="E37" s="2">
        <v>-0.04425049</v>
      </c>
      <c r="F37" s="2">
        <v>0</v>
      </c>
    </row>
    <row r="38" spans="1:7" ht="12">
      <c r="A38" s="4" t="s">
        <v>53</v>
      </c>
      <c r="B38" s="2">
        <v>-0.0003502347</v>
      </c>
      <c r="C38" s="2">
        <v>0.0002036815</v>
      </c>
      <c r="D38" s="2">
        <v>0.0001267838</v>
      </c>
      <c r="E38" s="2">
        <v>-2.093258E-05</v>
      </c>
      <c r="F38" s="2">
        <v>-0.0001779069</v>
      </c>
      <c r="G38" s="2">
        <v>0.0002644284</v>
      </c>
    </row>
    <row r="39" spans="1:7" ht="12.75" thickBot="1">
      <c r="A39" s="4" t="s">
        <v>54</v>
      </c>
      <c r="B39" s="2">
        <v>9.693915E-05</v>
      </c>
      <c r="C39" s="2">
        <v>-7.571805E-05</v>
      </c>
      <c r="D39" s="2">
        <v>0</v>
      </c>
      <c r="E39" s="2">
        <v>2.063461E-05</v>
      </c>
      <c r="F39" s="2">
        <v>-1.310865E-05</v>
      </c>
      <c r="G39" s="2">
        <v>0.001141755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3.117512</v>
      </c>
      <c r="F40" s="17" t="s">
        <v>48</v>
      </c>
      <c r="G40" s="8">
        <v>55.120015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4.5742187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0.00376</v>
      </c>
      <c r="D4">
        <v>0.003757</v>
      </c>
      <c r="E4">
        <v>0.003759</v>
      </c>
      <c r="F4">
        <v>0.002095</v>
      </c>
      <c r="G4">
        <v>0.011718</v>
      </c>
    </row>
    <row r="5" spans="1:7" ht="12.75">
      <c r="A5" t="s">
        <v>13</v>
      </c>
      <c r="B5">
        <v>3.840682</v>
      </c>
      <c r="C5">
        <v>1.62654</v>
      </c>
      <c r="D5">
        <v>-0.544264</v>
      </c>
      <c r="E5">
        <v>-1.334409</v>
      </c>
      <c r="F5">
        <v>-3.372166</v>
      </c>
      <c r="G5">
        <v>9.683722</v>
      </c>
    </row>
    <row r="6" spans="1:7" ht="12.75">
      <c r="A6" t="s">
        <v>14</v>
      </c>
      <c r="B6" s="53">
        <v>206.4585</v>
      </c>
      <c r="C6" s="53">
        <v>-119.9575</v>
      </c>
      <c r="D6" s="53">
        <v>-74.5815</v>
      </c>
      <c r="E6" s="53">
        <v>12.28089</v>
      </c>
      <c r="F6" s="53">
        <v>104.7031</v>
      </c>
      <c r="G6" s="53">
        <v>-0.01945137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6.566299</v>
      </c>
      <c r="C8" s="53">
        <v>4.318858</v>
      </c>
      <c r="D8" s="53">
        <v>5.923801</v>
      </c>
      <c r="E8" s="53">
        <v>8.661375</v>
      </c>
      <c r="F8" s="53">
        <v>5.9789</v>
      </c>
      <c r="G8" s="53">
        <v>6.295928</v>
      </c>
    </row>
    <row r="9" spans="1:7" ht="12.75">
      <c r="A9" t="s">
        <v>17</v>
      </c>
      <c r="B9" s="53">
        <v>0.8546684</v>
      </c>
      <c r="C9" s="53">
        <v>0.8001327</v>
      </c>
      <c r="D9" s="53">
        <v>-0.3087906</v>
      </c>
      <c r="E9" s="53">
        <v>-0.2957364</v>
      </c>
      <c r="F9" s="53">
        <v>-0.8661254</v>
      </c>
      <c r="G9" s="53">
        <v>0.05525969</v>
      </c>
    </row>
    <row r="10" spans="1:7" ht="12.75">
      <c r="A10" t="s">
        <v>18</v>
      </c>
      <c r="B10" s="53">
        <v>-0.2213794</v>
      </c>
      <c r="C10" s="53">
        <v>-0.1384195</v>
      </c>
      <c r="D10" s="53">
        <v>-1.043412</v>
      </c>
      <c r="E10" s="53">
        <v>-1.76771</v>
      </c>
      <c r="F10" s="53">
        <v>-0.7273122</v>
      </c>
      <c r="G10" s="53">
        <v>-0.8389873</v>
      </c>
    </row>
    <row r="11" spans="1:7" ht="12.75">
      <c r="A11" t="s">
        <v>19</v>
      </c>
      <c r="B11" s="53">
        <v>2.148526</v>
      </c>
      <c r="C11" s="53">
        <v>0.9693115</v>
      </c>
      <c r="D11" s="53">
        <v>1.644731</v>
      </c>
      <c r="E11" s="53">
        <v>0.5738695</v>
      </c>
      <c r="F11" s="53">
        <v>12.29873</v>
      </c>
      <c r="G11" s="53">
        <v>2.72595</v>
      </c>
    </row>
    <row r="12" spans="1:7" ht="12.75">
      <c r="A12" t="s">
        <v>20</v>
      </c>
      <c r="B12" s="53">
        <v>0.3723034</v>
      </c>
      <c r="C12" s="53">
        <v>-0.06387059</v>
      </c>
      <c r="D12" s="53">
        <v>-0.1142135</v>
      </c>
      <c r="E12" s="53">
        <v>0.02304962</v>
      </c>
      <c r="F12" s="53">
        <v>-0.09553063</v>
      </c>
      <c r="G12" s="53">
        <v>0.003620479</v>
      </c>
    </row>
    <row r="13" spans="1:7" ht="12.75">
      <c r="A13" t="s">
        <v>21</v>
      </c>
      <c r="B13" s="53">
        <v>-0.002673937</v>
      </c>
      <c r="C13" s="53">
        <v>0.05675317</v>
      </c>
      <c r="D13" s="53">
        <v>-0.2911633</v>
      </c>
      <c r="E13" s="53">
        <v>-0.05223445</v>
      </c>
      <c r="F13" s="53">
        <v>0.0005174485</v>
      </c>
      <c r="G13" s="53">
        <v>-0.06914544</v>
      </c>
    </row>
    <row r="14" spans="1:7" ht="12.75">
      <c r="A14" t="s">
        <v>22</v>
      </c>
      <c r="B14" s="53">
        <v>-0.2250729</v>
      </c>
      <c r="C14" s="53">
        <v>-0.06527121</v>
      </c>
      <c r="D14" s="53">
        <v>-0.06477933</v>
      </c>
      <c r="E14" s="53">
        <v>-0.1194906</v>
      </c>
      <c r="F14" s="53">
        <v>-0.09067316</v>
      </c>
      <c r="G14" s="53">
        <v>-0.1046773</v>
      </c>
    </row>
    <row r="15" spans="1:7" ht="12.75">
      <c r="A15" t="s">
        <v>23</v>
      </c>
      <c r="B15" s="53">
        <v>-0.4478581</v>
      </c>
      <c r="C15" s="53">
        <v>-0.2016645</v>
      </c>
      <c r="D15" s="53">
        <v>-0.1821768</v>
      </c>
      <c r="E15" s="53">
        <v>-0.2273095</v>
      </c>
      <c r="F15" s="53">
        <v>-0.5130234</v>
      </c>
      <c r="G15" s="53">
        <v>-0.2804138</v>
      </c>
    </row>
    <row r="16" spans="1:7" ht="12.75">
      <c r="A16" t="s">
        <v>24</v>
      </c>
      <c r="B16" s="53">
        <v>0.0386659</v>
      </c>
      <c r="C16" s="53">
        <v>0.06276996</v>
      </c>
      <c r="D16" s="53">
        <v>0.03956643</v>
      </c>
      <c r="E16" s="53">
        <v>0.03215221</v>
      </c>
      <c r="F16" s="53">
        <v>-0.01700058</v>
      </c>
      <c r="G16" s="53">
        <v>0.03564161</v>
      </c>
    </row>
    <row r="17" spans="1:7" ht="12.75">
      <c r="A17" t="s">
        <v>25</v>
      </c>
      <c r="B17" s="53">
        <v>-0.05495023</v>
      </c>
      <c r="C17" s="53">
        <v>-0.03466985</v>
      </c>
      <c r="D17" s="53">
        <v>-0.03604397</v>
      </c>
      <c r="E17" s="53">
        <v>-0.04143012</v>
      </c>
      <c r="F17" s="53">
        <v>-0.03846744</v>
      </c>
      <c r="G17" s="53">
        <v>-0.04005006</v>
      </c>
    </row>
    <row r="18" spans="1:7" ht="12.75">
      <c r="A18" t="s">
        <v>26</v>
      </c>
      <c r="B18" s="53">
        <v>-0.041511</v>
      </c>
      <c r="C18" s="53">
        <v>0.0336437</v>
      </c>
      <c r="D18" s="53">
        <v>0.04196609</v>
      </c>
      <c r="E18" s="53">
        <v>0.02512486</v>
      </c>
      <c r="F18" s="53">
        <v>-0.02368937</v>
      </c>
      <c r="G18" s="53">
        <v>0.01512048</v>
      </c>
    </row>
    <row r="19" spans="1:7" ht="12.75">
      <c r="A19" t="s">
        <v>27</v>
      </c>
      <c r="B19" s="53">
        <v>-0.2005794</v>
      </c>
      <c r="C19" s="53">
        <v>-0.1762188</v>
      </c>
      <c r="D19" s="53">
        <v>-0.2024742</v>
      </c>
      <c r="E19" s="53">
        <v>-0.1879406</v>
      </c>
      <c r="F19" s="53">
        <v>-0.1419408</v>
      </c>
      <c r="G19" s="53">
        <v>-0.1842797</v>
      </c>
    </row>
    <row r="20" spans="1:7" ht="12.75">
      <c r="A20" t="s">
        <v>28</v>
      </c>
      <c r="B20" s="53">
        <v>0.006535975</v>
      </c>
      <c r="C20" s="53">
        <v>0.009030122</v>
      </c>
      <c r="D20" s="53">
        <v>0.007825923</v>
      </c>
      <c r="E20" s="53">
        <v>0.01379923</v>
      </c>
      <c r="F20" s="53">
        <v>-0.002281738</v>
      </c>
      <c r="G20" s="53">
        <v>0.008008624</v>
      </c>
    </row>
    <row r="21" spans="1:7" ht="12.75">
      <c r="A21" t="s">
        <v>29</v>
      </c>
      <c r="B21" s="53">
        <v>-55.44048</v>
      </c>
      <c r="C21" s="53">
        <v>44.15027</v>
      </c>
      <c r="D21" s="53">
        <v>-2.465463</v>
      </c>
      <c r="E21" s="53">
        <v>-12.17087</v>
      </c>
      <c r="F21" s="53">
        <v>7.005155</v>
      </c>
      <c r="G21" s="53">
        <v>0.04535137</v>
      </c>
    </row>
    <row r="22" spans="1:7" ht="12.75">
      <c r="A22" t="s">
        <v>30</v>
      </c>
      <c r="B22" s="53">
        <v>76.81515</v>
      </c>
      <c r="C22" s="53">
        <v>32.53091</v>
      </c>
      <c r="D22" s="53">
        <v>-10.88528</v>
      </c>
      <c r="E22" s="53">
        <v>-26.68825</v>
      </c>
      <c r="F22" s="53">
        <v>-67.44434</v>
      </c>
      <c r="G22" s="53">
        <v>0</v>
      </c>
    </row>
    <row r="23" spans="1:7" ht="12.75">
      <c r="A23" t="s">
        <v>31</v>
      </c>
      <c r="B23" s="53">
        <v>-2.608678</v>
      </c>
      <c r="C23" s="53">
        <v>-2.533158</v>
      </c>
      <c r="D23" s="53">
        <v>-3.888585</v>
      </c>
      <c r="E23" s="53">
        <v>-3.520205</v>
      </c>
      <c r="F23" s="53">
        <v>1.818773</v>
      </c>
      <c r="G23" s="53">
        <v>-2.524606</v>
      </c>
    </row>
    <row r="24" spans="1:7" ht="12.75">
      <c r="A24" t="s">
        <v>32</v>
      </c>
      <c r="B24" s="53">
        <v>5.761502</v>
      </c>
      <c r="C24" s="53">
        <v>5.80875</v>
      </c>
      <c r="D24" s="53">
        <v>5.083178</v>
      </c>
      <c r="E24" s="53">
        <v>3.971789</v>
      </c>
      <c r="F24" s="53">
        <v>8.867053</v>
      </c>
      <c r="G24" s="53">
        <v>5.595646</v>
      </c>
    </row>
    <row r="25" spans="1:7" ht="12.75">
      <c r="A25" t="s">
        <v>33</v>
      </c>
      <c r="B25" s="53">
        <v>-0.0642521</v>
      </c>
      <c r="C25" s="53">
        <v>0.4110586</v>
      </c>
      <c r="D25" s="53">
        <v>-0.5083355</v>
      </c>
      <c r="E25" s="53">
        <v>-1.009522</v>
      </c>
      <c r="F25" s="53">
        <v>-1.300324</v>
      </c>
      <c r="G25" s="53">
        <v>-0.4496116</v>
      </c>
    </row>
    <row r="26" spans="1:7" ht="12.75">
      <c r="A26" t="s">
        <v>34</v>
      </c>
      <c r="B26" s="53">
        <v>0.7556239</v>
      </c>
      <c r="C26" s="53">
        <v>0.1287177</v>
      </c>
      <c r="D26" s="53">
        <v>0.2254081</v>
      </c>
      <c r="E26" s="53">
        <v>0.138725</v>
      </c>
      <c r="F26" s="53">
        <v>1.524271</v>
      </c>
      <c r="G26" s="53">
        <v>0.4312641</v>
      </c>
    </row>
    <row r="27" spans="1:7" ht="12.75">
      <c r="A27" t="s">
        <v>35</v>
      </c>
      <c r="B27" s="53">
        <v>0.2140909</v>
      </c>
      <c r="C27" s="53">
        <v>-0.2536176</v>
      </c>
      <c r="D27" s="53">
        <v>0.2096834</v>
      </c>
      <c r="E27" s="53">
        <v>-0.1703224</v>
      </c>
      <c r="F27" s="53">
        <v>0.2391783</v>
      </c>
      <c r="G27" s="53">
        <v>0.01135681</v>
      </c>
    </row>
    <row r="28" spans="1:7" ht="12.75">
      <c r="A28" t="s">
        <v>36</v>
      </c>
      <c r="B28" s="53">
        <v>0.4548143</v>
      </c>
      <c r="C28" s="53">
        <v>0.377325</v>
      </c>
      <c r="D28" s="53">
        <v>0.1801446</v>
      </c>
      <c r="E28" s="53">
        <v>-0.05653724</v>
      </c>
      <c r="F28" s="53">
        <v>0.375735</v>
      </c>
      <c r="G28" s="53">
        <v>0.2365318</v>
      </c>
    </row>
    <row r="29" spans="1:7" ht="12.75">
      <c r="A29" t="s">
        <v>37</v>
      </c>
      <c r="B29" s="53">
        <v>0.04875529</v>
      </c>
      <c r="C29" s="53">
        <v>0.06818331</v>
      </c>
      <c r="D29" s="53">
        <v>-0.09708724</v>
      </c>
      <c r="E29" s="53">
        <v>-0.2227633</v>
      </c>
      <c r="F29" s="53">
        <v>-0.006824983</v>
      </c>
      <c r="G29" s="53">
        <v>-0.05436652</v>
      </c>
    </row>
    <row r="30" spans="1:7" ht="12.75">
      <c r="A30" t="s">
        <v>38</v>
      </c>
      <c r="B30" s="53">
        <v>-0.0006626086</v>
      </c>
      <c r="C30" s="53">
        <v>-0.06126868</v>
      </c>
      <c r="D30" s="53">
        <v>-0.04684563</v>
      </c>
      <c r="E30" s="53">
        <v>-0.05963503</v>
      </c>
      <c r="F30" s="53">
        <v>0.35164</v>
      </c>
      <c r="G30" s="53">
        <v>0.006818589</v>
      </c>
    </row>
    <row r="31" spans="1:7" ht="12.75">
      <c r="A31" t="s">
        <v>39</v>
      </c>
      <c r="B31" s="53">
        <v>0.01159836</v>
      </c>
      <c r="C31" s="53">
        <v>-0.04444496</v>
      </c>
      <c r="D31" s="53">
        <v>-0.02277378</v>
      </c>
      <c r="E31" s="53">
        <v>-0.0342105</v>
      </c>
      <c r="F31" s="53">
        <v>0.003605106</v>
      </c>
      <c r="G31" s="53">
        <v>-0.02226084</v>
      </c>
    </row>
    <row r="32" spans="1:7" ht="12.75">
      <c r="A32" t="s">
        <v>40</v>
      </c>
      <c r="B32" s="53">
        <v>0.04101792</v>
      </c>
      <c r="C32" s="53">
        <v>0.03816453</v>
      </c>
      <c r="D32" s="53">
        <v>0.02853549</v>
      </c>
      <c r="E32" s="53">
        <v>0.001636209</v>
      </c>
      <c r="F32" s="53">
        <v>0.005521908</v>
      </c>
      <c r="G32" s="53">
        <v>0.02311622</v>
      </c>
    </row>
    <row r="33" spans="1:7" ht="12.75">
      <c r="A33" t="s">
        <v>41</v>
      </c>
      <c r="B33" s="53">
        <v>0.1240854</v>
      </c>
      <c r="C33" s="53">
        <v>0.08472463</v>
      </c>
      <c r="D33" s="53">
        <v>0.1154812</v>
      </c>
      <c r="E33" s="53">
        <v>0.1127524</v>
      </c>
      <c r="F33" s="53">
        <v>0.07296204</v>
      </c>
      <c r="G33" s="53">
        <v>0.1029548</v>
      </c>
    </row>
    <row r="34" spans="1:7" ht="12.75">
      <c r="A34" t="s">
        <v>42</v>
      </c>
      <c r="B34" s="53">
        <v>-0.02428503</v>
      </c>
      <c r="C34" s="53">
        <v>-0.02416266</v>
      </c>
      <c r="D34" s="53">
        <v>-0.0117371</v>
      </c>
      <c r="E34" s="53">
        <v>-0.01617296</v>
      </c>
      <c r="F34" s="53">
        <v>-0.01892433</v>
      </c>
      <c r="G34" s="53">
        <v>-0.01846154</v>
      </c>
    </row>
    <row r="35" spans="1:7" ht="12.75">
      <c r="A35" t="s">
        <v>43</v>
      </c>
      <c r="B35" s="53">
        <v>-0.002571585</v>
      </c>
      <c r="C35" s="53">
        <v>0.00361983</v>
      </c>
      <c r="D35" s="53">
        <v>-0.01347727</v>
      </c>
      <c r="E35" s="53">
        <v>-0.008449434</v>
      </c>
      <c r="F35" s="53">
        <v>0.00321801</v>
      </c>
      <c r="G35" s="53">
        <v>-0.004346176</v>
      </c>
    </row>
    <row r="36" spans="1:6" ht="12.75">
      <c r="A36" t="s">
        <v>44</v>
      </c>
      <c r="B36" s="53">
        <v>17.39502</v>
      </c>
      <c r="C36" s="53">
        <v>17.40112</v>
      </c>
      <c r="D36" s="53">
        <v>17.42554</v>
      </c>
      <c r="E36" s="53">
        <v>17.43774</v>
      </c>
      <c r="F36" s="53">
        <v>17.45911</v>
      </c>
    </row>
    <row r="37" spans="1:6" ht="12.75">
      <c r="A37" t="s">
        <v>45</v>
      </c>
      <c r="B37" s="53">
        <v>-0.2746582</v>
      </c>
      <c r="C37" s="53">
        <v>-0.1825968</v>
      </c>
      <c r="D37" s="53">
        <v>-0.1073202</v>
      </c>
      <c r="E37" s="53">
        <v>-0.04425049</v>
      </c>
      <c r="F37" s="53">
        <v>0</v>
      </c>
    </row>
    <row r="38" spans="1:7" ht="12.75">
      <c r="A38" t="s">
        <v>55</v>
      </c>
      <c r="B38" s="53">
        <v>-0.0003502347</v>
      </c>
      <c r="C38" s="53">
        <v>0.0002036815</v>
      </c>
      <c r="D38" s="53">
        <v>0.0001267838</v>
      </c>
      <c r="E38" s="53">
        <v>-2.093258E-05</v>
      </c>
      <c r="F38" s="53">
        <v>-0.0001779069</v>
      </c>
      <c r="G38" s="53">
        <v>0.0002644284</v>
      </c>
    </row>
    <row r="39" spans="1:7" ht="12.75">
      <c r="A39" t="s">
        <v>56</v>
      </c>
      <c r="B39" s="53">
        <v>9.693915E-05</v>
      </c>
      <c r="C39" s="53">
        <v>-7.571805E-05</v>
      </c>
      <c r="D39" s="53">
        <v>0</v>
      </c>
      <c r="E39" s="53">
        <v>2.063461E-05</v>
      </c>
      <c r="F39" s="53">
        <v>-1.310865E-05</v>
      </c>
      <c r="G39" s="53">
        <v>0.001141755</v>
      </c>
    </row>
    <row r="40" spans="2:7" ht="12.75">
      <c r="B40" t="s">
        <v>46</v>
      </c>
      <c r="C40">
        <v>-0.003759</v>
      </c>
      <c r="D40" t="s">
        <v>47</v>
      </c>
      <c r="E40">
        <v>3.117512</v>
      </c>
      <c r="F40" t="s">
        <v>48</v>
      </c>
      <c r="G40">
        <v>55.120015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-0.00035023481046557095</v>
      </c>
      <c r="C50">
        <f>-0.017/(C7*C7+C22*C22)*(C21*C22+C6*C7)</f>
        <v>0.00020368143228248622</v>
      </c>
      <c r="D50">
        <f>-0.017/(D7*D7+D22*D22)*(D21*D22+D6*D7)</f>
        <v>0.0001267838374413279</v>
      </c>
      <c r="E50">
        <f>-0.017/(E7*E7+E22*E22)*(E21*E22+E6*E7)</f>
        <v>-2.093258317263759E-05</v>
      </c>
      <c r="F50">
        <f>-0.017/(F7*F7+F22*F22)*(F21*F22+F6*F7)</f>
        <v>-0.0001779068596118493</v>
      </c>
      <c r="G50">
        <f>(B50*B$4+C50*C$4+D50*D$4+E50*E$4+F50*F$4)/SUM(B$4:F$4)</f>
        <v>8.571832493127531E-08</v>
      </c>
    </row>
    <row r="51" spans="1:7" ht="12.75">
      <c r="A51" t="s">
        <v>59</v>
      </c>
      <c r="B51">
        <f>-0.017/(B7*B7+B22*B22)*(B21*B7-B6*B22)</f>
        <v>9.693914995011346E-05</v>
      </c>
      <c r="C51">
        <f>-0.017/(C7*C7+C22*C22)*(C21*C7-C6*C22)</f>
        <v>-7.571805323422526E-05</v>
      </c>
      <c r="D51">
        <f>-0.017/(D7*D7+D22*D22)*(D21*D7-D6*D22)</f>
        <v>4.329294857002333E-06</v>
      </c>
      <c r="E51">
        <f>-0.017/(E7*E7+E22*E22)*(E21*E7-E6*E22)</f>
        <v>2.063461359871429E-05</v>
      </c>
      <c r="F51">
        <f>-0.017/(F7*F7+F22*F22)*(F21*F7-F6*F22)</f>
        <v>-1.3108644572799384E-05</v>
      </c>
      <c r="G51">
        <f>(B51*B$4+C51*C$4+D51*D$4+E51*E$4+F51*F$4)/SUM(B$4:F$4)</f>
        <v>1.0817711499443602E-08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9999.759192534364</v>
      </c>
      <c r="C62">
        <f>C7+(2/0.017)*(C8*C50-C23*C51)</f>
        <v>10000.080925340115</v>
      </c>
      <c r="D62">
        <f>D7+(2/0.017)*(D8*D50-D23*D51)</f>
        <v>10000.090338476948</v>
      </c>
      <c r="E62">
        <f>E7+(2/0.017)*(E8*E50-E23*E51)</f>
        <v>9999.987215660869</v>
      </c>
      <c r="F62">
        <f>F7+(2/0.017)*(F8*F50-F23*F51)</f>
        <v>9999.87766521481</v>
      </c>
    </row>
    <row r="63" spans="1:6" ht="12.75">
      <c r="A63" t="s">
        <v>67</v>
      </c>
      <c r="B63">
        <f>B8+(3/0.017)*(B9*B50-B24*B51)</f>
        <v>6.414913753282213</v>
      </c>
      <c r="C63">
        <f>C8+(3/0.017)*(C9*C50-C24*C51)</f>
        <v>4.4252343675428865</v>
      </c>
      <c r="D63">
        <f>D8+(3/0.017)*(D9*D50-D24*D51)</f>
        <v>5.913008723481217</v>
      </c>
      <c r="E63">
        <f>E8+(3/0.017)*(E9*E50-E24*E51)</f>
        <v>8.648004563908156</v>
      </c>
      <c r="F63">
        <f>F8+(3/0.017)*(F9*F50-F24*F51)</f>
        <v>6.026604358140453</v>
      </c>
    </row>
    <row r="64" spans="1:6" ht="12.75">
      <c r="A64" t="s">
        <v>68</v>
      </c>
      <c r="B64">
        <f>B9+(4/0.017)*(B10*B50-B25*B51)</f>
        <v>0.8743774155662333</v>
      </c>
      <c r="C64">
        <f>C9+(4/0.017)*(C10*C50-C25*C51)</f>
        <v>0.8008223646920849</v>
      </c>
      <c r="D64">
        <f>D9+(4/0.017)*(D10*D50-D25*D51)</f>
        <v>-0.3393993160297763</v>
      </c>
      <c r="E64">
        <f>E9+(4/0.017)*(E10*E50-E25*E51)</f>
        <v>-0.2821284392965872</v>
      </c>
      <c r="F64">
        <f>F9+(4/0.017)*(F10*F50-F25*F51)</f>
        <v>-0.839690495455552</v>
      </c>
    </row>
    <row r="65" spans="1:6" ht="12.75">
      <c r="A65" t="s">
        <v>69</v>
      </c>
      <c r="B65">
        <f>B10+(5/0.017)*(B11*B50-B26*B51)</f>
        <v>-0.46424355733480616</v>
      </c>
      <c r="C65">
        <f>C10+(5/0.017)*(C11*C50-C26*C51)</f>
        <v>-0.07748508579156702</v>
      </c>
      <c r="D65">
        <f>D10+(5/0.017)*(D11*D50-D26*D51)</f>
        <v>-0.98236804423216</v>
      </c>
      <c r="E65">
        <f>E10+(5/0.017)*(E11*E50-E26*E51)</f>
        <v>-1.772085031708962</v>
      </c>
      <c r="F65">
        <f>F10+(5/0.017)*(F11*F50-F26*F51)</f>
        <v>-1.364973171983063</v>
      </c>
    </row>
    <row r="66" spans="1:6" ht="12.75">
      <c r="A66" t="s">
        <v>70</v>
      </c>
      <c r="B66">
        <f>B11+(6/0.017)*(B12*B50-B27*B51)</f>
        <v>2.095179858614326</v>
      </c>
      <c r="C66">
        <f>C11+(6/0.017)*(C12*C50-C27*C51)</f>
        <v>0.9579423173447539</v>
      </c>
      <c r="D66">
        <f>D11+(6/0.017)*(D12*D50-D27*D51)</f>
        <v>1.639299868088415</v>
      </c>
      <c r="E66">
        <f>E11+(6/0.017)*(E12*E50-E27*E51)</f>
        <v>0.5749396348788676</v>
      </c>
      <c r="F66">
        <f>F11+(6/0.017)*(F12*F50-F27*F51)</f>
        <v>12.305835008601507</v>
      </c>
    </row>
    <row r="67" spans="1:6" ht="12.75">
      <c r="A67" t="s">
        <v>71</v>
      </c>
      <c r="B67">
        <f>B12+(7/0.017)*(B13*B50-B28*B51)</f>
        <v>0.354534597608156</v>
      </c>
      <c r="C67">
        <f>C12+(7/0.017)*(C13*C50-C28*C51)</f>
        <v>-0.04734652119285716</v>
      </c>
      <c r="D67">
        <f>D12+(7/0.017)*(D13*D50-D28*D51)</f>
        <v>-0.1297348468885083</v>
      </c>
      <c r="E67">
        <f>E12+(7/0.017)*(E13*E50-E28*E51)</f>
        <v>0.023980218970181075</v>
      </c>
      <c r="F67">
        <f>F12+(7/0.017)*(F13*F50-F28*F51)</f>
        <v>-0.09354043985197621</v>
      </c>
    </row>
    <row r="68" spans="1:6" ht="12.75">
      <c r="A68" t="s">
        <v>72</v>
      </c>
      <c r="B68">
        <f>B13+(8/0.017)*(B14*B50-B29*B51)</f>
        <v>0.03219762446083065</v>
      </c>
      <c r="C68">
        <f>C13+(8/0.017)*(C14*C50-C29*C51)</f>
        <v>0.05292642833254341</v>
      </c>
      <c r="D68">
        <f>D13+(8/0.017)*(D14*D50-D29*D51)</f>
        <v>-0.2948304307084544</v>
      </c>
      <c r="E68">
        <f>E13+(8/0.017)*(E14*E50-E29*E51)</f>
        <v>-0.04889427045067161</v>
      </c>
      <c r="F68">
        <f>F13+(8/0.017)*(F14*F50-F29*F51)</f>
        <v>0.008066583027209577</v>
      </c>
    </row>
    <row r="69" spans="1:6" ht="12.75">
      <c r="A69" t="s">
        <v>73</v>
      </c>
      <c r="B69">
        <f>B14+(9/0.017)*(B15*B50-B30*B51)</f>
        <v>-0.14199774909702123</v>
      </c>
      <c r="C69">
        <f>C14+(9/0.017)*(C15*C50-C30*C51)</f>
        <v>-0.08947298260995643</v>
      </c>
      <c r="D69">
        <f>D14+(9/0.017)*(D15*D50-D30*D51)</f>
        <v>-0.07689982336857314</v>
      </c>
      <c r="E69">
        <f>E14+(9/0.017)*(E15*E50-E30*E51)</f>
        <v>-0.11632010074464084</v>
      </c>
      <c r="F69">
        <f>F14+(9/0.017)*(F15*F50-F30*F51)</f>
        <v>-0.039913209881720285</v>
      </c>
    </row>
    <row r="70" spans="1:6" ht="12.75">
      <c r="A70" t="s">
        <v>74</v>
      </c>
      <c r="B70">
        <f>B15+(10/0.017)*(B16*B50-B31*B51)</f>
        <v>-0.4564854407748212</v>
      </c>
      <c r="C70">
        <f>C15+(10/0.017)*(C16*C50-C31*C51)</f>
        <v>-0.19612344734715215</v>
      </c>
      <c r="D70">
        <f>D15+(10/0.017)*(D16*D50-D31*D51)</f>
        <v>-0.179167989271834</v>
      </c>
      <c r="E70">
        <f>E15+(10/0.017)*(E16*E50-E31*E51)</f>
        <v>-0.22729015197734723</v>
      </c>
      <c r="F70">
        <f>F15+(10/0.017)*(F16*F50-F31*F51)</f>
        <v>-0.5112164718514228</v>
      </c>
    </row>
    <row r="71" spans="1:6" ht="12.75">
      <c r="A71" t="s">
        <v>75</v>
      </c>
      <c r="B71">
        <f>B16+(11/0.017)*(B17*B50-B32*B51)</f>
        <v>0.048545997176896796</v>
      </c>
      <c r="C71">
        <f>C16+(11/0.017)*(C17*C50-C32*C51)</f>
        <v>0.06007052066476368</v>
      </c>
      <c r="D71">
        <f>D16+(11/0.017)*(D17*D50-D32*D51)</f>
        <v>0.03652956851667585</v>
      </c>
      <c r="E71">
        <f>E16+(11/0.017)*(E17*E50-E32*E51)</f>
        <v>0.03269151857735158</v>
      </c>
      <c r="F71">
        <f>F16+(11/0.017)*(F17*F50-F32*F51)</f>
        <v>-0.012525517179560457</v>
      </c>
    </row>
    <row r="72" spans="1:6" ht="12.75">
      <c r="A72" t="s">
        <v>76</v>
      </c>
      <c r="B72">
        <f>B17+(12/0.017)*(B18*B50-B33*B51)</f>
        <v>-0.05317856127998835</v>
      </c>
      <c r="C72">
        <f>C17+(12/0.017)*(C18*C50-C33*C51)</f>
        <v>-0.02530435749561954</v>
      </c>
      <c r="D72">
        <f>D17+(12/0.017)*(D18*D50-D33*D51)</f>
        <v>-0.03264114428185811</v>
      </c>
      <c r="E72">
        <f>E17+(12/0.017)*(E18*E50-E33*E51)</f>
        <v>-0.0434436708903378</v>
      </c>
      <c r="F72">
        <f>F17+(12/0.017)*(F18*F50-F33*F51)</f>
        <v>-0.034817368325259154</v>
      </c>
    </row>
    <row r="73" spans="1:6" ht="12.75">
      <c r="A73" t="s">
        <v>77</v>
      </c>
      <c r="B73">
        <f>B18+(13/0.017)*(B19*B50-B34*B51)</f>
        <v>0.014009750470067195</v>
      </c>
      <c r="C73">
        <f>C18+(13/0.017)*(C19*C50-C34*C51)</f>
        <v>0.004797428645976525</v>
      </c>
      <c r="D73">
        <f>D18+(13/0.017)*(D19*D50-D34*D51)</f>
        <v>0.02237459852949657</v>
      </c>
      <c r="E73">
        <f>E18+(13/0.017)*(E19*E50-E34*E51)</f>
        <v>0.028388475604571608</v>
      </c>
      <c r="F73">
        <f>F18+(13/0.017)*(F19*F50-F34*F51)</f>
        <v>-0.004568534375318366</v>
      </c>
    </row>
    <row r="74" spans="1:6" ht="12.75">
      <c r="A74" t="s">
        <v>78</v>
      </c>
      <c r="B74">
        <f>B19+(14/0.017)*(B20*B50-B35*B51)</f>
        <v>-0.20225926716586562</v>
      </c>
      <c r="C74">
        <f>C19+(14/0.017)*(C20*C50-C35*C51)</f>
        <v>-0.17447839027729517</v>
      </c>
      <c r="D74">
        <f>D19+(14/0.017)*(D20*D50-D35*D51)</f>
        <v>-0.201609043132223</v>
      </c>
      <c r="E74">
        <f>E19+(14/0.017)*(E20*E50-E35*E51)</f>
        <v>-0.18803489636092102</v>
      </c>
      <c r="F74">
        <f>F19+(14/0.017)*(F20*F50-F35*F51)</f>
        <v>-0.1415717595129987</v>
      </c>
    </row>
    <row r="75" spans="1:6" ht="12.75">
      <c r="A75" t="s">
        <v>79</v>
      </c>
      <c r="B75" s="53">
        <f>B20</f>
        <v>0.006535975</v>
      </c>
      <c r="C75" s="53">
        <f>C20</f>
        <v>0.009030122</v>
      </c>
      <c r="D75" s="53">
        <f>D20</f>
        <v>0.007825923</v>
      </c>
      <c r="E75" s="53">
        <f>E20</f>
        <v>0.01379923</v>
      </c>
      <c r="F75" s="53">
        <f>F20</f>
        <v>-0.002281738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76.99752426920871</v>
      </c>
      <c r="C82">
        <f>C22+(2/0.017)*(C8*C51+C23*C50)</f>
        <v>32.43173673298907</v>
      </c>
      <c r="D82">
        <f>D22+(2/0.017)*(D8*D51+D23*D50)</f>
        <v>-10.940263982036893</v>
      </c>
      <c r="E82">
        <f>E22+(2/0.017)*(E8*E51+E23*E50)</f>
        <v>-26.65855457525814</v>
      </c>
      <c r="F82">
        <f>F22+(2/0.017)*(F8*F51+F23*F50)</f>
        <v>-67.49162793738978</v>
      </c>
    </row>
    <row r="83" spans="1:6" ht="12.75">
      <c r="A83" t="s">
        <v>82</v>
      </c>
      <c r="B83">
        <f>B23+(3/0.017)*(B9*B51+B24*B50)</f>
        <v>-2.950153482255609</v>
      </c>
      <c r="C83">
        <f>C23+(3/0.017)*(C9*C51+C24*C50)</f>
        <v>-2.335060935988615</v>
      </c>
      <c r="D83">
        <f>D23+(3/0.017)*(D9*D51+D24*D50)</f>
        <v>-3.775091829232789</v>
      </c>
      <c r="E83">
        <f>E23+(3/0.017)*(E9*E51+E24*E50)</f>
        <v>-3.535953625281366</v>
      </c>
      <c r="F83">
        <f>F23+(3/0.017)*(F9*F51+F24*F50)</f>
        <v>1.5423925606086317</v>
      </c>
    </row>
    <row r="84" spans="1:6" ht="12.75">
      <c r="A84" t="s">
        <v>83</v>
      </c>
      <c r="B84">
        <f>B24+(4/0.017)*(B10*B51+B25*B50)</f>
        <v>5.761747409697188</v>
      </c>
      <c r="C84">
        <f>C24+(4/0.017)*(C10*C51+C25*C50)</f>
        <v>5.830916084581103</v>
      </c>
      <c r="D84">
        <f>D24+(4/0.017)*(D10*D51+D25*D50)</f>
        <v>5.066950714446356</v>
      </c>
      <c r="E84">
        <f>E24+(4/0.017)*(E10*E51+E25*E50)</f>
        <v>3.968178621276476</v>
      </c>
      <c r="F84">
        <f>F24+(4/0.017)*(F10*F51+F25*F50)</f>
        <v>8.923728443868512</v>
      </c>
    </row>
    <row r="85" spans="1:6" ht="12.75">
      <c r="A85" t="s">
        <v>84</v>
      </c>
      <c r="B85">
        <f>B25+(5/0.017)*(B11*B51+B26*B50)</f>
        <v>-0.08083136744530534</v>
      </c>
      <c r="C85">
        <f>C25+(5/0.017)*(C11*C51+C26*C50)</f>
        <v>0.39718301933487077</v>
      </c>
      <c r="D85">
        <f>D25+(5/0.017)*(D11*D51+D26*D50)</f>
        <v>-0.4978359031271145</v>
      </c>
      <c r="E85">
        <f>E25+(5/0.017)*(E11*E51+E26*E50)</f>
        <v>-1.0068932638858932</v>
      </c>
      <c r="F85">
        <f>F25+(5/0.017)*(F11*F51+F26*F50)</f>
        <v>-1.4274998667865406</v>
      </c>
    </row>
    <row r="86" spans="1:6" ht="12.75">
      <c r="A86" t="s">
        <v>85</v>
      </c>
      <c r="B86">
        <f>B26+(6/0.017)*(B12*B51+B27*B50)</f>
        <v>0.7418975550596354</v>
      </c>
      <c r="C86">
        <f>C26+(6/0.017)*(C12*C51+C27*C50)</f>
        <v>0.11219262731070871</v>
      </c>
      <c r="D86">
        <f>D26+(6/0.017)*(D12*D51+D27*D50)</f>
        <v>0.23461633606409224</v>
      </c>
      <c r="E86">
        <f>E26+(6/0.017)*(E12*E51+E27*E50)</f>
        <v>0.14015120275522133</v>
      </c>
      <c r="F86">
        <f>F26+(6/0.017)*(F12*F51+F27*F50)</f>
        <v>1.5096948177061829</v>
      </c>
    </row>
    <row r="87" spans="1:6" ht="12.75">
      <c r="A87" t="s">
        <v>86</v>
      </c>
      <c r="B87">
        <f>B27+(7/0.017)*(B13*B51+B28*B50)</f>
        <v>0.14839342556698115</v>
      </c>
      <c r="C87">
        <f>C27+(7/0.017)*(C13*C51+C28*C50)</f>
        <v>-0.22374124716346902</v>
      </c>
      <c r="D87">
        <f>D27+(7/0.017)*(D13*D51+D28*D50)</f>
        <v>0.21856882607856862</v>
      </c>
      <c r="E87">
        <f>E27+(7/0.017)*(E13*E51+E28*E50)</f>
        <v>-0.17027890414679295</v>
      </c>
      <c r="F87">
        <f>F27+(7/0.017)*(F13*F51+F28*F50)</f>
        <v>0.2116507518462879</v>
      </c>
    </row>
    <row r="88" spans="1:6" ht="12.75">
      <c r="A88" t="s">
        <v>87</v>
      </c>
      <c r="B88">
        <f>B28+(8/0.017)*(B14*B51+B29*B50)</f>
        <v>0.4365111586563996</v>
      </c>
      <c r="C88">
        <f>C28+(8/0.017)*(C14*C51+C29*C50)</f>
        <v>0.3861861215021191</v>
      </c>
      <c r="D88">
        <f>D28+(8/0.017)*(D14*D51+D29*D50)</f>
        <v>0.17422010980047234</v>
      </c>
      <c r="E88">
        <f>E28+(8/0.017)*(E14*E51+E29*E50)</f>
        <v>-0.055503184025702264</v>
      </c>
      <c r="F88">
        <f>F28+(8/0.017)*(F14*F51+F29*F50)</f>
        <v>0.37686573577372556</v>
      </c>
    </row>
    <row r="89" spans="1:6" ht="12.75">
      <c r="A89" t="s">
        <v>88</v>
      </c>
      <c r="B89">
        <f>B29+(9/0.017)*(B15*B51+B30*B50)</f>
        <v>0.025893746809791094</v>
      </c>
      <c r="C89">
        <f>C29+(9/0.017)*(C15*C51+C30*C50)</f>
        <v>0.06966055456764499</v>
      </c>
      <c r="D89">
        <f>D29+(9/0.017)*(D15*D51+D30*D50)</f>
        <v>-0.10064910425873858</v>
      </c>
      <c r="E89">
        <f>E29+(9/0.017)*(E15*E51+E30*E50)</f>
        <v>-0.2245856033099443</v>
      </c>
      <c r="F89">
        <f>F29+(9/0.017)*(F15*F51+F30*F50)</f>
        <v>-0.03638422655011968</v>
      </c>
    </row>
    <row r="90" spans="1:6" ht="12.75">
      <c r="A90" t="s">
        <v>89</v>
      </c>
      <c r="B90">
        <f>B30+(10/0.017)*(B16*B51+B31*B50)</f>
        <v>-0.0008472615048560981</v>
      </c>
      <c r="C90">
        <f>C30+(10/0.017)*(C16*C51+C31*C50)</f>
        <v>-0.0693895225196047</v>
      </c>
      <c r="D90">
        <f>D30+(10/0.017)*(D16*D51+D31*D50)</f>
        <v>-0.0484433079291386</v>
      </c>
      <c r="E90">
        <f>E30+(10/0.017)*(E16*E51+E31*E50)</f>
        <v>-0.05882352260804574</v>
      </c>
      <c r="F90">
        <f>F30+(10/0.017)*(F16*F51+F31*F50)</f>
        <v>0.35139381263160213</v>
      </c>
    </row>
    <row r="91" spans="1:6" ht="12.75">
      <c r="A91" t="s">
        <v>90</v>
      </c>
      <c r="B91">
        <f>B31+(11/0.017)*(B17*B51+B32*B50)</f>
        <v>-0.0011439960146592282</v>
      </c>
      <c r="C91">
        <f>C31+(11/0.017)*(C17*C51+C32*C50)</f>
        <v>-0.037716493147775546</v>
      </c>
      <c r="D91">
        <f>D31+(11/0.017)*(D17*D51+D32*D50)</f>
        <v>-0.02053379567842714</v>
      </c>
      <c r="E91">
        <f>E31+(11/0.017)*(E17*E51+E32*E50)</f>
        <v>-0.0347858288578715</v>
      </c>
      <c r="F91">
        <f>F31+(11/0.017)*(F17*F51+F32*F50)</f>
        <v>0.0032957282093905482</v>
      </c>
    </row>
    <row r="92" spans="1:6" ht="12.75">
      <c r="A92" t="s">
        <v>91</v>
      </c>
      <c r="B92">
        <f>B32+(12/0.017)*(B18*B51+B33*B50)</f>
        <v>0.007500460514736199</v>
      </c>
      <c r="C92">
        <f>C32+(12/0.017)*(C18*C51+C33*C50)</f>
        <v>0.04854763483793463</v>
      </c>
      <c r="D92">
        <f>D32+(12/0.017)*(D18*D51+D33*D50)</f>
        <v>0.03899866642301292</v>
      </c>
      <c r="E92">
        <f>E32+(12/0.017)*(E18*E51+E33*E50)</f>
        <v>0.0003361450848757342</v>
      </c>
      <c r="F92">
        <f>F32+(12/0.017)*(F18*F51+F33*F50)</f>
        <v>-0.0034215592064404223</v>
      </c>
    </row>
    <row r="93" spans="1:6" ht="12.75">
      <c r="A93" t="s">
        <v>92</v>
      </c>
      <c r="B93">
        <f>B33+(13/0.017)*(B19*B51+B34*B50)</f>
        <v>0.11572063897023882</v>
      </c>
      <c r="C93">
        <f>C33+(13/0.017)*(C19*C51+C34*C50)</f>
        <v>0.09116456945148912</v>
      </c>
      <c r="D93">
        <f>D33+(13/0.017)*(D19*D51+D34*D50)</f>
        <v>0.11367294198910662</v>
      </c>
      <c r="E93">
        <f>E33+(13/0.017)*(E19*E51+E34*E50)</f>
        <v>0.110045693071052</v>
      </c>
      <c r="F93">
        <f>F33+(13/0.017)*(F19*F51+F34*F50)</f>
        <v>0.07695947853151662</v>
      </c>
    </row>
    <row r="94" spans="1:6" ht="12.75">
      <c r="A94" t="s">
        <v>93</v>
      </c>
      <c r="B94">
        <f>B34+(14/0.017)*(B20*B51+B35*B50)</f>
        <v>-0.023021529632980695</v>
      </c>
      <c r="C94">
        <f>C34+(14/0.017)*(C20*C51+C35*C50)</f>
        <v>-0.02411856090529636</v>
      </c>
      <c r="D94">
        <f>D34+(14/0.017)*(D20*D51+D35*D50)</f>
        <v>-0.013116362936995744</v>
      </c>
      <c r="E94">
        <f>E34+(14/0.017)*(E20*E51+E35*E50)</f>
        <v>-0.015792810374960532</v>
      </c>
      <c r="F94">
        <f>F34+(14/0.017)*(F20*F51+F35*F50)</f>
        <v>-0.019371173403052347</v>
      </c>
    </row>
    <row r="95" spans="1:6" ht="12.75">
      <c r="A95" t="s">
        <v>94</v>
      </c>
      <c r="B95" s="53">
        <f>B35</f>
        <v>-0.002571585</v>
      </c>
      <c r="C95" s="53">
        <f>C35</f>
        <v>0.00361983</v>
      </c>
      <c r="D95" s="53">
        <f>D35</f>
        <v>-0.01347727</v>
      </c>
      <c r="E95" s="53">
        <f>E35</f>
        <v>-0.008449434</v>
      </c>
      <c r="F95" s="53">
        <f>F35</f>
        <v>0.00321801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6.415068232914518</v>
      </c>
      <c r="C103">
        <f>C63*10000/C62</f>
        <v>4.4251985564730605</v>
      </c>
      <c r="D103">
        <f>D63*10000/D62</f>
        <v>5.91295530674355</v>
      </c>
      <c r="E103">
        <f>E63*10000/E62</f>
        <v>8.648015619824605</v>
      </c>
      <c r="F103">
        <f>F63*10000/F62</f>
        <v>6.026678085377352</v>
      </c>
      <c r="G103">
        <f>AVERAGE(C103:E103)</f>
        <v>6.328723161013738</v>
      </c>
      <c r="H103">
        <f>STDEV(C103:E103)</f>
        <v>2.141890092679025</v>
      </c>
      <c r="I103">
        <f>(B103*B4+C103*C4+D103*D4+E103*E4+F103*F4)/SUM(B4:F4)</f>
        <v>6.300612144675187</v>
      </c>
      <c r="K103">
        <f>(LN(H103)+LN(H123))/2-LN(K114*K115^3)</f>
        <v>-3.627293769518941</v>
      </c>
    </row>
    <row r="104" spans="1:11" ht="12.75">
      <c r="A104" t="s">
        <v>68</v>
      </c>
      <c r="B104">
        <f>B64*10000/B62</f>
        <v>0.8743984717342268</v>
      </c>
      <c r="C104">
        <f>C64*10000/C62</f>
        <v>0.8008158840623062</v>
      </c>
      <c r="D104">
        <f>D64*10000/D62</f>
        <v>-0.33939624997574586</v>
      </c>
      <c r="E104">
        <f>E64*10000/E62</f>
        <v>-0.282128799979613</v>
      </c>
      <c r="F104">
        <f>F64*10000/F62</f>
        <v>-0.8397007679168587</v>
      </c>
      <c r="G104">
        <f>AVERAGE(C104:E104)</f>
        <v>0.05976361136898245</v>
      </c>
      <c r="H104">
        <f>STDEV(C104:E104)</f>
        <v>0.6424085486318034</v>
      </c>
      <c r="I104">
        <f>(B104*B4+C104*C4+D104*D4+E104*E4+F104*F4)/SUM(B4:F4)</f>
        <v>0.05677791361889001</v>
      </c>
      <c r="K104">
        <f>(LN(H104)+LN(H124))/2-LN(K114*K115^4)</f>
        <v>-3.541389975410293</v>
      </c>
    </row>
    <row r="105" spans="1:11" ht="12.75">
      <c r="A105" t="s">
        <v>69</v>
      </c>
      <c r="B105">
        <f>B65*10000/B62</f>
        <v>-0.46425473693546726</v>
      </c>
      <c r="C105">
        <f>C65*10000/C62</f>
        <v>-0.07748445874594925</v>
      </c>
      <c r="D105">
        <f>D65*10000/D62</f>
        <v>-0.9823591697490389</v>
      </c>
      <c r="E105">
        <f>E65*10000/E62</f>
        <v>-1.77208729720546</v>
      </c>
      <c r="F105">
        <f>F65*10000/F62</f>
        <v>-1.364989870557323</v>
      </c>
      <c r="G105">
        <f>AVERAGE(C105:E105)</f>
        <v>-0.9439769752334827</v>
      </c>
      <c r="H105">
        <f>STDEV(C105:E105)</f>
        <v>0.8479531765791258</v>
      </c>
      <c r="I105">
        <f>(B105*B4+C105*C4+D105*D4+E105*E4+F105*F4)/SUM(B4:F4)</f>
        <v>-0.9311632045886316</v>
      </c>
      <c r="K105">
        <f>(LN(H105)+LN(H125))/2-LN(K114*K115^5)</f>
        <v>-2.949055721980298</v>
      </c>
    </row>
    <row r="106" spans="1:11" ht="12.75">
      <c r="A106" t="s">
        <v>70</v>
      </c>
      <c r="B106">
        <f>B66*10000/B62</f>
        <v>2.0952303133244934</v>
      </c>
      <c r="C106">
        <f>C66*10000/C62</f>
        <v>0.957934565226704</v>
      </c>
      <c r="D106">
        <f>D66*10000/D62</f>
        <v>1.6392850590368633</v>
      </c>
      <c r="E106">
        <f>E66*10000/E62</f>
        <v>0.5749403699021345</v>
      </c>
      <c r="F106">
        <f>F66*10000/F62</f>
        <v>12.305985553611432</v>
      </c>
      <c r="G106">
        <f>AVERAGE(C106:E106)</f>
        <v>1.0573866647219006</v>
      </c>
      <c r="H106">
        <f>STDEV(C106:E106)</f>
        <v>0.5390968784855166</v>
      </c>
      <c r="I106">
        <f>(B106*B4+C106*C4+D106*D4+E106*E4+F106*F4)/SUM(B4:F4)</f>
        <v>2.715233129188184</v>
      </c>
      <c r="K106">
        <f>(LN(H106)+LN(H126))/2-LN(K114*K115^6)</f>
        <v>-3.786798380040624</v>
      </c>
    </row>
    <row r="107" spans="1:11" ht="12.75">
      <c r="A107" t="s">
        <v>71</v>
      </c>
      <c r="B107">
        <f>B67*10000/B62</f>
        <v>0.35454313527154235</v>
      </c>
      <c r="C107">
        <f>C67*10000/C62</f>
        <v>-0.04734613804262474</v>
      </c>
      <c r="D107">
        <f>D67*10000/D62</f>
        <v>-0.12973367489424842</v>
      </c>
      <c r="E107">
        <f>E67*10000/E62</f>
        <v>0.023980249627345445</v>
      </c>
      <c r="F107">
        <f>F67*10000/F62</f>
        <v>-0.09354158419093705</v>
      </c>
      <c r="G107">
        <f>AVERAGE(C107:E107)</f>
        <v>-0.05103318776984258</v>
      </c>
      <c r="H107">
        <f>STDEV(C107:E107)</f>
        <v>0.07692326305953093</v>
      </c>
      <c r="I107">
        <f>(B107*B4+C107*C4+D107*D4+E107*E4+F107*F4)/SUM(B4:F4)</f>
        <v>0.0017844141282095678</v>
      </c>
      <c r="K107">
        <f>(LN(H107)+LN(H127))/2-LN(K114*K115^7)</f>
        <v>-3.5063865569354995</v>
      </c>
    </row>
    <row r="108" spans="1:9" ht="12.75">
      <c r="A108" t="s">
        <v>72</v>
      </c>
      <c r="B108">
        <f>B68*10000/B62</f>
        <v>0.03219839982233653</v>
      </c>
      <c r="C108">
        <f>C68*10000/C62</f>
        <v>0.0529260000270881</v>
      </c>
      <c r="D108">
        <f>D68*10000/D62</f>
        <v>-0.2948277672793086</v>
      </c>
      <c r="E108">
        <f>E68*10000/E62</f>
        <v>-0.04889433295884502</v>
      </c>
      <c r="F108">
        <f>F68*10000/F62</f>
        <v>0.008066681710787007</v>
      </c>
      <c r="G108">
        <f>AVERAGE(C108:E108)</f>
        <v>-0.0969320334036885</v>
      </c>
      <c r="H108">
        <f>STDEV(C108:E108)</f>
        <v>0.17878446847242987</v>
      </c>
      <c r="I108">
        <f>(B108*B4+C108*C4+D108*D4+E108*E4+F108*F4)/SUM(B4:F4)</f>
        <v>-0.06419104433761051</v>
      </c>
    </row>
    <row r="109" spans="1:9" ht="12.75">
      <c r="A109" t="s">
        <v>73</v>
      </c>
      <c r="B109">
        <f>B69*10000/B62</f>
        <v>-0.14200116859117382</v>
      </c>
      <c r="C109">
        <f>C69*10000/C62</f>
        <v>-0.089472258552661</v>
      </c>
      <c r="D109">
        <f>D69*10000/D62</f>
        <v>-0.07689912867355685</v>
      </c>
      <c r="E109">
        <f>E69*10000/E62</f>
        <v>-0.11632024945239254</v>
      </c>
      <c r="F109">
        <f>F69*10000/F62</f>
        <v>-0.039913698165089405</v>
      </c>
      <c r="G109">
        <f>AVERAGE(C109:E109)</f>
        <v>-0.0942305455595368</v>
      </c>
      <c r="H109">
        <f>STDEV(C109:E109)</f>
        <v>0.020136711804431676</v>
      </c>
      <c r="I109">
        <f>(B109*B4+C109*C4+D109*D4+E109*E4+F109*F4)/SUM(B4:F4)</f>
        <v>-0.09384085554793409</v>
      </c>
    </row>
    <row r="110" spans="1:11" ht="12.75">
      <c r="A110" t="s">
        <v>74</v>
      </c>
      <c r="B110">
        <f>B70*10000/B62</f>
        <v>-0.4564964335497447</v>
      </c>
      <c r="C110">
        <f>C70*10000/C62</f>
        <v>-0.19612186022432787</v>
      </c>
      <c r="D110">
        <f>D70*10000/D62</f>
        <v>-0.17916637071012897</v>
      </c>
      <c r="E110">
        <f>E70*10000/E62</f>
        <v>-0.22729044255315708</v>
      </c>
      <c r="F110">
        <f>F70*10000/F62</f>
        <v>-0.5112227258836584</v>
      </c>
      <c r="G110">
        <f>AVERAGE(C110:E110)</f>
        <v>-0.20085955782920464</v>
      </c>
      <c r="H110">
        <f>STDEV(C110:E110)</f>
        <v>0.024409340561241645</v>
      </c>
      <c r="I110">
        <f>(B110*B4+C110*C4+D110*D4+E110*E4+F110*F4)/SUM(B4:F4)</f>
        <v>-0.2793526780611925</v>
      </c>
      <c r="K110">
        <f>EXP(AVERAGE(K103:K107))</f>
        <v>0.030740173991799038</v>
      </c>
    </row>
    <row r="111" spans="1:9" ht="12.75">
      <c r="A111" t="s">
        <v>75</v>
      </c>
      <c r="B111">
        <f>B71*10000/B62</f>
        <v>0.048547166228903135</v>
      </c>
      <c r="C111">
        <f>C71*10000/C62</f>
        <v>0.06007003454596604</v>
      </c>
      <c r="D111">
        <f>D71*10000/D62</f>
        <v>0.03652923851709868</v>
      </c>
      <c r="E111">
        <f>E71*10000/E62</f>
        <v>0.032691560371351035</v>
      </c>
      <c r="F111">
        <f>F71*10000/F62</f>
        <v>-0.01252567041208038</v>
      </c>
      <c r="G111">
        <f>AVERAGE(C111:E111)</f>
        <v>0.04309694447813858</v>
      </c>
      <c r="H111">
        <f>STDEV(C111:E111)</f>
        <v>0.014823841716151887</v>
      </c>
      <c r="I111">
        <f>(B111*B4+C111*C4+D111*D4+E111*E4+F111*F4)/SUM(B4:F4)</f>
        <v>0.03642721840666367</v>
      </c>
    </row>
    <row r="112" spans="1:9" ht="12.75">
      <c r="A112" t="s">
        <v>76</v>
      </c>
      <c r="B112">
        <f>B72*10000/B62</f>
        <v>-0.05317984189028321</v>
      </c>
      <c r="C112">
        <f>C72*10000/C62</f>
        <v>-0.025304152720903014</v>
      </c>
      <c r="D112">
        <f>D72*10000/D62</f>
        <v>-0.03264084940939592</v>
      </c>
      <c r="E112">
        <f>E72*10000/E62</f>
        <v>-0.04344372643027098</v>
      </c>
      <c r="F112">
        <f>F72*10000/F62</f>
        <v>-0.034817794267997415</v>
      </c>
      <c r="G112">
        <f>AVERAGE(C112:E112)</f>
        <v>-0.033796242853523305</v>
      </c>
      <c r="H112">
        <f>STDEV(C112:E112)</f>
        <v>0.009124814195228743</v>
      </c>
      <c r="I112">
        <f>(B112*B4+C112*C4+D112*D4+E112*E4+F112*F4)/SUM(B4:F4)</f>
        <v>-0.036729017326415196</v>
      </c>
    </row>
    <row r="113" spans="1:9" ht="12.75">
      <c r="A113" t="s">
        <v>77</v>
      </c>
      <c r="B113">
        <f>B73*10000/B62</f>
        <v>0.014010087843441887</v>
      </c>
      <c r="C113">
        <f>C73*10000/C62</f>
        <v>0.0047973898229362166</v>
      </c>
      <c r="D113">
        <f>D73*10000/D62</f>
        <v>0.022374396402607206</v>
      </c>
      <c r="E113">
        <f>E73*10000/E62</f>
        <v>0.02838851189740796</v>
      </c>
      <c r="F113">
        <f>F73*10000/F62</f>
        <v>-0.004568590265069236</v>
      </c>
      <c r="G113">
        <f>AVERAGE(C113:E113)</f>
        <v>0.018520099374317128</v>
      </c>
      <c r="H113">
        <f>STDEV(C113:E113)</f>
        <v>0.01225875052237671</v>
      </c>
      <c r="I113">
        <f>(B113*B4+C113*C4+D113*D4+E113*E4+F113*F4)/SUM(B4:F4)</f>
        <v>0.014772400040639356</v>
      </c>
    </row>
    <row r="114" spans="1:11" ht="12.75">
      <c r="A114" t="s">
        <v>78</v>
      </c>
      <c r="B114">
        <f>B74*10000/B62</f>
        <v>-0.2022641378373078</v>
      </c>
      <c r="C114">
        <f>C74*10000/C62</f>
        <v>-0.17447697831641393</v>
      </c>
      <c r="D114">
        <f>D74*10000/D62</f>
        <v>-0.2016072218432867</v>
      </c>
      <c r="E114">
        <f>E74*10000/E62</f>
        <v>-0.1880351367514167</v>
      </c>
      <c r="F114">
        <f>F74*10000/F62</f>
        <v>-0.1415734914492652</v>
      </c>
      <c r="G114">
        <f>AVERAGE(C114:E114)</f>
        <v>-0.1880397789703724</v>
      </c>
      <c r="H114">
        <f>STDEV(C114:E114)</f>
        <v>0.013565122359179312</v>
      </c>
      <c r="I114">
        <f>(B114*B4+C114*C4+D114*D4+E114*E4+F114*F4)/SUM(B4:F4)</f>
        <v>-0.18385892360032144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0.006536132394947709</v>
      </c>
      <c r="C115">
        <f>C75*10000/C62</f>
        <v>0.009030048924021957</v>
      </c>
      <c r="D115">
        <f>D75*10000/D62</f>
        <v>0.007825852302442218</v>
      </c>
      <c r="E115">
        <f>E75*10000/E62</f>
        <v>0.01379924764142616</v>
      </c>
      <c r="F115">
        <f>F75*10000/F62</f>
        <v>-0.0022817659139342935</v>
      </c>
      <c r="G115">
        <f>AVERAGE(C115:E115)</f>
        <v>0.010218382955963444</v>
      </c>
      <c r="H115">
        <f>STDEV(C115:E115)</f>
        <v>0.0031590293283778655</v>
      </c>
      <c r="I115">
        <f>(B115*B4+C115*C4+D115*D4+E115*E4+F115*F4)/SUM(B4:F4)</f>
        <v>0.008011406449103276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76.99937847172724</v>
      </c>
      <c r="C122">
        <f>C82*10000/C62</f>
        <v>32.43147428018042</v>
      </c>
      <c r="D122">
        <f>D82*10000/D62</f>
        <v>-10.94016515025117</v>
      </c>
      <c r="E122">
        <f>E82*10000/E62</f>
        <v>-26.65858865650195</v>
      </c>
      <c r="F122">
        <f>F82*10000/F62</f>
        <v>-67.49245360487116</v>
      </c>
      <c r="G122">
        <f>AVERAGE(C122:E122)</f>
        <v>-1.7224265088575674</v>
      </c>
      <c r="H122">
        <f>STDEV(C122:E122)</f>
        <v>30.604475386960182</v>
      </c>
      <c r="I122">
        <f>(B122*B4+C122*C4+D122*D4+E122*E4+F122*F4)/SUM(B4:F4)</f>
        <v>0.818586677584765</v>
      </c>
    </row>
    <row r="123" spans="1:9" ht="12.75">
      <c r="A123" t="s">
        <v>82</v>
      </c>
      <c r="B123">
        <f>B83*10000/B62</f>
        <v>-2.9502245258647224</v>
      </c>
      <c r="C123">
        <f>C83*10000/C62</f>
        <v>-2.335042039581491</v>
      </c>
      <c r="D123">
        <f>D83*10000/D62</f>
        <v>-3.775057725936253</v>
      </c>
      <c r="E123">
        <f>E83*10000/E62</f>
        <v>-3.535958145770175</v>
      </c>
      <c r="F123">
        <f>F83*10000/F62</f>
        <v>1.542411429665724</v>
      </c>
      <c r="G123">
        <f>AVERAGE(C123:E123)</f>
        <v>-3.215352637095973</v>
      </c>
      <c r="H123">
        <f>STDEV(C123:E123)</f>
        <v>0.7716878989469313</v>
      </c>
      <c r="I123">
        <f>(B123*B4+C123*C4+D123*D4+E123*E4+F123*F4)/SUM(B4:F4)</f>
        <v>-2.539057328081177</v>
      </c>
    </row>
    <row r="124" spans="1:9" ht="12.75">
      <c r="A124" t="s">
        <v>83</v>
      </c>
      <c r="B124">
        <f>B84*10000/B62</f>
        <v>5.76188616021754</v>
      </c>
      <c r="C124">
        <f>C84*10000/C62</f>
        <v>5.830868898076229</v>
      </c>
      <c r="D124">
        <f>D84*10000/D62</f>
        <v>5.066904940798836</v>
      </c>
      <c r="E124">
        <f>E84*10000/E62</f>
        <v>3.9681836943370845</v>
      </c>
      <c r="F124">
        <f>F84*10000/F62</f>
        <v>8.923837613444263</v>
      </c>
      <c r="G124">
        <f>AVERAGE(C124:E124)</f>
        <v>4.955319177737383</v>
      </c>
      <c r="H124">
        <f>STDEV(C124:E124)</f>
        <v>0.9363426610732277</v>
      </c>
      <c r="I124">
        <f>(B124*B4+C124*C4+D124*D4+E124*E4+F124*F4)/SUM(B4:F4)</f>
        <v>5.60381200842605</v>
      </c>
    </row>
    <row r="125" spans="1:9" ht="12.75">
      <c r="A125" t="s">
        <v>84</v>
      </c>
      <c r="B125">
        <f>B85*10000/B62</f>
        <v>-0.08083331397185299</v>
      </c>
      <c r="C125">
        <f>C85*10000/C62</f>
        <v>0.397179805143789</v>
      </c>
      <c r="D125">
        <f>D85*10000/D62</f>
        <v>-0.49783140579401686</v>
      </c>
      <c r="E125">
        <f>E85*10000/E62</f>
        <v>-1.0068945511340344</v>
      </c>
      <c r="F125">
        <f>F85*10000/F62</f>
        <v>-1.4275173302891362</v>
      </c>
      <c r="G125">
        <f>AVERAGE(C125:E125)</f>
        <v>-0.36918205059475406</v>
      </c>
      <c r="H125">
        <f>STDEV(C125:E125)</f>
        <v>0.7108228977277924</v>
      </c>
      <c r="I125">
        <f>(B125*B4+C125*C4+D125*D4+E125*E4+F125*F4)/SUM(B4:F4)</f>
        <v>-0.4694220952696709</v>
      </c>
    </row>
    <row r="126" spans="1:9" ht="12.75">
      <c r="A126" t="s">
        <v>85</v>
      </c>
      <c r="B126">
        <f>B86*10000/B62</f>
        <v>0.7419154209368586</v>
      </c>
      <c r="C126">
        <f>C86*10000/C62</f>
        <v>0.1121917193954037</v>
      </c>
      <c r="D126">
        <f>D86*10000/D62</f>
        <v>0.2346142165949925</v>
      </c>
      <c r="E126">
        <f>E86*10000/E62</f>
        <v>0.14015138192950097</v>
      </c>
      <c r="F126">
        <f>F86*10000/F62</f>
        <v>1.5097132867512462</v>
      </c>
      <c r="G126">
        <f>AVERAGE(C126:E126)</f>
        <v>0.16231910597329904</v>
      </c>
      <c r="H126">
        <f>STDEV(C126:E126)</f>
        <v>0.06415117260898137</v>
      </c>
      <c r="I126">
        <f>(B126*B4+C126*C4+D126*D4+E126*E4+F126*F4)/SUM(B4:F4)</f>
        <v>0.42657550181648884</v>
      </c>
    </row>
    <row r="127" spans="1:9" ht="12.75">
      <c r="A127" t="s">
        <v>86</v>
      </c>
      <c r="B127">
        <f>B87*10000/B62</f>
        <v>0.14839699907750675</v>
      </c>
      <c r="C127">
        <f>C87*10000/C62</f>
        <v>-0.22373943654446907</v>
      </c>
      <c r="D127">
        <f>D87*10000/D62</f>
        <v>0.2185668515789203</v>
      </c>
      <c r="E127">
        <f>E87*10000/E62</f>
        <v>-0.17027912183739702</v>
      </c>
      <c r="F127">
        <f>F87*10000/F62</f>
        <v>0.21165334110288977</v>
      </c>
      <c r="G127">
        <f>AVERAGE(C127:E127)</f>
        <v>-0.058483902267648595</v>
      </c>
      <c r="H127">
        <f>STDEV(C127:E127)</f>
        <v>0.2414173594987711</v>
      </c>
      <c r="I127">
        <f>(B127*B4+C127*C4+D127*D4+E127*E4+F127*F4)/SUM(B4:F4)</f>
        <v>0.007533871777233844</v>
      </c>
    </row>
    <row r="128" spans="1:9" ht="12.75">
      <c r="A128" t="s">
        <v>87</v>
      </c>
      <c r="B128">
        <f>B88*10000/B62</f>
        <v>0.4365216704241146</v>
      </c>
      <c r="C128">
        <f>C88*10000/C62</f>
        <v>0.3861829963030869</v>
      </c>
      <c r="D128">
        <f>D88*10000/D62</f>
        <v>0.17421853593675307</v>
      </c>
      <c r="E128">
        <f>E88*10000/E62</f>
        <v>-0.05550325498294572</v>
      </c>
      <c r="F128">
        <f>F88*10000/F62</f>
        <v>0.37687034620901033</v>
      </c>
      <c r="G128">
        <f>AVERAGE(C128:E128)</f>
        <v>0.16829942575229806</v>
      </c>
      <c r="H128">
        <f>STDEV(C128:E128)</f>
        <v>0.2209026098596594</v>
      </c>
      <c r="I128">
        <f>(B128*B4+C128*C4+D128*D4+E128*E4+F128*F4)/SUM(B4:F4)</f>
        <v>0.23497046979692324</v>
      </c>
    </row>
    <row r="129" spans="1:9" ht="12.75">
      <c r="A129" t="s">
        <v>88</v>
      </c>
      <c r="B129">
        <f>B89*10000/B62</f>
        <v>0.02589437036556129</v>
      </c>
      <c r="C129">
        <f>C89*10000/C62</f>
        <v>0.06965999084179986</v>
      </c>
      <c r="D129">
        <f>D89*10000/D62</f>
        <v>-0.10064819501827403</v>
      </c>
      <c r="E129">
        <f>E89*10000/E62</f>
        <v>-0.22458589042816302</v>
      </c>
      <c r="F129">
        <f>F89*10000/F62</f>
        <v>-0.036384671661218865</v>
      </c>
      <c r="G129">
        <f>AVERAGE(C129:E129)</f>
        <v>-0.0851913648682124</v>
      </c>
      <c r="H129">
        <f>STDEV(C129:E129)</f>
        <v>0.1477306496966698</v>
      </c>
      <c r="I129">
        <f>(B129*B4+C129*C4+D129*D4+E129*E4+F129*F4)/SUM(B4:F4)</f>
        <v>-0.0626106906601108</v>
      </c>
    </row>
    <row r="130" spans="1:9" ht="12.75">
      <c r="A130" t="s">
        <v>89</v>
      </c>
      <c r="B130">
        <f>B90*10000/B62</f>
        <v>-0.0008472819080369934</v>
      </c>
      <c r="C130">
        <f>C90*10000/C62</f>
        <v>-0.06938896098707789</v>
      </c>
      <c r="D130">
        <f>D90*10000/D62</f>
        <v>-0.04844287030362637</v>
      </c>
      <c r="E130">
        <f>E90*10000/E62</f>
        <v>-0.058823597810128074</v>
      </c>
      <c r="F130">
        <f>F90*10000/F62</f>
        <v>0.3513981114528502</v>
      </c>
      <c r="G130">
        <f>AVERAGE(C130:E130)</f>
        <v>-0.05888514303361078</v>
      </c>
      <c r="H130">
        <f>STDEV(C130:E130)</f>
        <v>0.010473180968108184</v>
      </c>
      <c r="I130">
        <f>(B130*B4+C130*C4+D130*D4+E130*E4+F130*F4)/SUM(B4:F4)</f>
        <v>0.0044959365672062185</v>
      </c>
    </row>
    <row r="131" spans="1:9" ht="12.75">
      <c r="A131" t="s">
        <v>90</v>
      </c>
      <c r="B131">
        <f>B91*10000/B62</f>
        <v>-0.001144023563600726</v>
      </c>
      <c r="C131">
        <f>C91*10000/C62</f>
        <v>-0.03771618792824195</v>
      </c>
      <c r="D131">
        <f>D91*10000/D62</f>
        <v>-0.020533610180920144</v>
      </c>
      <c r="E131">
        <f>E91*10000/E62</f>
        <v>-0.03478587332931166</v>
      </c>
      <c r="F131">
        <f>F91*10000/F62</f>
        <v>0.0032957685281040407</v>
      </c>
      <c r="G131">
        <f>AVERAGE(C131:E131)</f>
        <v>-0.03101189047949125</v>
      </c>
      <c r="H131">
        <f>STDEV(C131:E131)</f>
        <v>0.009191977721020863</v>
      </c>
      <c r="I131">
        <f>(B131*B4+C131*C4+D131*D4+E131*E4+F131*F4)/SUM(B4:F4)</f>
        <v>-0.02210507084484911</v>
      </c>
    </row>
    <row r="132" spans="1:9" ht="12.75">
      <c r="A132" t="s">
        <v>91</v>
      </c>
      <c r="B132">
        <f>B92*10000/B62</f>
        <v>0.007500641135774454</v>
      </c>
      <c r="C132">
        <f>C92*10000/C62</f>
        <v>0.04854724196772784</v>
      </c>
      <c r="D132">
        <f>D92*10000/D62</f>
        <v>0.03899831411818282</v>
      </c>
      <c r="E132">
        <f>E92*10000/E62</f>
        <v>0.0003361455146155598</v>
      </c>
      <c r="F132">
        <f>F92*10000/F62</f>
        <v>-0.0034216010645235456</v>
      </c>
      <c r="G132">
        <f>AVERAGE(C132:E132)</f>
        <v>0.02929390053350874</v>
      </c>
      <c r="H132">
        <f>STDEV(C132:E132)</f>
        <v>0.02552859548760231</v>
      </c>
      <c r="I132">
        <f>(B132*B4+C132*C4+D132*D4+E132*E4+F132*F4)/SUM(B4:F4)</f>
        <v>0.021763587700477968</v>
      </c>
    </row>
    <row r="133" spans="1:9" ht="12.75">
      <c r="A133" t="s">
        <v>92</v>
      </c>
      <c r="B133">
        <f>B93*10000/B62</f>
        <v>0.115723425676724</v>
      </c>
      <c r="C133">
        <f>C93*10000/C62</f>
        <v>0.09116383170508044</v>
      </c>
      <c r="D133">
        <f>D93*10000/D62</f>
        <v>0.11367191509433847</v>
      </c>
      <c r="E133">
        <f>E93*10000/E62</f>
        <v>0.11004583375737788</v>
      </c>
      <c r="F133">
        <f>F93*10000/F62</f>
        <v>0.0769604200251618</v>
      </c>
      <c r="G133">
        <f>AVERAGE(C133:E133)</f>
        <v>0.10496052685226559</v>
      </c>
      <c r="H133">
        <f>STDEV(C133:E133)</f>
        <v>0.01208506161357226</v>
      </c>
      <c r="I133">
        <f>(B133*B4+C133*C4+D133*D4+E133*E4+F133*F4)/SUM(B4:F4)</f>
        <v>0.10275688721552419</v>
      </c>
    </row>
    <row r="134" spans="1:9" ht="12.75">
      <c r="A134" t="s">
        <v>93</v>
      </c>
      <c r="B134">
        <f>B94*10000/B62</f>
        <v>-0.02302208402195139</v>
      </c>
      <c r="C134">
        <f>C94*10000/C62</f>
        <v>-0.024118365726601417</v>
      </c>
      <c r="D134">
        <f>D94*10000/D62</f>
        <v>-0.013116244446841084</v>
      </c>
      <c r="E134">
        <f>E94*10000/E62</f>
        <v>-0.015792830565050712</v>
      </c>
      <c r="F134">
        <f>F94*10000/F62</f>
        <v>-0.01937141038278515</v>
      </c>
      <c r="G134">
        <f>AVERAGE(C134:E134)</f>
        <v>-0.017675813579497737</v>
      </c>
      <c r="H134">
        <f>STDEV(C134:E134)</f>
        <v>0.005737672606393721</v>
      </c>
      <c r="I134">
        <f>(B134*B4+C134*C4+D134*D4+E134*E4+F134*F4)/SUM(B4:F4)</f>
        <v>-0.018675386736015504</v>
      </c>
    </row>
    <row r="135" spans="1:9" ht="12.75">
      <c r="A135" t="s">
        <v>94</v>
      </c>
      <c r="B135">
        <f>B95*10000/B62</f>
        <v>-0.0025716469271779042</v>
      </c>
      <c r="C135">
        <f>C95*10000/C62</f>
        <v>0.003619800706639667</v>
      </c>
      <c r="D135">
        <f>D95*10000/D62</f>
        <v>-0.013477148249495353</v>
      </c>
      <c r="E135">
        <f>E95*10000/E62</f>
        <v>-0.008449444802056782</v>
      </c>
      <c r="F135">
        <f>F95*10000/F62</f>
        <v>0.0032180493679378154</v>
      </c>
      <c r="G135">
        <f>AVERAGE(C135:E135)</f>
        <v>-0.006102264114970823</v>
      </c>
      <c r="H135">
        <f>STDEV(C135:E135)</f>
        <v>0.008786828710379163</v>
      </c>
      <c r="I135">
        <f>(B135*B4+C135*C4+D135*D4+E135*E4+F135*F4)/SUM(B4:F4)</f>
        <v>-0.004341717572822375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2005-01-05T06:10:51Z</cp:lastPrinted>
  <dcterms:created xsi:type="dcterms:W3CDTF">2005-01-05T06:10:51Z</dcterms:created>
  <dcterms:modified xsi:type="dcterms:W3CDTF">2005-01-07T10:29:37Z</dcterms:modified>
  <cp:category/>
  <cp:version/>
  <cp:contentType/>
  <cp:contentStatus/>
</cp:coreProperties>
</file>