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<sst xmlns="http://schemas.openxmlformats.org/spreadsheetml/2006/main" count="205" uniqueCount="99">
  <si>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Tue 30/11/2004       08:35:34</t>
  </si>
  <si>
    <t>LISSNER</t>
  </si>
  <si>
    <t>HCMQAP413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</si>
  <si>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</si>
  <si>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</si>
  <si>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</si>
  <si>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</si>
  <si>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</si>
  <si>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</si>
  <si>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</si>
  <si>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</si>
  <si>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</si>
  <si>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</si>
  <si>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</si>
  <si>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</si>
  <si>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</si>
  <si>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</si>
  <si>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</si>
  <si>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</si>
  <si>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</si>
  <si>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</si>
  <si>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</si>
  <si>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</si>
  <si>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</si>
  <si>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</si>
  <si>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</si>
  <si>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</si>
  <si>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</si>
  <si>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</si>
  <si>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</si>
  <si>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</si>
  <si>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</si>
  <si>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</si>
  <si>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</si>
  <si>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</si>
  <si>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</si>
  <si>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</si>
  <si>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</si>
  <si>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</si>
  <si>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</si>
  <si>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</si>
  <si>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</si>
  <si>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</si>
  <si>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</si>
  <si>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</si>
  <si>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</si>
  <si>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</si>
  <si>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-0.003759*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</si>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</sst>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28877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-0.003757</v>
      </c>
      <c r="E4" s="12">
        <v>-0.003759</v>
      </c>
      <c r="F4" s="24">
        <v>-0.002086</v>
      </c>
      <c r="G4" s="34">
        <v>-0.011718</v>
      </c>
    </row>
    <row r="5" spans="1:7" ht="12.75" thickBot="1">
      <c r="A5" s="44" t="s">
        <v>13</v>
      </c>
      <c r="B5" s="45">
        <v>4.247713</v>
      </c>
      <c r="C5" s="46">
        <v>1.398311</v>
      </c>
      <c r="D5" s="46">
        <v>-0.209215</v>
      </c>
      <c r="E5" s="46">
        <v>-1.496254</v>
      </c>
      <c r="F5" s="47">
        <v>-3.780868</v>
      </c>
      <c r="G5" s="48">
        <v>6.161587</v>
      </c>
    </row>
    <row r="6" spans="1:7" ht="12.75" thickTop="1">
      <c r="A6" s="6" t="s">
        <v>14</v>
      </c>
      <c r="B6" s="39">
        <v>141.508</v>
      </c>
      <c r="C6" s="40">
        <v>-80.94109</v>
      </c>
      <c r="D6" s="40">
        <v>-48.13771</v>
      </c>
      <c r="E6" s="40">
        <v>-47.37041</v>
      </c>
      <c r="F6" s="41">
        <v>164.3127</v>
      </c>
      <c r="G6" s="42">
        <v>-0.01572993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6.485751</v>
      </c>
      <c r="C8" s="51">
        <v>4.281852</v>
      </c>
      <c r="D8" s="51">
        <v>5.875953</v>
      </c>
      <c r="E8" s="51">
        <v>8.64665</v>
      </c>
      <c r="F8" s="52">
        <v>5.968665</v>
      </c>
      <c r="G8" s="49">
        <v>6.259252</v>
      </c>
    </row>
    <row r="9" spans="1:7" ht="12">
      <c r="A9" s="20" t="s">
        <v>17</v>
      </c>
      <c r="B9" s="29">
        <v>0.8109562</v>
      </c>
      <c r="C9" s="13">
        <v>0.812281</v>
      </c>
      <c r="D9" s="13">
        <v>-0.3249552</v>
      </c>
      <c r="E9" s="13">
        <v>-0.2240298</v>
      </c>
      <c r="F9" s="25">
        <v>-0.8540208</v>
      </c>
      <c r="G9" s="35">
        <v>0.0677924</v>
      </c>
    </row>
    <row r="10" spans="1:7" ht="12">
      <c r="A10" s="20" t="s">
        <v>18</v>
      </c>
      <c r="B10" s="29">
        <v>-0.2717425</v>
      </c>
      <c r="C10" s="13">
        <v>-0.1258773</v>
      </c>
      <c r="D10" s="13">
        <v>-1.036391</v>
      </c>
      <c r="E10" s="13">
        <v>-1.790111</v>
      </c>
      <c r="F10" s="25">
        <v>-0.2471075</v>
      </c>
      <c r="G10" s="35">
        <v>-0.7825269</v>
      </c>
    </row>
    <row r="11" spans="1:7" ht="12">
      <c r="A11" s="21" t="s">
        <v>19</v>
      </c>
      <c r="B11" s="31">
        <v>2.096183</v>
      </c>
      <c r="C11" s="15">
        <v>0.9475301</v>
      </c>
      <c r="D11" s="15">
        <v>1.63849</v>
      </c>
      <c r="E11" s="15">
        <v>0.573083</v>
      </c>
      <c r="F11" s="27">
        <v>12.35975</v>
      </c>
      <c r="G11" s="37">
        <v>2.713413</v>
      </c>
    </row>
    <row r="12" spans="1:7" ht="12">
      <c r="A12" s="20" t="s">
        <v>20</v>
      </c>
      <c r="B12" s="29">
        <v>0.3859946</v>
      </c>
      <c r="C12" s="13">
        <v>-0.05825174</v>
      </c>
      <c r="D12" s="13">
        <v>-0.1269469</v>
      </c>
      <c r="E12" s="13">
        <v>0.02373424</v>
      </c>
      <c r="F12" s="25">
        <v>-0.08683514</v>
      </c>
      <c r="G12" s="35">
        <v>0.00549922</v>
      </c>
    </row>
    <row r="13" spans="1:7" ht="12">
      <c r="A13" s="20" t="s">
        <v>21</v>
      </c>
      <c r="B13" s="29">
        <v>0.02705938</v>
      </c>
      <c r="C13" s="13">
        <v>0.0456802</v>
      </c>
      <c r="D13" s="13">
        <v>-0.2997168</v>
      </c>
      <c r="E13" s="13">
        <v>-0.04754751</v>
      </c>
      <c r="F13" s="25">
        <v>-0.007824859</v>
      </c>
      <c r="G13" s="35">
        <v>-0.06955196</v>
      </c>
    </row>
    <row r="14" spans="1:7" ht="12">
      <c r="A14" s="20" t="s">
        <v>22</v>
      </c>
      <c r="B14" s="29">
        <v>-0.1933009</v>
      </c>
      <c r="C14" s="13">
        <v>-0.07365207</v>
      </c>
      <c r="D14" s="13">
        <v>-0.05961729</v>
      </c>
      <c r="E14" s="13">
        <v>-0.1056768</v>
      </c>
      <c r="F14" s="25">
        <v>-0.1187128</v>
      </c>
      <c r="G14" s="35">
        <v>-0.1013466</v>
      </c>
    </row>
    <row r="15" spans="1:7" ht="12">
      <c r="A15" s="21" t="s">
        <v>23</v>
      </c>
      <c r="B15" s="31">
        <v>-0.4314642</v>
      </c>
      <c r="C15" s="15">
        <v>-0.1904196</v>
      </c>
      <c r="D15" s="15">
        <v>-0.1751486</v>
      </c>
      <c r="E15" s="15">
        <v>-0.2351884</v>
      </c>
      <c r="F15" s="27">
        <v>-0.5205441</v>
      </c>
      <c r="G15" s="37">
        <v>-0.2764925</v>
      </c>
    </row>
    <row r="16" spans="1:7" ht="12">
      <c r="A16" s="20" t="s">
        <v>24</v>
      </c>
      <c r="B16" s="29">
        <v>0.03821708</v>
      </c>
      <c r="C16" s="13">
        <v>0.06329377</v>
      </c>
      <c r="D16" s="13">
        <v>0.03781762</v>
      </c>
      <c r="E16" s="13">
        <v>0.03351359</v>
      </c>
      <c r="F16" s="25">
        <v>-0.02016401</v>
      </c>
      <c r="G16" s="35">
        <v>0.03522276</v>
      </c>
    </row>
    <row r="17" spans="1:7" ht="12">
      <c r="A17" s="20" t="s">
        <v>25</v>
      </c>
      <c r="B17" s="29">
        <v>-0.05567443</v>
      </c>
      <c r="C17" s="13">
        <v>-0.03439882</v>
      </c>
      <c r="D17" s="13">
        <v>-0.03911732</v>
      </c>
      <c r="E17" s="13">
        <v>-0.03913971</v>
      </c>
      <c r="F17" s="25">
        <v>-0.03735641</v>
      </c>
      <c r="G17" s="35">
        <v>-0.04013947</v>
      </c>
    </row>
    <row r="18" spans="1:7" ht="12">
      <c r="A18" s="20" t="s">
        <v>26</v>
      </c>
      <c r="B18" s="29">
        <v>-0.02061765</v>
      </c>
      <c r="C18" s="13">
        <v>0.03138344</v>
      </c>
      <c r="D18" s="13">
        <v>0.03704011</v>
      </c>
      <c r="E18" s="13">
        <v>0.04270042</v>
      </c>
      <c r="F18" s="25">
        <v>-0.02951535</v>
      </c>
      <c r="G18" s="35">
        <v>0.01985364</v>
      </c>
    </row>
    <row r="19" spans="1:7" ht="12">
      <c r="A19" s="21" t="s">
        <v>27</v>
      </c>
      <c r="B19" s="31">
        <v>-0.2059661</v>
      </c>
      <c r="C19" s="15">
        <v>-0.1753139</v>
      </c>
      <c r="D19" s="15">
        <v>-0.2023362</v>
      </c>
      <c r="E19" s="15">
        <v>-0.1882683</v>
      </c>
      <c r="F19" s="27">
        <v>-0.1449913</v>
      </c>
      <c r="G19" s="37">
        <v>-0.1853277</v>
      </c>
    </row>
    <row r="20" spans="1:7" ht="12.75" thickBot="1">
      <c r="A20" s="44" t="s">
        <v>28</v>
      </c>
      <c r="B20" s="45">
        <v>0.007838776</v>
      </c>
      <c r="C20" s="46">
        <v>0.008773332</v>
      </c>
      <c r="D20" s="46">
        <v>0.004260426</v>
      </c>
      <c r="E20" s="46">
        <v>0.01118917</v>
      </c>
      <c r="F20" s="47">
        <v>-0.001539125</v>
      </c>
      <c r="G20" s="48">
        <v>0.006754814</v>
      </c>
    </row>
    <row r="21" spans="1:7" ht="12.75" thickTop="1">
      <c r="A21" s="6" t="s">
        <v>29</v>
      </c>
      <c r="B21" s="39">
        <v>-108.8574</v>
      </c>
      <c r="C21" s="40">
        <v>49.45335</v>
      </c>
      <c r="D21" s="40">
        <v>8.580117</v>
      </c>
      <c r="E21" s="40">
        <v>9.598457</v>
      </c>
      <c r="F21" s="41">
        <v>-3.437144</v>
      </c>
      <c r="G21" s="43">
        <v>0.04510611</v>
      </c>
    </row>
    <row r="22" spans="1:7" ht="12">
      <c r="A22" s="20" t="s">
        <v>30</v>
      </c>
      <c r="B22" s="29">
        <v>84.95631</v>
      </c>
      <c r="C22" s="13">
        <v>27.96629</v>
      </c>
      <c r="D22" s="13">
        <v>-4.184293</v>
      </c>
      <c r="E22" s="13">
        <v>-29.92517</v>
      </c>
      <c r="F22" s="25">
        <v>-75.6188</v>
      </c>
      <c r="G22" s="36">
        <v>0</v>
      </c>
    </row>
    <row r="23" spans="1:7" ht="12">
      <c r="A23" s="20" t="s">
        <v>31</v>
      </c>
      <c r="B23" s="29">
        <v>-2.633081</v>
      </c>
      <c r="C23" s="13">
        <v>-2.458958</v>
      </c>
      <c r="D23" s="13">
        <v>-3.827314</v>
      </c>
      <c r="E23" s="13">
        <v>-3.597721</v>
      </c>
      <c r="F23" s="25">
        <v>1.90332</v>
      </c>
      <c r="G23" s="35">
        <v>-2.505498</v>
      </c>
    </row>
    <row r="24" spans="1:7" ht="12">
      <c r="A24" s="20" t="s">
        <v>32</v>
      </c>
      <c r="B24" s="50">
        <v>5.797777</v>
      </c>
      <c r="C24" s="51">
        <v>5.803353</v>
      </c>
      <c r="D24" s="51">
        <v>5.080662</v>
      </c>
      <c r="E24" s="51">
        <v>4.023058</v>
      </c>
      <c r="F24" s="52">
        <v>8.795259</v>
      </c>
      <c r="G24" s="49">
        <v>5.599892</v>
      </c>
    </row>
    <row r="25" spans="1:7" ht="12">
      <c r="A25" s="20" t="s">
        <v>33</v>
      </c>
      <c r="B25" s="29">
        <v>-0.1571842</v>
      </c>
      <c r="C25" s="13">
        <v>0.4202473</v>
      </c>
      <c r="D25" s="13">
        <v>-0.4990896</v>
      </c>
      <c r="E25" s="13">
        <v>-1.013792</v>
      </c>
      <c r="F25" s="25">
        <v>-1.429445</v>
      </c>
      <c r="G25" s="35">
        <v>-0.4761567</v>
      </c>
    </row>
    <row r="26" spans="1:7" ht="12">
      <c r="A26" s="21" t="s">
        <v>34</v>
      </c>
      <c r="B26" s="31">
        <v>0.7494418</v>
      </c>
      <c r="C26" s="15">
        <v>0.1283774</v>
      </c>
      <c r="D26" s="15">
        <v>0.2623955</v>
      </c>
      <c r="E26" s="15">
        <v>0.1653637</v>
      </c>
      <c r="F26" s="27">
        <v>1.542674</v>
      </c>
      <c r="G26" s="37">
        <v>0.4476503</v>
      </c>
    </row>
    <row r="27" spans="1:7" ht="12">
      <c r="A27" s="20" t="s">
        <v>35</v>
      </c>
      <c r="B27" s="29">
        <v>0.171212</v>
      </c>
      <c r="C27" s="13">
        <v>-0.2527037</v>
      </c>
      <c r="D27" s="13">
        <v>0.1968938</v>
      </c>
      <c r="E27" s="13">
        <v>-0.1607642</v>
      </c>
      <c r="F27" s="25">
        <v>0.2492361</v>
      </c>
      <c r="G27" s="35">
        <v>0.005913572</v>
      </c>
    </row>
    <row r="28" spans="1:7" ht="12">
      <c r="A28" s="20" t="s">
        <v>36</v>
      </c>
      <c r="B28" s="29">
        <v>0.4562863</v>
      </c>
      <c r="C28" s="13">
        <v>0.3890655</v>
      </c>
      <c r="D28" s="13">
        <v>0.1778337</v>
      </c>
      <c r="E28" s="13">
        <v>-0.04087465</v>
      </c>
      <c r="F28" s="25">
        <v>0.384674</v>
      </c>
      <c r="G28" s="35">
        <v>0.2440286</v>
      </c>
    </row>
    <row r="29" spans="1:7" ht="12">
      <c r="A29" s="20" t="s">
        <v>37</v>
      </c>
      <c r="B29" s="29">
        <v>0.0780115</v>
      </c>
      <c r="C29" s="13">
        <v>0.06338282</v>
      </c>
      <c r="D29" s="13">
        <v>-0.1072897</v>
      </c>
      <c r="E29" s="13">
        <v>-0.2250801</v>
      </c>
      <c r="F29" s="25">
        <v>0.02858395</v>
      </c>
      <c r="G29" s="35">
        <v>-0.04953394</v>
      </c>
    </row>
    <row r="30" spans="1:7" ht="12">
      <c r="A30" s="21" t="s">
        <v>38</v>
      </c>
      <c r="B30" s="31">
        <v>0.01726498</v>
      </c>
      <c r="C30" s="15">
        <v>-0.03803148</v>
      </c>
      <c r="D30" s="15">
        <v>-0.01905484</v>
      </c>
      <c r="E30" s="15">
        <v>-0.03682204</v>
      </c>
      <c r="F30" s="27">
        <v>0.379872</v>
      </c>
      <c r="G30" s="37">
        <v>0.03071783</v>
      </c>
    </row>
    <row r="31" spans="1:7" ht="12">
      <c r="A31" s="20" t="s">
        <v>39</v>
      </c>
      <c r="B31" s="29">
        <v>0.01414354</v>
      </c>
      <c r="C31" s="13">
        <v>-0.04523704</v>
      </c>
      <c r="D31" s="13">
        <v>-0.02512041</v>
      </c>
      <c r="E31" s="13">
        <v>-0.03655572</v>
      </c>
      <c r="F31" s="25">
        <v>0.007436938</v>
      </c>
      <c r="G31" s="35">
        <v>-0.0226932</v>
      </c>
    </row>
    <row r="32" spans="1:7" ht="12">
      <c r="A32" s="20" t="s">
        <v>40</v>
      </c>
      <c r="B32" s="29">
        <v>0.04451901</v>
      </c>
      <c r="C32" s="13">
        <v>0.04075257</v>
      </c>
      <c r="D32" s="13">
        <v>0.03215971</v>
      </c>
      <c r="E32" s="13">
        <v>-0.0007115799</v>
      </c>
      <c r="F32" s="25">
        <v>0.01002332</v>
      </c>
      <c r="G32" s="35">
        <v>0.02517371</v>
      </c>
    </row>
    <row r="33" spans="1:7" ht="12">
      <c r="A33" s="20" t="s">
        <v>41</v>
      </c>
      <c r="B33" s="29">
        <v>0.1434292</v>
      </c>
      <c r="C33" s="13">
        <v>0.08246316</v>
      </c>
      <c r="D33" s="13">
        <v>0.1143504</v>
      </c>
      <c r="E33" s="13">
        <v>0.108602</v>
      </c>
      <c r="F33" s="25">
        <v>0.07545138</v>
      </c>
      <c r="G33" s="35">
        <v>0.1043038</v>
      </c>
    </row>
    <row r="34" spans="1:7" ht="12">
      <c r="A34" s="21" t="s">
        <v>42</v>
      </c>
      <c r="B34" s="31">
        <v>-0.02372105</v>
      </c>
      <c r="C34" s="15">
        <v>-0.02078712</v>
      </c>
      <c r="D34" s="15">
        <v>-0.01069653</v>
      </c>
      <c r="E34" s="15">
        <v>-0.009565764</v>
      </c>
      <c r="F34" s="27">
        <v>-0.01591587</v>
      </c>
      <c r="G34" s="37">
        <v>-0.01534065</v>
      </c>
    </row>
    <row r="35" spans="1:7" ht="12.75" thickBot="1">
      <c r="A35" s="22" t="s">
        <v>43</v>
      </c>
      <c r="B35" s="32">
        <v>-0.005454609</v>
      </c>
      <c r="C35" s="16">
        <v>0.002416272</v>
      </c>
      <c r="D35" s="16">
        <v>-0.01317751</v>
      </c>
      <c r="E35" s="16">
        <v>-0.00779679</v>
      </c>
      <c r="F35" s="28">
        <v>0.001748786</v>
      </c>
      <c r="G35" s="38">
        <v>-0.005022622</v>
      </c>
    </row>
    <row r="36" spans="1:7" ht="12">
      <c r="A36" s="4" t="s">
        <v>44</v>
      </c>
      <c r="B36" s="3">
        <v>20.23926</v>
      </c>
      <c r="C36" s="3">
        <v>20.23926</v>
      </c>
      <c r="D36" s="3">
        <v>20.24841</v>
      </c>
      <c r="E36" s="3">
        <v>20.24841</v>
      </c>
      <c r="F36" s="3">
        <v>20.25757</v>
      </c>
      <c r="G36" s="3"/>
    </row>
    <row r="37" spans="1:6" ht="12">
      <c r="A37" s="4" t="s">
        <v>45</v>
      </c>
      <c r="B37" s="2">
        <v>-0.2421061</v>
      </c>
      <c r="C37" s="2">
        <v>-0.1607259</v>
      </c>
      <c r="D37" s="2">
        <v>-0.104777</v>
      </c>
      <c r="E37" s="2">
        <v>-0.06256104</v>
      </c>
      <c r="F37" s="2">
        <v>-0.03509522</v>
      </c>
    </row>
    <row r="38" spans="1:7" ht="12">
      <c r="A38" s="4" t="s">
        <v>54</v>
      </c>
      <c r="B38" s="2">
        <v>-0.0002389742</v>
      </c>
      <c r="C38" s="2">
        <v>0.0001373637</v>
      </c>
      <c r="D38" s="2">
        <v>8.18402E-05</v>
      </c>
      <c r="E38" s="2">
        <v>8.057781E-05</v>
      </c>
      <c r="F38" s="2">
        <v>-0.0002793598</v>
      </c>
      <c r="G38" s="2">
        <v>0.000308801</v>
      </c>
    </row>
    <row r="39" spans="1:7" ht="12.75" thickBot="1">
      <c r="A39" s="4" t="s">
        <v>55</v>
      </c>
      <c r="B39" s="2">
        <v>0.0001870878</v>
      </c>
      <c r="C39" s="2">
        <v>-8.445485E-05</v>
      </c>
      <c r="D39" s="2">
        <v>-1.455195E-05</v>
      </c>
      <c r="E39" s="2">
        <v>-1.607625E-05</v>
      </c>
      <c r="F39" s="2">
        <v>0</v>
      </c>
      <c r="G39" s="2">
        <v>0.001157869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3.117498</v>
      </c>
      <c r="F40" s="17" t="s">
        <v>53</v>
      </c>
      <c r="G40" s="8">
        <v>55.12024807856935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0.003757</v>
      </c>
      <c r="E4">
        <v>0.003759</v>
      </c>
      <c r="F4">
        <v>0.002086</v>
      </c>
      <c r="G4">
        <v>0.011718</v>
      </c>
    </row>
    <row r="5" spans="1:7" ht="12.75">
      <c r="A5" t="s">
        <v>13</v>
      </c>
      <c r="B5">
        <v>4.247713</v>
      </c>
      <c r="C5">
        <v>1.398311</v>
      </c>
      <c r="D5">
        <v>-0.209215</v>
      </c>
      <c r="E5">
        <v>-1.496254</v>
      </c>
      <c r="F5">
        <v>-3.780868</v>
      </c>
      <c r="G5">
        <v>6.161587</v>
      </c>
    </row>
    <row r="6" spans="1:7" ht="12.75">
      <c r="A6" t="s">
        <v>14</v>
      </c>
      <c r="B6" s="53">
        <v>141.508</v>
      </c>
      <c r="C6" s="53">
        <v>-80.94109</v>
      </c>
      <c r="D6" s="53">
        <v>-48.13771</v>
      </c>
      <c r="E6" s="53">
        <v>-47.37041</v>
      </c>
      <c r="F6" s="53">
        <v>164.3127</v>
      </c>
      <c r="G6" s="53">
        <v>-0.01572993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6.485751</v>
      </c>
      <c r="C8" s="53">
        <v>4.281852</v>
      </c>
      <c r="D8" s="53">
        <v>5.875953</v>
      </c>
      <c r="E8" s="53">
        <v>8.64665</v>
      </c>
      <c r="F8" s="53">
        <v>5.968665</v>
      </c>
      <c r="G8" s="53">
        <v>6.259252</v>
      </c>
    </row>
    <row r="9" spans="1:7" ht="12.75">
      <c r="A9" t="s">
        <v>17</v>
      </c>
      <c r="B9" s="53">
        <v>0.8109562</v>
      </c>
      <c r="C9" s="53">
        <v>0.812281</v>
      </c>
      <c r="D9" s="53">
        <v>-0.3249552</v>
      </c>
      <c r="E9" s="53">
        <v>-0.2240298</v>
      </c>
      <c r="F9" s="53">
        <v>-0.8540208</v>
      </c>
      <c r="G9" s="53">
        <v>0.0677924</v>
      </c>
    </row>
    <row r="10" spans="1:7" ht="12.75">
      <c r="A10" t="s">
        <v>18</v>
      </c>
      <c r="B10" s="53">
        <v>-0.2717425</v>
      </c>
      <c r="C10" s="53">
        <v>-0.1258773</v>
      </c>
      <c r="D10" s="53">
        <v>-1.036391</v>
      </c>
      <c r="E10" s="53">
        <v>-1.790111</v>
      </c>
      <c r="F10" s="53">
        <v>-0.2471075</v>
      </c>
      <c r="G10" s="53">
        <v>-0.7825269</v>
      </c>
    </row>
    <row r="11" spans="1:7" ht="12.75">
      <c r="A11" t="s">
        <v>19</v>
      </c>
      <c r="B11" s="53">
        <v>2.096183</v>
      </c>
      <c r="C11" s="53">
        <v>0.9475301</v>
      </c>
      <c r="D11" s="53">
        <v>1.63849</v>
      </c>
      <c r="E11" s="53">
        <v>0.573083</v>
      </c>
      <c r="F11" s="53">
        <v>12.35975</v>
      </c>
      <c r="G11" s="53">
        <v>2.713413</v>
      </c>
    </row>
    <row r="12" spans="1:7" ht="12.75">
      <c r="A12" t="s">
        <v>20</v>
      </c>
      <c r="B12" s="53">
        <v>0.3859946</v>
      </c>
      <c r="C12" s="53">
        <v>-0.05825174</v>
      </c>
      <c r="D12" s="53">
        <v>-0.1269469</v>
      </c>
      <c r="E12" s="53">
        <v>0.02373424</v>
      </c>
      <c r="F12" s="53">
        <v>-0.08683514</v>
      </c>
      <c r="G12" s="53">
        <v>0.00549922</v>
      </c>
    </row>
    <row r="13" spans="1:7" ht="12.75">
      <c r="A13" t="s">
        <v>21</v>
      </c>
      <c r="B13" s="53">
        <v>0.02705938</v>
      </c>
      <c r="C13" s="53">
        <v>0.0456802</v>
      </c>
      <c r="D13" s="53">
        <v>-0.2997168</v>
      </c>
      <c r="E13" s="53">
        <v>-0.04754751</v>
      </c>
      <c r="F13" s="53">
        <v>-0.007824859</v>
      </c>
      <c r="G13" s="53">
        <v>-0.06955196</v>
      </c>
    </row>
    <row r="14" spans="1:7" ht="12.75">
      <c r="A14" t="s">
        <v>22</v>
      </c>
      <c r="B14" s="53">
        <v>-0.1933009</v>
      </c>
      <c r="C14" s="53">
        <v>-0.07365207</v>
      </c>
      <c r="D14" s="53">
        <v>-0.05961729</v>
      </c>
      <c r="E14" s="53">
        <v>-0.1056768</v>
      </c>
      <c r="F14" s="53">
        <v>-0.1187128</v>
      </c>
      <c r="G14" s="53">
        <v>-0.1013466</v>
      </c>
    </row>
    <row r="15" spans="1:7" ht="12.75">
      <c r="A15" t="s">
        <v>23</v>
      </c>
      <c r="B15" s="53">
        <v>-0.4314642</v>
      </c>
      <c r="C15" s="53">
        <v>-0.1904196</v>
      </c>
      <c r="D15" s="53">
        <v>-0.1751486</v>
      </c>
      <c r="E15" s="53">
        <v>-0.2351884</v>
      </c>
      <c r="F15" s="53">
        <v>-0.5205441</v>
      </c>
      <c r="G15" s="53">
        <v>-0.2764925</v>
      </c>
    </row>
    <row r="16" spans="1:7" ht="12.75">
      <c r="A16" t="s">
        <v>24</v>
      </c>
      <c r="B16" s="53">
        <v>0.03821708</v>
      </c>
      <c r="C16" s="53">
        <v>0.06329377</v>
      </c>
      <c r="D16" s="53">
        <v>0.03781762</v>
      </c>
      <c r="E16" s="53">
        <v>0.03351359</v>
      </c>
      <c r="F16" s="53">
        <v>-0.02016401</v>
      </c>
      <c r="G16" s="53">
        <v>0.03522276</v>
      </c>
    </row>
    <row r="17" spans="1:7" ht="12.75">
      <c r="A17" t="s">
        <v>25</v>
      </c>
      <c r="B17" s="53">
        <v>-0.05567443</v>
      </c>
      <c r="C17" s="53">
        <v>-0.03439882</v>
      </c>
      <c r="D17" s="53">
        <v>-0.03911732</v>
      </c>
      <c r="E17" s="53">
        <v>-0.03913971</v>
      </c>
      <c r="F17" s="53">
        <v>-0.03735641</v>
      </c>
      <c r="G17" s="53">
        <v>-0.04013947</v>
      </c>
    </row>
    <row r="18" spans="1:7" ht="12.75">
      <c r="A18" t="s">
        <v>26</v>
      </c>
      <c r="B18" s="53">
        <v>-0.02061765</v>
      </c>
      <c r="C18" s="53">
        <v>0.03138344</v>
      </c>
      <c r="D18" s="53">
        <v>0.03704011</v>
      </c>
      <c r="E18" s="53">
        <v>0.04270042</v>
      </c>
      <c r="F18" s="53">
        <v>-0.02951535</v>
      </c>
      <c r="G18" s="53">
        <v>0.01985364</v>
      </c>
    </row>
    <row r="19" spans="1:7" ht="12.75">
      <c r="A19" t="s">
        <v>27</v>
      </c>
      <c r="B19" s="53">
        <v>-0.2059661</v>
      </c>
      <c r="C19" s="53">
        <v>-0.1753139</v>
      </c>
      <c r="D19" s="53">
        <v>-0.2023362</v>
      </c>
      <c r="E19" s="53">
        <v>-0.1882683</v>
      </c>
      <c r="F19" s="53">
        <v>-0.1449913</v>
      </c>
      <c r="G19" s="53">
        <v>-0.1853277</v>
      </c>
    </row>
    <row r="20" spans="1:7" ht="12.75">
      <c r="A20" t="s">
        <v>28</v>
      </c>
      <c r="B20" s="53">
        <v>0.007838776</v>
      </c>
      <c r="C20" s="53">
        <v>0.008773332</v>
      </c>
      <c r="D20" s="53">
        <v>0.004260426</v>
      </c>
      <c r="E20" s="53">
        <v>0.01118917</v>
      </c>
      <c r="F20" s="53">
        <v>-0.001539125</v>
      </c>
      <c r="G20" s="53">
        <v>0.006754814</v>
      </c>
    </row>
    <row r="21" spans="1:7" ht="12.75">
      <c r="A21" t="s">
        <v>29</v>
      </c>
      <c r="B21" s="53">
        <v>-108.8574</v>
      </c>
      <c r="C21" s="53">
        <v>49.45335</v>
      </c>
      <c r="D21" s="53">
        <v>8.580117</v>
      </c>
      <c r="E21" s="53">
        <v>9.598457</v>
      </c>
      <c r="F21" s="53">
        <v>-3.437144</v>
      </c>
      <c r="G21" s="53">
        <v>0.04510611</v>
      </c>
    </row>
    <row r="22" spans="1:7" ht="12.75">
      <c r="A22" t="s">
        <v>30</v>
      </c>
      <c r="B22" s="53">
        <v>84.95631</v>
      </c>
      <c r="C22" s="53">
        <v>27.96629</v>
      </c>
      <c r="D22" s="53">
        <v>-4.184293</v>
      </c>
      <c r="E22" s="53">
        <v>-29.92517</v>
      </c>
      <c r="F22" s="53">
        <v>-75.6188</v>
      </c>
      <c r="G22" s="53">
        <v>0</v>
      </c>
    </row>
    <row r="23" spans="1:7" ht="12.75">
      <c r="A23" t="s">
        <v>31</v>
      </c>
      <c r="B23" s="53">
        <v>-2.633081</v>
      </c>
      <c r="C23" s="53">
        <v>-2.458958</v>
      </c>
      <c r="D23" s="53">
        <v>-3.827314</v>
      </c>
      <c r="E23" s="53">
        <v>-3.597721</v>
      </c>
      <c r="F23" s="53">
        <v>1.90332</v>
      </c>
      <c r="G23" s="53">
        <v>-2.505498</v>
      </c>
    </row>
    <row r="24" spans="1:7" ht="12.75">
      <c r="A24" t="s">
        <v>32</v>
      </c>
      <c r="B24" s="53">
        <v>5.797777</v>
      </c>
      <c r="C24" s="53">
        <v>5.803353</v>
      </c>
      <c r="D24" s="53">
        <v>5.080662</v>
      </c>
      <c r="E24" s="53">
        <v>4.023058</v>
      </c>
      <c r="F24" s="53">
        <v>8.795259</v>
      </c>
      <c r="G24" s="53">
        <v>5.599892</v>
      </c>
    </row>
    <row r="25" spans="1:7" ht="12.75">
      <c r="A25" t="s">
        <v>33</v>
      </c>
      <c r="B25" s="53">
        <v>-0.1571842</v>
      </c>
      <c r="C25" s="53">
        <v>0.4202473</v>
      </c>
      <c r="D25" s="53">
        <v>-0.4990896</v>
      </c>
      <c r="E25" s="53">
        <v>-1.013792</v>
      </c>
      <c r="F25" s="53">
        <v>-1.429445</v>
      </c>
      <c r="G25" s="53">
        <v>-0.4761567</v>
      </c>
    </row>
    <row r="26" spans="1:7" ht="12.75">
      <c r="A26" t="s">
        <v>34</v>
      </c>
      <c r="B26" s="53">
        <v>0.7494418</v>
      </c>
      <c r="C26" s="53">
        <v>0.1283774</v>
      </c>
      <c r="D26" s="53">
        <v>0.2623955</v>
      </c>
      <c r="E26" s="53">
        <v>0.1653637</v>
      </c>
      <c r="F26" s="53">
        <v>1.542674</v>
      </c>
      <c r="G26" s="53">
        <v>0.4476503</v>
      </c>
    </row>
    <row r="27" spans="1:7" ht="12.75">
      <c r="A27" t="s">
        <v>35</v>
      </c>
      <c r="B27" s="53">
        <v>0.171212</v>
      </c>
      <c r="C27" s="53">
        <v>-0.2527037</v>
      </c>
      <c r="D27" s="53">
        <v>0.1968938</v>
      </c>
      <c r="E27" s="53">
        <v>-0.1607642</v>
      </c>
      <c r="F27" s="53">
        <v>0.2492361</v>
      </c>
      <c r="G27" s="53">
        <v>0.005913572</v>
      </c>
    </row>
    <row r="28" spans="1:7" ht="12.75">
      <c r="A28" t="s">
        <v>36</v>
      </c>
      <c r="B28" s="53">
        <v>0.4562863</v>
      </c>
      <c r="C28" s="53">
        <v>0.3890655</v>
      </c>
      <c r="D28" s="53">
        <v>0.1778337</v>
      </c>
      <c r="E28" s="53">
        <v>-0.04087465</v>
      </c>
      <c r="F28" s="53">
        <v>0.384674</v>
      </c>
      <c r="G28" s="53">
        <v>0.2440286</v>
      </c>
    </row>
    <row r="29" spans="1:7" ht="12.75">
      <c r="A29" t="s">
        <v>37</v>
      </c>
      <c r="B29" s="53">
        <v>0.0780115</v>
      </c>
      <c r="C29" s="53">
        <v>0.06338282</v>
      </c>
      <c r="D29" s="53">
        <v>-0.1072897</v>
      </c>
      <c r="E29" s="53">
        <v>-0.2250801</v>
      </c>
      <c r="F29" s="53">
        <v>0.02858395</v>
      </c>
      <c r="G29" s="53">
        <v>-0.04953394</v>
      </c>
    </row>
    <row r="30" spans="1:7" ht="12.75">
      <c r="A30" t="s">
        <v>38</v>
      </c>
      <c r="B30" s="53">
        <v>0.01726498</v>
      </c>
      <c r="C30" s="53">
        <v>-0.03803148</v>
      </c>
      <c r="D30" s="53">
        <v>-0.01905484</v>
      </c>
      <c r="E30" s="53">
        <v>-0.03682204</v>
      </c>
      <c r="F30" s="53">
        <v>0.379872</v>
      </c>
      <c r="G30" s="53">
        <v>0.03071783</v>
      </c>
    </row>
    <row r="31" spans="1:7" ht="12.75">
      <c r="A31" t="s">
        <v>39</v>
      </c>
      <c r="B31" s="53">
        <v>0.01414354</v>
      </c>
      <c r="C31" s="53">
        <v>-0.04523704</v>
      </c>
      <c r="D31" s="53">
        <v>-0.02512041</v>
      </c>
      <c r="E31" s="53">
        <v>-0.03655572</v>
      </c>
      <c r="F31" s="53">
        <v>0.007436938</v>
      </c>
      <c r="G31" s="53">
        <v>-0.0226932</v>
      </c>
    </row>
    <row r="32" spans="1:7" ht="12.75">
      <c r="A32" t="s">
        <v>40</v>
      </c>
      <c r="B32" s="53">
        <v>0.04451901</v>
      </c>
      <c r="C32" s="53">
        <v>0.04075257</v>
      </c>
      <c r="D32" s="53">
        <v>0.03215971</v>
      </c>
      <c r="E32" s="53">
        <v>-0.0007115799</v>
      </c>
      <c r="F32" s="53">
        <v>0.01002332</v>
      </c>
      <c r="G32" s="53">
        <v>0.02517371</v>
      </c>
    </row>
    <row r="33" spans="1:7" ht="12.75">
      <c r="A33" t="s">
        <v>41</v>
      </c>
      <c r="B33" s="53">
        <v>0.1434292</v>
      </c>
      <c r="C33" s="53">
        <v>0.08246316</v>
      </c>
      <c r="D33" s="53">
        <v>0.1143504</v>
      </c>
      <c r="E33" s="53">
        <v>0.108602</v>
      </c>
      <c r="F33" s="53">
        <v>0.07545138</v>
      </c>
      <c r="G33" s="53">
        <v>0.1043038</v>
      </c>
    </row>
    <row r="34" spans="1:7" ht="12.75">
      <c r="A34" t="s">
        <v>42</v>
      </c>
      <c r="B34" s="53">
        <v>-0.02372105</v>
      </c>
      <c r="C34" s="53">
        <v>-0.02078712</v>
      </c>
      <c r="D34" s="53">
        <v>-0.01069653</v>
      </c>
      <c r="E34" s="53">
        <v>-0.009565764</v>
      </c>
      <c r="F34" s="53">
        <v>-0.01591587</v>
      </c>
      <c r="G34" s="53">
        <v>-0.01534065</v>
      </c>
    </row>
    <row r="35" spans="1:7" ht="12.75">
      <c r="A35" t="s">
        <v>43</v>
      </c>
      <c r="B35" s="53">
        <v>-0.005454609</v>
      </c>
      <c r="C35" s="53">
        <v>0.002416272</v>
      </c>
      <c r="D35" s="53">
        <v>-0.01317751</v>
      </c>
      <c r="E35" s="53">
        <v>-0.00779679</v>
      </c>
      <c r="F35" s="53">
        <v>0.001748786</v>
      </c>
      <c r="G35" s="53">
        <v>-0.005022622</v>
      </c>
    </row>
    <row r="36" spans="1:6" ht="12.75">
      <c r="A36" t="s">
        <v>44</v>
      </c>
      <c r="B36" s="53">
        <v>20.23926</v>
      </c>
      <c r="C36" s="53">
        <v>20.23926</v>
      </c>
      <c r="D36" s="53">
        <v>20.24841</v>
      </c>
      <c r="E36" s="53">
        <v>20.24841</v>
      </c>
      <c r="F36" s="53">
        <v>20.25757</v>
      </c>
    </row>
    <row r="37" spans="1:6" ht="12.75">
      <c r="A37" t="s">
        <v>45</v>
      </c>
      <c r="B37" s="53">
        <v>-0.2421061</v>
      </c>
      <c r="C37" s="53">
        <v>-0.1607259</v>
      </c>
      <c r="D37" s="53">
        <v>-0.104777</v>
      </c>
      <c r="E37" s="53">
        <v>-0.06256104</v>
      </c>
      <c r="F37" s="53">
        <v>-0.03509522</v>
      </c>
    </row>
    <row r="38" spans="1:7" ht="12.75">
      <c r="A38" t="s">
        <v>56</v>
      </c>
      <c r="B38" s="53">
        <v>-0.0002389742</v>
      </c>
      <c r="C38" s="53">
        <v>0.0001373637</v>
      </c>
      <c r="D38" s="53">
        <v>8.18402E-05</v>
      </c>
      <c r="E38" s="53">
        <v>8.057781E-05</v>
      </c>
      <c r="F38" s="53">
        <v>-0.0002793598</v>
      </c>
      <c r="G38" s="53">
        <v>0.000308801</v>
      </c>
    </row>
    <row r="39" spans="1:7" ht="12.75">
      <c r="A39" t="s">
        <v>57</v>
      </c>
      <c r="B39" s="53">
        <v>0.0001870878</v>
      </c>
      <c r="C39" s="53">
        <v>-8.445485E-05</v>
      </c>
      <c r="D39" s="53">
        <v>-1.455195E-05</v>
      </c>
      <c r="E39" s="53">
        <v>-1.607625E-05</v>
      </c>
      <c r="F39" s="53">
        <v>0</v>
      </c>
      <c r="G39" s="53">
        <v>0.001157869</v>
      </c>
    </row>
    <row r="40" spans="2:5" ht="12.75">
      <c r="B40" t="s">
        <v>46</v>
      </c>
      <c r="C40" t="s">
        <v>47</v>
      </c>
      <c r="D40" t="s">
        <v>48</v>
      </c>
      <c r="E40">
        <v>3.117498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-0.0002389741709474831</v>
      </c>
      <c r="C50">
        <f>-0.017/(C7*C7+C22*C22)*(C21*C22+C6*C7)</f>
        <v>0.00013736366411672154</v>
      </c>
      <c r="D50">
        <f>-0.017/(D7*D7+D22*D22)*(D21*D22+D6*D7)</f>
        <v>8.184019596416189E-05</v>
      </c>
      <c r="E50">
        <f>-0.017/(E7*E7+E22*E22)*(E21*E22+E6*E7)</f>
        <v>8.057780544079002E-05</v>
      </c>
      <c r="F50">
        <f>-0.017/(F7*F7+F22*F22)*(F21*F22+F6*F7)</f>
        <v>-0.00027935980079953196</v>
      </c>
      <c r="G50">
        <f>(B50*B$4+C50*C$4+D50*D$4+E50*E$4+F50*F$4)/SUM(B$4:F$4)</f>
        <v>2.0530237021503097E-07</v>
      </c>
    </row>
    <row r="51" spans="1:7" ht="12.75">
      <c r="A51" t="s">
        <v>60</v>
      </c>
      <c r="B51">
        <f>-0.017/(B7*B7+B22*B22)*(B21*B7-B6*B22)</f>
        <v>0.00018708781637490074</v>
      </c>
      <c r="C51">
        <f>-0.017/(C7*C7+C22*C22)*(C21*C7-C6*C22)</f>
        <v>-8.445485020661509E-05</v>
      </c>
      <c r="D51">
        <f>-0.017/(D7*D7+D22*D22)*(D21*D7-D6*D22)</f>
        <v>-1.4551954564090854E-05</v>
      </c>
      <c r="E51">
        <f>-0.017/(E7*E7+E22*E22)*(E21*E7-E6*E22)</f>
        <v>-1.607624644739574E-05</v>
      </c>
      <c r="F51">
        <f>-0.017/(F7*F7+F22*F22)*(F21*F7-F6*F22)</f>
        <v>3.730659509530037E-06</v>
      </c>
      <c r="G51">
        <f>(B51*B$4+C51*C$4+D51*D$4+E51*E$4+F51*F$4)/SUM(B$4:F$4)</f>
        <v>-8.882212263865947E-08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9999.87561063605</v>
      </c>
      <c r="C62">
        <f>C7+(2/0.017)*(C8*C50-C23*C51)</f>
        <v>10000.044764700044</v>
      </c>
      <c r="D62">
        <f>D7+(2/0.017)*(D8*D50-D23*D51)</f>
        <v>10000.05002285242</v>
      </c>
      <c r="E62">
        <f>E7+(2/0.017)*(E8*E50-E23*E51)</f>
        <v>10000.075163556703</v>
      </c>
      <c r="F62">
        <f>F7+(2/0.017)*(F8*F50-F23*F51)</f>
        <v>9999.802999328906</v>
      </c>
    </row>
    <row r="63" spans="1:6" ht="12.75">
      <c r="A63" t="s">
        <v>68</v>
      </c>
      <c r="B63">
        <f>B8+(3/0.017)*(B9*B50-B24*B51)</f>
        <v>6.260134936883233</v>
      </c>
      <c r="C63">
        <f>C8+(3/0.017)*(C9*C50-C24*C51)</f>
        <v>4.388034212252383</v>
      </c>
      <c r="D63">
        <f>D8+(3/0.017)*(D9*D50-D24*D51)</f>
        <v>5.884306970352694</v>
      </c>
      <c r="E63">
        <f>E8+(3/0.017)*(E9*E50-E24*E51)</f>
        <v>8.65487773686638</v>
      </c>
      <c r="F63">
        <f>F8+(3/0.017)*(F9*F50-F24*F51)</f>
        <v>6.004976817165798</v>
      </c>
    </row>
    <row r="64" spans="1:6" ht="12.75">
      <c r="A64" t="s">
        <v>69</v>
      </c>
      <c r="B64">
        <f>B9+(4/0.017)*(B10*B50-B25*B51)</f>
        <v>0.8331554205636076</v>
      </c>
      <c r="C64">
        <f>C9+(4/0.017)*(C10*C50-C25*C51)</f>
        <v>0.8165635777915564</v>
      </c>
      <c r="D64">
        <f>D9+(4/0.017)*(D10*D50-D25*D51)</f>
        <v>-0.3466213580513186</v>
      </c>
      <c r="E64">
        <f>E9+(4/0.017)*(E10*E50-E25*E51)</f>
        <v>-0.26180419668560384</v>
      </c>
      <c r="F64">
        <f>F9+(4/0.017)*(F10*F50-F25*F51)</f>
        <v>-0.836523229515607</v>
      </c>
    </row>
    <row r="65" spans="1:6" ht="12.75">
      <c r="A65" t="s">
        <v>70</v>
      </c>
      <c r="B65">
        <f>B10+(5/0.017)*(B11*B50-B26*B51)</f>
        <v>-0.46031456601214205</v>
      </c>
      <c r="C65">
        <f>C10+(5/0.017)*(C11*C50-C26*C51)</f>
        <v>-0.08440721162241226</v>
      </c>
      <c r="D65">
        <f>D10+(5/0.017)*(D11*D50-D26*D51)</f>
        <v>-0.9958284382120173</v>
      </c>
      <c r="E65">
        <f>E10+(5/0.017)*(E11*E50-E26*E51)</f>
        <v>-1.7757474123323302</v>
      </c>
      <c r="F65">
        <f>F10+(5/0.017)*(F11*F50-F26*F51)</f>
        <v>-1.2643347027530059</v>
      </c>
    </row>
    <row r="66" spans="1:6" ht="12.75">
      <c r="A66" t="s">
        <v>71</v>
      </c>
      <c r="B66">
        <f>B11+(6/0.017)*(B12*B50-B27*B51)</f>
        <v>2.052321440443864</v>
      </c>
      <c r="C66">
        <f>C11+(6/0.017)*(C12*C50-C27*C51)</f>
        <v>0.9371734909725652</v>
      </c>
      <c r="D66">
        <f>D11+(6/0.017)*(D12*D50-D27*D51)</f>
        <v>1.6358344107500618</v>
      </c>
      <c r="E66">
        <f>E11+(6/0.017)*(E12*E50-E27*E51)</f>
        <v>0.5728458122613718</v>
      </c>
      <c r="F66">
        <f>F11+(6/0.017)*(F12*F50-F27*F51)</f>
        <v>12.367983564371606</v>
      </c>
    </row>
    <row r="67" spans="1:6" ht="12.75">
      <c r="A67" t="s">
        <v>72</v>
      </c>
      <c r="B67">
        <f>B12+(7/0.017)*(B13*B50-B28*B51)</f>
        <v>0.34818138218385586</v>
      </c>
      <c r="C67">
        <f>C12+(7/0.017)*(C13*C50-C28*C51)</f>
        <v>-0.04213804134067499</v>
      </c>
      <c r="D67">
        <f>D12+(7/0.017)*(D13*D50-D28*D51)</f>
        <v>-0.1359814515331595</v>
      </c>
      <c r="E67">
        <f>E12+(7/0.017)*(E13*E50-E28*E51)</f>
        <v>0.02188608148836615</v>
      </c>
      <c r="F67">
        <f>F12+(7/0.017)*(F13*F50-F28*F51)</f>
        <v>-0.08652596097955952</v>
      </c>
    </row>
    <row r="68" spans="1:6" ht="12.75">
      <c r="A68" t="s">
        <v>73</v>
      </c>
      <c r="B68">
        <f>B13+(8/0.017)*(B14*B50-B29*B51)</f>
        <v>0.04192946053353965</v>
      </c>
      <c r="C68">
        <f>C13+(8/0.017)*(C14*C50-C29*C51)</f>
        <v>0.0434382557006078</v>
      </c>
      <c r="D68">
        <f>D13+(8/0.017)*(D14*D50-D29*D51)</f>
        <v>-0.3027475602522575</v>
      </c>
      <c r="E68">
        <f>E13+(8/0.017)*(E14*E50-E29*E51)</f>
        <v>-0.05325746190023989</v>
      </c>
      <c r="F68">
        <f>F13+(8/0.017)*(F14*F50-F29*F51)</f>
        <v>0.007731351435513997</v>
      </c>
    </row>
    <row r="69" spans="1:6" ht="12.75">
      <c r="A69" t="s">
        <v>74</v>
      </c>
      <c r="B69">
        <f>B14+(9/0.017)*(B15*B50-B30*B51)</f>
        <v>-0.14042392419264327</v>
      </c>
      <c r="C69">
        <f>C14+(9/0.017)*(C15*C50-C30*C51)</f>
        <v>-0.0892001930764463</v>
      </c>
      <c r="D69">
        <f>D14+(9/0.017)*(D15*D50-D30*D51)</f>
        <v>-0.06735277989498775</v>
      </c>
      <c r="E69">
        <f>E14+(9/0.017)*(E15*E50-E30*E51)</f>
        <v>-0.11602305458481171</v>
      </c>
      <c r="F69">
        <f>F14+(9/0.017)*(F15*F50-F30*F51)</f>
        <v>-0.04247648782661724</v>
      </c>
    </row>
    <row r="70" spans="1:6" ht="12.75">
      <c r="A70" t="s">
        <v>75</v>
      </c>
      <c r="B70">
        <f>B15+(10/0.017)*(B16*B50-B31*B51)</f>
        <v>-0.4383930111902616</v>
      </c>
      <c r="C70">
        <f>C15+(10/0.017)*(C16*C50-C31*C51)</f>
        <v>-0.18755267251413507</v>
      </c>
      <c r="D70">
        <f>D15+(10/0.017)*(D16*D50-D31*D51)</f>
        <v>-0.1735430409607371</v>
      </c>
      <c r="E70">
        <f>E15+(10/0.017)*(E16*E50-E31*E51)</f>
        <v>-0.23394559248772917</v>
      </c>
      <c r="F70">
        <f>F15+(10/0.017)*(F16*F50-F31*F51)</f>
        <v>-0.5172468828626774</v>
      </c>
    </row>
    <row r="71" spans="1:6" ht="12.75">
      <c r="A71" t="s">
        <v>76</v>
      </c>
      <c r="B71">
        <f>B16+(11/0.017)*(B17*B50-B32*B51)</f>
        <v>0.04143670648386261</v>
      </c>
      <c r="C71">
        <f>C16+(11/0.017)*(C17*C50-C32*C51)</f>
        <v>0.062463337448371965</v>
      </c>
      <c r="D71">
        <f>D16+(11/0.017)*(D17*D50-D32*D51)</f>
        <v>0.03604896073809039</v>
      </c>
      <c r="E71">
        <f>E16+(11/0.017)*(E17*E50-E32*E51)</f>
        <v>0.031465499048028714</v>
      </c>
      <c r="F71">
        <f>F16+(11/0.017)*(F17*F50-F32*F51)</f>
        <v>-0.01343557810098727</v>
      </c>
    </row>
    <row r="72" spans="1:6" ht="12.75">
      <c r="A72" t="s">
        <v>77</v>
      </c>
      <c r="B72">
        <f>B17+(12/0.017)*(B18*B50-B33*B51)</f>
        <v>-0.07113803236477426</v>
      </c>
      <c r="C72">
        <f>C17+(12/0.017)*(C18*C50-C33*C51)</f>
        <v>-0.02643974366845782</v>
      </c>
      <c r="D72">
        <f>D17+(12/0.017)*(D18*D50-D33*D51)</f>
        <v>-0.03580292586862137</v>
      </c>
      <c r="E72">
        <f>E17+(12/0.017)*(E18*E50-E33*E51)</f>
        <v>-0.03547856742234347</v>
      </c>
      <c r="F72">
        <f>F17+(12/0.017)*(F18*F50-F33*F51)</f>
        <v>-0.03173482019654755</v>
      </c>
    </row>
    <row r="73" spans="1:6" ht="12.75">
      <c r="A73" t="s">
        <v>78</v>
      </c>
      <c r="B73">
        <f>B18+(13/0.017)*(B19*B50-B34*B51)</f>
        <v>0.020415318628604767</v>
      </c>
      <c r="C73">
        <f>C18+(13/0.017)*(C19*C50-C34*C51)</f>
        <v>0.011625479638502783</v>
      </c>
      <c r="D73">
        <f>D18+(13/0.017)*(D19*D50-D34*D51)</f>
        <v>0.02425813554096678</v>
      </c>
      <c r="E73">
        <f>E18+(13/0.017)*(E19*E50-E34*E51)</f>
        <v>0.030982045625960658</v>
      </c>
      <c r="F73">
        <f>F18+(13/0.017)*(F19*F50-F34*F51)</f>
        <v>0.0015042691709782653</v>
      </c>
    </row>
    <row r="74" spans="1:6" ht="12.75">
      <c r="A74" t="s">
        <v>79</v>
      </c>
      <c r="B74">
        <f>B19+(14/0.017)*(B20*B50-B35*B51)</f>
        <v>-0.20666838456023284</v>
      </c>
      <c r="C74">
        <f>C19+(14/0.017)*(C20*C50-C35*C51)</f>
        <v>-0.17415337994835806</v>
      </c>
      <c r="D74">
        <f>D19+(14/0.017)*(D20*D50-D35*D51)</f>
        <v>-0.20220697541134108</v>
      </c>
      <c r="E74">
        <f>E19+(14/0.017)*(E20*E50-E35*E51)</f>
        <v>-0.18762903064466385</v>
      </c>
      <c r="F74">
        <f>F19+(14/0.017)*(F20*F50-F35*F51)</f>
        <v>-0.1446425801531774</v>
      </c>
    </row>
    <row r="75" spans="1:6" ht="12.75">
      <c r="A75" t="s">
        <v>80</v>
      </c>
      <c r="B75" s="53">
        <f>B20</f>
        <v>0.007838776</v>
      </c>
      <c r="C75" s="53">
        <f>C20</f>
        <v>0.008773332</v>
      </c>
      <c r="D75" s="53">
        <f>D20</f>
        <v>0.004260426</v>
      </c>
      <c r="E75" s="53">
        <f>E20</f>
        <v>0.01118917</v>
      </c>
      <c r="F75" s="53">
        <f>F20</f>
        <v>-0.001539125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85.17309156954752</v>
      </c>
      <c r="C82">
        <f>C22+(2/0.017)*(C8*C51+C23*C50)</f>
        <v>27.884008276463998</v>
      </c>
      <c r="D82">
        <f>D22+(2/0.017)*(D8*D51+D23*D50)</f>
        <v>-4.231202968100367</v>
      </c>
      <c r="E82">
        <f>E22+(2/0.017)*(E8*E51+E23*E50)</f>
        <v>-29.975629075189723</v>
      </c>
      <c r="F82">
        <f>F22+(2/0.017)*(F8*F51+F23*F50)</f>
        <v>-75.67873459284897</v>
      </c>
    </row>
    <row r="83" spans="1:6" ht="12.75">
      <c r="A83" t="s">
        <v>83</v>
      </c>
      <c r="B83">
        <f>B23+(3/0.017)*(B9*B51+B24*B50)</f>
        <v>-2.850810222461123</v>
      </c>
      <c r="C83">
        <f>C23+(3/0.017)*(C9*C51+C24*C50)</f>
        <v>-2.3303870419890433</v>
      </c>
      <c r="D83">
        <f>D23+(3/0.017)*(D9*D51+D24*D50)</f>
        <v>-3.7531026281740996</v>
      </c>
      <c r="E83">
        <f>E23+(3/0.017)*(E9*E51+E24*E50)</f>
        <v>-3.539879104162816</v>
      </c>
      <c r="F83">
        <f>F23+(3/0.017)*(F9*F51+F24*F50)</f>
        <v>1.469162141816621</v>
      </c>
    </row>
    <row r="84" spans="1:6" ht="12.75">
      <c r="A84" t="s">
        <v>84</v>
      </c>
      <c r="B84">
        <f>B24+(4/0.017)*(B10*B51+B25*B50)</f>
        <v>5.794653059515244</v>
      </c>
      <c r="C84">
        <f>C24+(4/0.017)*(C10*C51+C25*C50)</f>
        <v>5.8194371547009585</v>
      </c>
      <c r="D84">
        <f>D24+(4/0.017)*(D10*D51+D25*D50)</f>
        <v>5.074599864488225</v>
      </c>
      <c r="E84">
        <f>E24+(4/0.017)*(E10*E51+E25*E50)</f>
        <v>4.010608383781356</v>
      </c>
      <c r="F84">
        <f>F24+(4/0.017)*(F10*F51+F25*F50)</f>
        <v>8.889001963884501</v>
      </c>
    </row>
    <row r="85" spans="1:6" ht="12.75">
      <c r="A85" t="s">
        <v>85</v>
      </c>
      <c r="B85">
        <f>B25+(5/0.017)*(B11*B51+B26*B50)</f>
        <v>-0.09451565077535319</v>
      </c>
      <c r="C85">
        <f>C25+(5/0.017)*(C11*C51+C26*C50)</f>
        <v>0.40189755805647615</v>
      </c>
      <c r="D85">
        <f>D25+(5/0.017)*(D11*D51+D26*D50)</f>
        <v>-0.4997862861451774</v>
      </c>
      <c r="E85">
        <f>E25+(5/0.017)*(E11*E51+E26*E50)</f>
        <v>-1.0125826998521306</v>
      </c>
      <c r="F85">
        <f>F25+(5/0.017)*(F11*F51+F26*F50)</f>
        <v>-1.542636494842854</v>
      </c>
    </row>
    <row r="86" spans="1:6" ht="12.75">
      <c r="A86" t="s">
        <v>86</v>
      </c>
      <c r="B86">
        <f>B26+(6/0.017)*(B12*B51+B27*B50)</f>
        <v>0.7604887321494975</v>
      </c>
      <c r="C86">
        <f>C26+(6/0.017)*(C12*C51+C27*C50)</f>
        <v>0.11786234204992539</v>
      </c>
      <c r="D86">
        <f>D26+(6/0.017)*(D12*D51+D27*D50)</f>
        <v>0.26873473036364026</v>
      </c>
      <c r="E86">
        <f>E26+(6/0.017)*(E12*E51+E27*E50)</f>
        <v>0.16065702332202617</v>
      </c>
      <c r="F86">
        <f>F26+(6/0.017)*(F12*F51+F27*F50)</f>
        <v>1.5179855883804043</v>
      </c>
    </row>
    <row r="87" spans="1:6" ht="12.75">
      <c r="A87" t="s">
        <v>87</v>
      </c>
      <c r="B87">
        <f>B27+(7/0.017)*(B13*B51+B28*B50)</f>
        <v>0.128397463553897</v>
      </c>
      <c r="C87">
        <f>C27+(7/0.017)*(C13*C51+C28*C50)</f>
        <v>-0.2322861213240604</v>
      </c>
      <c r="D87">
        <f>D27+(7/0.017)*(D13*D51+D28*D50)</f>
        <v>0.204682498281711</v>
      </c>
      <c r="E87">
        <f>E27+(7/0.017)*(E13*E51+E28*E50)</f>
        <v>-0.16180563698500486</v>
      </c>
      <c r="F87">
        <f>F27+(7/0.017)*(F13*F51+F28*F50)</f>
        <v>0.20497483486577717</v>
      </c>
    </row>
    <row r="88" spans="1:6" ht="12.75">
      <c r="A88" t="s">
        <v>88</v>
      </c>
      <c r="B88">
        <f>B28+(8/0.017)*(B14*B51+B29*B50)</f>
        <v>0.43049478149591874</v>
      </c>
      <c r="C88">
        <f>C28+(8/0.017)*(C14*C51+C29*C50)</f>
        <v>0.3960898627936507</v>
      </c>
      <c r="D88">
        <f>D28+(8/0.017)*(D14*D51+D29*D50)</f>
        <v>0.17410990612817795</v>
      </c>
      <c r="E88">
        <f>E28+(8/0.017)*(E14*E51+E29*E50)</f>
        <v>-0.048609979047445365</v>
      </c>
      <c r="F88">
        <f>F28+(8/0.017)*(F14*F51+F29*F50)</f>
        <v>0.38070784300504157</v>
      </c>
    </row>
    <row r="89" spans="1:6" ht="12.75">
      <c r="A89" t="s">
        <v>89</v>
      </c>
      <c r="B89">
        <f>B29+(9/0.017)*(B15*B51+B30*B50)</f>
        <v>0.03309219330971677</v>
      </c>
      <c r="C89">
        <f>C29+(9/0.017)*(C15*C51+C30*C50)</f>
        <v>0.06913102224402329</v>
      </c>
      <c r="D89">
        <f>D29+(9/0.017)*(D15*D51+D30*D50)</f>
        <v>-0.1067659515490891</v>
      </c>
      <c r="E89">
        <f>E29+(9/0.017)*(E15*E51+E30*E50)</f>
        <v>-0.22464920779151523</v>
      </c>
      <c r="F89">
        <f>F29+(9/0.017)*(F15*F51+F30*F50)</f>
        <v>-0.028625841259707695</v>
      </c>
    </row>
    <row r="90" spans="1:6" ht="12.75">
      <c r="A90" t="s">
        <v>90</v>
      </c>
      <c r="B90">
        <f>B30+(10/0.017)*(B16*B51+B31*B50)</f>
        <v>0.01948263252921313</v>
      </c>
      <c r="C90">
        <f>C30+(10/0.017)*(C16*C51+C31*C50)</f>
        <v>-0.04483112201915097</v>
      </c>
      <c r="D90">
        <f>D30+(10/0.017)*(D16*D51+D31*D50)</f>
        <v>-0.020587886802977733</v>
      </c>
      <c r="E90">
        <f>E30+(10/0.017)*(E16*E51+E31*E50)</f>
        <v>-0.03887165907416763</v>
      </c>
      <c r="F90">
        <f>F30+(10/0.017)*(F16*F51+F31*F50)</f>
        <v>0.3786056431918263</v>
      </c>
    </row>
    <row r="91" spans="1:6" ht="12.75">
      <c r="A91" t="s">
        <v>91</v>
      </c>
      <c r="B91">
        <f>B31+(11/0.017)*(B17*B51+B32*B50)</f>
        <v>0.0005197805017370799</v>
      </c>
      <c r="C91">
        <f>C31+(11/0.017)*(C17*C51+C32*C50)</f>
        <v>-0.03973505383498044</v>
      </c>
      <c r="D91">
        <f>D31+(11/0.017)*(D17*D51+D32*D50)</f>
        <v>-0.023049051485267303</v>
      </c>
      <c r="E91">
        <f>E31+(11/0.017)*(E17*E51+E32*E50)</f>
        <v>-0.03618567865599294</v>
      </c>
      <c r="F91">
        <f>F31+(11/0.017)*(F17*F51+F32*F50)</f>
        <v>0.005534923648685762</v>
      </c>
    </row>
    <row r="92" spans="1:6" ht="12.75">
      <c r="A92" t="s">
        <v>92</v>
      </c>
      <c r="B92">
        <f>B32+(12/0.017)*(B18*B51+B33*B50)</f>
        <v>0.01760146745156985</v>
      </c>
      <c r="C92">
        <f>C32+(12/0.017)*(C18*C51+C33*C50)</f>
        <v>0.046877481591582476</v>
      </c>
      <c r="D92">
        <f>D32+(12/0.017)*(D18*D51+D33*D50)</f>
        <v>0.03838520633892568</v>
      </c>
      <c r="E92">
        <f>E32+(12/0.017)*(E18*E51+E33*E50)</f>
        <v>0.0049809718772847325</v>
      </c>
      <c r="F92">
        <f>F32+(12/0.017)*(F18*F51+F33*F50)</f>
        <v>-0.0049330523821207485</v>
      </c>
    </row>
    <row r="93" spans="1:6" ht="12.75">
      <c r="A93" t="s">
        <v>93</v>
      </c>
      <c r="B93">
        <f>B33+(13/0.017)*(B19*B51+B34*B50)</f>
        <v>0.1182971185117348</v>
      </c>
      <c r="C93">
        <f>C33+(13/0.017)*(C19*C51+C34*C50)</f>
        <v>0.09160194144247327</v>
      </c>
      <c r="D93">
        <f>D33+(13/0.017)*(D19*D51+D34*D50)</f>
        <v>0.11593256200062033</v>
      </c>
      <c r="E93">
        <f>E33+(13/0.017)*(E19*E51+E34*E50)</f>
        <v>0.11032706889065415</v>
      </c>
      <c r="F93">
        <f>F33+(13/0.017)*(F19*F51+F34*F50)</f>
        <v>0.07843781731222897</v>
      </c>
    </row>
    <row r="94" spans="1:6" ht="12.75">
      <c r="A94" t="s">
        <v>94</v>
      </c>
      <c r="B94">
        <f>B34+(14/0.017)*(B20*B51+B35*B50)</f>
        <v>-0.021439832230639104</v>
      </c>
      <c r="C94">
        <f>C34+(14/0.017)*(C20*C51+C35*C50)</f>
        <v>-0.02112397850013551</v>
      </c>
      <c r="D94">
        <f>D34+(14/0.017)*(D20*D51+D35*D50)</f>
        <v>-0.011635722080478543</v>
      </c>
      <c r="E94">
        <f>E34+(14/0.017)*(E20*E51+E35*E50)</f>
        <v>-0.010231281244119003</v>
      </c>
      <c r="F94">
        <f>F34+(14/0.017)*(F20*F51+F35*F50)</f>
        <v>-0.01632292614346239</v>
      </c>
    </row>
    <row r="95" spans="1:6" ht="12.75">
      <c r="A95" t="s">
        <v>95</v>
      </c>
      <c r="B95" s="53">
        <f>B35</f>
        <v>-0.005454609</v>
      </c>
      <c r="C95" s="53">
        <f>C35</f>
        <v>0.002416272</v>
      </c>
      <c r="D95" s="53">
        <f>D35</f>
        <v>-0.01317751</v>
      </c>
      <c r="E95" s="53">
        <f>E35</f>
        <v>-0.00779679</v>
      </c>
      <c r="F95" s="53">
        <f>F35</f>
        <v>0.001748786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6.260212807272161</v>
      </c>
      <c r="C103">
        <f>C63*10000/C62</f>
        <v>4.388014569436784</v>
      </c>
      <c r="D103">
        <f>D63*10000/D62</f>
        <v>5.884277535518018</v>
      </c>
      <c r="E103">
        <f>E63*10000/E62</f>
        <v>8.654812684215985</v>
      </c>
      <c r="F103">
        <f>F63*10000/F62</f>
        <v>6.00509511794262</v>
      </c>
      <c r="G103">
        <f>AVERAGE(C103:E103)</f>
        <v>6.3090349297235955</v>
      </c>
      <c r="H103">
        <f>STDEV(C103:E103)</f>
        <v>2.1648800592688895</v>
      </c>
      <c r="I103">
        <f>(B103*B4+C103*C4+D103*D4+E103*E4+F103*F4)/SUM(B4:F4)</f>
        <v>6.261198220276016</v>
      </c>
      <c r="K103">
        <f>(LN(H103)+LN(H123))/2-LN(K114*K115^3)</f>
        <v>-3.624813884901213</v>
      </c>
    </row>
    <row r="104" spans="1:11" ht="12.75">
      <c r="A104" t="s">
        <v>69</v>
      </c>
      <c r="B104">
        <f>B64*10000/B62</f>
        <v>0.8331657842598044</v>
      </c>
      <c r="C104">
        <f>C64*10000/C62</f>
        <v>0.8165599224855566</v>
      </c>
      <c r="D104">
        <f>D64*10000/D62</f>
        <v>-0.3466196241610881</v>
      </c>
      <c r="E104">
        <f>E64*10000/E62</f>
        <v>-0.2618022288869363</v>
      </c>
      <c r="F104">
        <f>F64*10000/F62</f>
        <v>-0.8365397094040219</v>
      </c>
      <c r="G104">
        <f>AVERAGE(C104:E104)</f>
        <v>0.06937935647917742</v>
      </c>
      <c r="H104">
        <f>STDEV(C104:E104)</f>
        <v>0.6484655706346196</v>
      </c>
      <c r="I104">
        <f>(B104*B4+C104*C4+D104*D4+E104*E4+F104*F4)/SUM(B4:F4)</f>
        <v>0.05925531860602704</v>
      </c>
      <c r="K104">
        <f>(LN(H104)+LN(H124))/2-LN(K114*K115^4)</f>
        <v>-3.551462514387411</v>
      </c>
    </row>
    <row r="105" spans="1:11" ht="12.75">
      <c r="A105" t="s">
        <v>70</v>
      </c>
      <c r="B105">
        <f>B65*10000/B62</f>
        <v>-0.4603202919069744</v>
      </c>
      <c r="C105">
        <f>C65*10000/C62</f>
        <v>-0.08440683377775268</v>
      </c>
      <c r="D105">
        <f>D65*10000/D62</f>
        <v>-0.9958234568190356</v>
      </c>
      <c r="E105">
        <f>E65*10000/E62</f>
        <v>-1.7757340652835198</v>
      </c>
      <c r="F105">
        <f>F65*10000/F62</f>
        <v>-1.2643596107221875</v>
      </c>
      <c r="G105">
        <f>AVERAGE(C105:E105)</f>
        <v>-0.9519881186267694</v>
      </c>
      <c r="H105">
        <f>STDEV(C105:E105)</f>
        <v>0.8465152707801931</v>
      </c>
      <c r="I105">
        <f>(B105*B4+C105*C4+D105*D4+E105*E4+F105*F4)/SUM(B4:F4)</f>
        <v>-0.9223373948519787</v>
      </c>
      <c r="K105">
        <f>(LN(H105)+LN(H125))/2-LN(K114*K115^5)</f>
        <v>-2.946213087418017</v>
      </c>
    </row>
    <row r="106" spans="1:11" ht="12.75">
      <c r="A106" t="s">
        <v>71</v>
      </c>
      <c r="B106">
        <f>B66*10000/B62</f>
        <v>2.0523469694572776</v>
      </c>
      <c r="C106">
        <f>C66*10000/C62</f>
        <v>0.9371692957623237</v>
      </c>
      <c r="D106">
        <f>D66*10000/D62</f>
        <v>1.6358262278806637</v>
      </c>
      <c r="E106">
        <f>E66*10000/E62</f>
        <v>0.5728415065808656</v>
      </c>
      <c r="F106">
        <f>F66*10000/F62</f>
        <v>12.36822721927785</v>
      </c>
      <c r="G106">
        <f>AVERAGE(C106:E106)</f>
        <v>1.048612343407951</v>
      </c>
      <c r="H106">
        <f>STDEV(C106:E106)</f>
        <v>0.5401840372323228</v>
      </c>
      <c r="I106">
        <f>(B106*B4+C106*C4+D106*D4+E106*E4+F106*F4)/SUM(B4:F4)</f>
        <v>2.704961899341659</v>
      </c>
      <c r="K106">
        <f>(LN(H106)+LN(H126))/2-LN(K114*K115^6)</f>
        <v>-3.6896358076292755</v>
      </c>
    </row>
    <row r="107" spans="1:11" ht="12.75">
      <c r="A107" t="s">
        <v>72</v>
      </c>
      <c r="B107">
        <f>B67*10000/B62</f>
        <v>0.3481857132437965</v>
      </c>
      <c r="C107">
        <f>C67*10000/C62</f>
        <v>-0.04213785271184128</v>
      </c>
      <c r="D107">
        <f>D67*10000/D62</f>
        <v>-0.13598077131855393</v>
      </c>
      <c r="E107">
        <f>E67*10000/E62</f>
        <v>0.021885916986029912</v>
      </c>
      <c r="F107">
        <f>F67*10000/F62</f>
        <v>-0.08652766558037826</v>
      </c>
      <c r="G107">
        <f>AVERAGE(C107:E107)</f>
        <v>-0.05207756901478844</v>
      </c>
      <c r="H107">
        <f>STDEV(C107:E107)</f>
        <v>0.07940133052538516</v>
      </c>
      <c r="I107">
        <f>(B107*B4+C107*C4+D107*D4+E107*E4+F107*F4)/SUM(B4:F4)</f>
        <v>0.0013249302131394627</v>
      </c>
      <c r="K107">
        <f>(LN(H107)+LN(H127))/2-LN(K114*K115^7)</f>
        <v>-3.504858647814853</v>
      </c>
    </row>
    <row r="108" spans="1:9" ht="12.75">
      <c r="A108" t="s">
        <v>73</v>
      </c>
      <c r="B108">
        <f>B68*10000/B62</f>
        <v>0.04192998209792001</v>
      </c>
      <c r="C108">
        <f>C68*10000/C62</f>
        <v>0.04343806125142956</v>
      </c>
      <c r="D108">
        <f>D68*10000/D62</f>
        <v>-0.3027460458301804</v>
      </c>
      <c r="E108">
        <f>E68*10000/E62</f>
        <v>-0.05325706160122294</v>
      </c>
      <c r="F108">
        <f>F68*10000/F62</f>
        <v>0.007731503746656663</v>
      </c>
      <c r="G108">
        <f>AVERAGE(C108:E108)</f>
        <v>-0.10418834872665793</v>
      </c>
      <c r="H108">
        <f>STDEV(C108:E108)</f>
        <v>0.17862350350713374</v>
      </c>
      <c r="I108">
        <f>(B108*B4+C108*C4+D108*D4+E108*E4+F108*F4)/SUM(B4:F4)</f>
        <v>-0.06803495514757418</v>
      </c>
    </row>
    <row r="109" spans="1:9" ht="12.75">
      <c r="A109" t="s">
        <v>74</v>
      </c>
      <c r="B109">
        <f>B69*10000/B62</f>
        <v>-0.14042567093863229</v>
      </c>
      <c r="C109">
        <f>C69*10000/C62</f>
        <v>-0.08919979377624507</v>
      </c>
      <c r="D109">
        <f>D69*10000/D62</f>
        <v>-0.06735244297885623</v>
      </c>
      <c r="E109">
        <f>E69*10000/E62</f>
        <v>-0.11602218252082223</v>
      </c>
      <c r="F109">
        <f>F69*10000/F62</f>
        <v>-0.04247732463276313</v>
      </c>
      <c r="G109">
        <f>AVERAGE(C109:E109)</f>
        <v>-0.09085813975864117</v>
      </c>
      <c r="H109">
        <f>STDEV(C109:E109)</f>
        <v>0.02437721211128748</v>
      </c>
      <c r="I109">
        <f>(B109*B4+C109*C4+D109*D4+E109*E4+F109*F4)/SUM(B4:F4)</f>
        <v>-0.09158394797138279</v>
      </c>
    </row>
    <row r="110" spans="1:11" ht="12.75">
      <c r="A110" t="s">
        <v>75</v>
      </c>
      <c r="B110">
        <f>B70*10000/B62</f>
        <v>-0.43839846440087593</v>
      </c>
      <c r="C110">
        <f>C70*10000/C62</f>
        <v>-0.18755183294398062</v>
      </c>
      <c r="D110">
        <f>D70*10000/D62</f>
        <v>-0.173542172853287</v>
      </c>
      <c r="E110">
        <f>E70*10000/E62</f>
        <v>-0.23394383408266534</v>
      </c>
      <c r="F110">
        <f>F70*10000/F62</f>
        <v>-0.5172570728617256</v>
      </c>
      <c r="G110">
        <f>AVERAGE(C110:E110)</f>
        <v>-0.19834594662664431</v>
      </c>
      <c r="H110">
        <f>STDEV(C110:E110)</f>
        <v>0.031614471962423195</v>
      </c>
      <c r="I110">
        <f>(B110*B4+C110*C4+D110*D4+E110*E4+F110*F4)/SUM(B4:F4)</f>
        <v>-0.27569639961745646</v>
      </c>
      <c r="K110">
        <f>EXP(AVERAGE(K103:K107))</f>
        <v>0.0313231828822468</v>
      </c>
    </row>
    <row r="111" spans="1:9" ht="12.75">
      <c r="A111" t="s">
        <v>76</v>
      </c>
      <c r="B111">
        <f>B71*10000/B62</f>
        <v>0.04143722191883044</v>
      </c>
      <c r="C111">
        <f>C71*10000/C62</f>
        <v>0.06246305783436719</v>
      </c>
      <c r="D111">
        <f>D71*10000/D62</f>
        <v>0.036048780411808146</v>
      </c>
      <c r="E111">
        <f>E71*10000/E62</f>
        <v>0.03146526254392418</v>
      </c>
      <c r="F111">
        <f>F71*10000/F62</f>
        <v>-0.013435842787991866</v>
      </c>
      <c r="G111">
        <f>AVERAGE(C111:E111)</f>
        <v>0.0433257002633665</v>
      </c>
      <c r="H111">
        <f>STDEV(C111:E111)</f>
        <v>0.016731138637628845</v>
      </c>
      <c r="I111">
        <f>(B111*B4+C111*C4+D111*D4+E111*E4+F111*F4)/SUM(B4:F4)</f>
        <v>0.035478559723127294</v>
      </c>
    </row>
    <row r="112" spans="1:9" ht="12.75">
      <c r="A112" t="s">
        <v>77</v>
      </c>
      <c r="B112">
        <f>B72*10000/B62</f>
        <v>-0.07113891725724122</v>
      </c>
      <c r="C112">
        <f>C72*10000/C62</f>
        <v>-0.026439625312268178</v>
      </c>
      <c r="D112">
        <f>D72*10000/D62</f>
        <v>-0.03580274677306956</v>
      </c>
      <c r="E112">
        <f>E72*10000/E62</f>
        <v>-0.035478300754816415</v>
      </c>
      <c r="F112">
        <f>F72*10000/F62</f>
        <v>-0.03173544538695142</v>
      </c>
      <c r="G112">
        <f>AVERAGE(C112:E112)</f>
        <v>-0.032573557613384714</v>
      </c>
      <c r="H112">
        <f>STDEV(C112:E112)</f>
        <v>0.005314617616602429</v>
      </c>
      <c r="I112">
        <f>(B112*B4+C112*C4+D112*D4+E112*E4+F112*F4)/SUM(B4:F4)</f>
        <v>-0.03804773345560841</v>
      </c>
    </row>
    <row r="113" spans="1:9" ht="12.75">
      <c r="A113" t="s">
        <v>78</v>
      </c>
      <c r="B113">
        <f>B73*10000/B62</f>
        <v>0.020415572576613514</v>
      </c>
      <c r="C113">
        <f>C73*10000/C62</f>
        <v>0.011625427597624855</v>
      </c>
      <c r="D113">
        <f>D73*10000/D62</f>
        <v>0.02425801419546037</v>
      </c>
      <c r="E113">
        <f>E73*10000/E62</f>
        <v>0.03098181275563668</v>
      </c>
      <c r="F113">
        <f>F73*10000/F62</f>
        <v>0.0015042988057656916</v>
      </c>
      <c r="G113">
        <f>AVERAGE(C113:E113)</f>
        <v>0.0222884181829073</v>
      </c>
      <c r="H113">
        <f>STDEV(C113:E113)</f>
        <v>0.009827354320254457</v>
      </c>
      <c r="I113">
        <f>(B113*B4+C113*C4+D113*D4+E113*E4+F113*F4)/SUM(B4:F4)</f>
        <v>0.01924106036332823</v>
      </c>
    </row>
    <row r="114" spans="1:11" ht="12.75">
      <c r="A114" t="s">
        <v>79</v>
      </c>
      <c r="B114">
        <f>B74*10000/B62</f>
        <v>-0.20667095532710084</v>
      </c>
      <c r="C114">
        <f>C74*10000/C62</f>
        <v>-0.17415260035946636</v>
      </c>
      <c r="D114">
        <f>D74*10000/D62</f>
        <v>-0.20220596391943194</v>
      </c>
      <c r="E114">
        <f>E74*10000/E62</f>
        <v>-0.1876276203687356</v>
      </c>
      <c r="F114">
        <f>F74*10000/F62</f>
        <v>-0.14464542967784913</v>
      </c>
      <c r="G114">
        <f>AVERAGE(C114:E114)</f>
        <v>-0.18799539488254466</v>
      </c>
      <c r="H114">
        <f>STDEV(C114:E114)</f>
        <v>0.014030297406920493</v>
      </c>
      <c r="I114">
        <f>(B114*B4+C114*C4+D114*D4+E114*E4+F114*F4)/SUM(B4:F4)</f>
        <v>-0.1849108191291922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0.007838873507248965</v>
      </c>
      <c r="C115">
        <f>C75*10000/C62</f>
        <v>0.008773292726618271</v>
      </c>
      <c r="D115">
        <f>D75*10000/D62</f>
        <v>0.004260404688240503</v>
      </c>
      <c r="E115">
        <f>E75*10000/E62</f>
        <v>0.011189085898850759</v>
      </c>
      <c r="F115">
        <f>F75*10000/F62</f>
        <v>-0.0015391553214631245</v>
      </c>
      <c r="G115">
        <f>AVERAGE(C115:E115)</f>
        <v>0.008074261104569845</v>
      </c>
      <c r="H115">
        <f>STDEV(C115:E115)</f>
        <v>0.003516836609231886</v>
      </c>
      <c r="I115">
        <f>(B115*B4+C115*C4+D115*D4+E115*E4+F115*F4)/SUM(B4:F4)</f>
        <v>0.006757471035525084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85.17415104539486</v>
      </c>
      <c r="C122">
        <f>C82*10000/C62</f>
        <v>27.883883455096107</v>
      </c>
      <c r="D122">
        <f>D82*10000/D62</f>
        <v>-4.23118180252208</v>
      </c>
      <c r="E122">
        <f>E82*10000/E62</f>
        <v>-29.97540376939363</v>
      </c>
      <c r="F122">
        <f>F82*10000/F62</f>
        <v>-75.68022549837015</v>
      </c>
      <c r="G122">
        <f>AVERAGE(C122:E122)</f>
        <v>-2.1075673722732007</v>
      </c>
      <c r="H122">
        <f>STDEV(C122:E122)</f>
        <v>28.988042072857755</v>
      </c>
      <c r="I122">
        <f>(B122*B4+C122*C4+D122*D4+E122*E4+F122*F4)/SUM(B4:F4)</f>
        <v>0.7207090580766747</v>
      </c>
    </row>
    <row r="123" spans="1:9" ht="12.75">
      <c r="A123" t="s">
        <v>83</v>
      </c>
      <c r="B123">
        <f>B83*10000/B62</f>
        <v>-2.8508456839492573</v>
      </c>
      <c r="C123">
        <f>C83*10000/C62</f>
        <v>-2.330376610128049</v>
      </c>
      <c r="D123">
        <f>D83*10000/D62</f>
        <v>-3.753083854178124</v>
      </c>
      <c r="E123">
        <f>E83*10000/E62</f>
        <v>-3.5398524973724252</v>
      </c>
      <c r="F123">
        <f>F83*10000/F62</f>
        <v>1.4691910849795915</v>
      </c>
      <c r="G123">
        <f>AVERAGE(C123:E123)</f>
        <v>-3.2077709872261995</v>
      </c>
      <c r="H123">
        <f>STDEV(C123:E123)</f>
        <v>0.7672891062721326</v>
      </c>
      <c r="I123">
        <f>(B123*B4+C123*C4+D123*D4+E123*E4+F123*F4)/SUM(B4:F4)</f>
        <v>-2.5315652418029977</v>
      </c>
    </row>
    <row r="124" spans="1:9" ht="12.75">
      <c r="A124" t="s">
        <v>84</v>
      </c>
      <c r="B124">
        <f>B84*10000/B62</f>
        <v>5.794725139732683</v>
      </c>
      <c r="C124">
        <f>C84*10000/C62</f>
        <v>5.819411104281707</v>
      </c>
      <c r="D124">
        <f>D84*10000/D62</f>
        <v>5.074574480019194</v>
      </c>
      <c r="E124">
        <f>E84*10000/E62</f>
        <v>4.01057823884887</v>
      </c>
      <c r="F124">
        <f>F84*10000/F62</f>
        <v>8.88917708126955</v>
      </c>
      <c r="G124">
        <f>AVERAGE(C124:E124)</f>
        <v>4.968187941049924</v>
      </c>
      <c r="H124">
        <f>STDEV(C124:E124)</f>
        <v>0.9090971650615131</v>
      </c>
      <c r="I124">
        <f>(B124*B4+C124*C4+D124*D4+E124*E4+F124*F4)/SUM(B4:F4)</f>
        <v>5.611430613192014</v>
      </c>
    </row>
    <row r="125" spans="1:9" ht="12.75">
      <c r="A125" t="s">
        <v>85</v>
      </c>
      <c r="B125">
        <f>B85*10000/B62</f>
        <v>-0.09451682646414583</v>
      </c>
      <c r="C125">
        <f>C85*10000/C62</f>
        <v>0.4018957589821662</v>
      </c>
      <c r="D125">
        <f>D85*10000/D62</f>
        <v>-0.49978378608412005</v>
      </c>
      <c r="E125">
        <f>E85*10000/E62</f>
        <v>-1.012575088977619</v>
      </c>
      <c r="F125">
        <f>F85*10000/F62</f>
        <v>-1.5426668854840255</v>
      </c>
      <c r="G125">
        <f>AVERAGE(C125:E125)</f>
        <v>-0.3701543720265243</v>
      </c>
      <c r="H125">
        <f>STDEV(C125:E125)</f>
        <v>0.7160899270857712</v>
      </c>
      <c r="I125">
        <f>(B125*B4+C125*C4+D125*D4+E125*E4+F125*F4)/SUM(B4:F4)</f>
        <v>-0.4866203821902788</v>
      </c>
    </row>
    <row r="126" spans="1:9" ht="12.75">
      <c r="A126" t="s">
        <v>86</v>
      </c>
      <c r="B126">
        <f>B86*10000/B62</f>
        <v>0.7604981919381355</v>
      </c>
      <c r="C126">
        <f>C86*10000/C62</f>
        <v>0.11786181444504835</v>
      </c>
      <c r="D126">
        <f>D86*10000/D62</f>
        <v>0.268733386082589</v>
      </c>
      <c r="E126">
        <f>E86*10000/E62</f>
        <v>0.16065581577577429</v>
      </c>
      <c r="F126">
        <f>F86*10000/F62</f>
        <v>1.5180154933874972</v>
      </c>
      <c r="G126">
        <f>AVERAGE(C126:E126)</f>
        <v>0.18241700543447056</v>
      </c>
      <c r="H126">
        <f>STDEV(C126:E126)</f>
        <v>0.07775422698231078</v>
      </c>
      <c r="I126">
        <f>(B126*B4+C126*C4+D126*D4+E126*E4+F126*F4)/SUM(B4:F4)</f>
        <v>0.4444335478911825</v>
      </c>
    </row>
    <row r="127" spans="1:9" ht="12.75">
      <c r="A127" t="s">
        <v>87</v>
      </c>
      <c r="B127">
        <f>B87*10000/B62</f>
        <v>0.12839906070164625</v>
      </c>
      <c r="C127">
        <f>C87*10000/C62</f>
        <v>-0.23228508150686059</v>
      </c>
      <c r="D127">
        <f>D87*10000/D62</f>
        <v>0.2046814744065923</v>
      </c>
      <c r="E127">
        <f>E87*10000/E62</f>
        <v>-0.16180442080542906</v>
      </c>
      <c r="F127">
        <f>F87*10000/F62</f>
        <v>0.20497887296333056</v>
      </c>
      <c r="G127">
        <f>AVERAGE(C127:E127)</f>
        <v>-0.06313600930189912</v>
      </c>
      <c r="H127">
        <f>STDEV(C127:E127)</f>
        <v>0.23459866648851313</v>
      </c>
      <c r="I127">
        <f>(B127*B4+C127*C4+D127*D4+E127*E4+F127*F4)/SUM(B4:F4)</f>
        <v>0.00034700789791331746</v>
      </c>
    </row>
    <row r="128" spans="1:9" ht="12.75">
      <c r="A128" t="s">
        <v>88</v>
      </c>
      <c r="B128">
        <f>B88*10000/B62</f>
        <v>0.43050013645973423</v>
      </c>
      <c r="C128">
        <f>C88*10000/C62</f>
        <v>0.396088089717198</v>
      </c>
      <c r="D128">
        <f>D88*10000/D62</f>
        <v>0.17410903518512075</v>
      </c>
      <c r="E128">
        <f>E88*10000/E62</f>
        <v>-0.048609613680299944</v>
      </c>
      <c r="F128">
        <f>F88*10000/F62</f>
        <v>0.38071534312285066</v>
      </c>
      <c r="G128">
        <f>AVERAGE(C128:E128)</f>
        <v>0.17386250374067294</v>
      </c>
      <c r="H128">
        <f>STDEV(C128:E128)</f>
        <v>0.22234895420277354</v>
      </c>
      <c r="I128">
        <f>(B128*B4+C128*C4+D128*D4+E128*E4+F128*F4)/SUM(B4:F4)</f>
        <v>0.238684067798793</v>
      </c>
    </row>
    <row r="129" spans="1:9" ht="12.75">
      <c r="A129" t="s">
        <v>89</v>
      </c>
      <c r="B129">
        <f>B89*10000/B62</f>
        <v>0.03309260494652484</v>
      </c>
      <c r="C129">
        <f>C89*10000/C62</f>
        <v>0.06913071278246113</v>
      </c>
      <c r="D129">
        <f>D89*10000/D62</f>
        <v>-0.10676541747801689</v>
      </c>
      <c r="E129">
        <f>E89*10000/E62</f>
        <v>-0.22464751926086</v>
      </c>
      <c r="F129">
        <f>F89*10000/F62</f>
        <v>-0.02862640520181127</v>
      </c>
      <c r="G129">
        <f>AVERAGE(C129:E129)</f>
        <v>-0.08742740798547192</v>
      </c>
      <c r="H129">
        <f>STDEV(C129:E129)</f>
        <v>0.1478407297194355</v>
      </c>
      <c r="I129">
        <f>(B129*B4+C129*C4+D129*D4+E129*E4+F129*F4)/SUM(B4:F4)</f>
        <v>-0.062095098946931084</v>
      </c>
    </row>
    <row r="130" spans="1:9" ht="12.75">
      <c r="A130" t="s">
        <v>90</v>
      </c>
      <c r="B130">
        <f>B90*10000/B62</f>
        <v>0.019482874875454498</v>
      </c>
      <c r="C130">
        <f>C90*10000/C62</f>
        <v>-0.044830921334876345</v>
      </c>
      <c r="D130">
        <f>D90*10000/D62</f>
        <v>-0.02058778381701058</v>
      </c>
      <c r="E130">
        <f>E90*10000/E62</f>
        <v>-0.038871366903148595</v>
      </c>
      <c r="F130">
        <f>F90*10000/F62</f>
        <v>0.37861310189534214</v>
      </c>
      <c r="G130">
        <f>AVERAGE(C130:E130)</f>
        <v>-0.03476335735167851</v>
      </c>
      <c r="H130">
        <f>STDEV(C130:E130)</f>
        <v>0.01263286333472205</v>
      </c>
      <c r="I130">
        <f>(B130*B4+C130*C4+D130*D4+E130*E4+F130*F4)/SUM(B4:F4)</f>
        <v>0.02827294376027379</v>
      </c>
    </row>
    <row r="131" spans="1:9" ht="12.75">
      <c r="A131" t="s">
        <v>91</v>
      </c>
      <c r="B131">
        <f>B91*10000/B62</f>
        <v>0.0005197869673341054</v>
      </c>
      <c r="C131">
        <f>C91*10000/C62</f>
        <v>-0.03973487596300006</v>
      </c>
      <c r="D131">
        <f>D91*10000/D62</f>
        <v>-0.023048936187913965</v>
      </c>
      <c r="E131">
        <f>E91*10000/E62</f>
        <v>-0.036185406673606306</v>
      </c>
      <c r="F131">
        <f>F91*10000/F62</f>
        <v>0.005535032689201192</v>
      </c>
      <c r="G131">
        <f>AVERAGE(C131:E131)</f>
        <v>-0.032989739608173446</v>
      </c>
      <c r="H131">
        <f>STDEV(C131:E131)</f>
        <v>0.008790014933961664</v>
      </c>
      <c r="I131">
        <f>(B131*B4+C131*C4+D131*D4+E131*E4+F131*F4)/SUM(B4:F4)</f>
        <v>-0.02299454722961567</v>
      </c>
    </row>
    <row r="132" spans="1:9" ht="12.75">
      <c r="A132" t="s">
        <v>92</v>
      </c>
      <c r="B132">
        <f>B92*10000/B62</f>
        <v>0.017601686397827394</v>
      </c>
      <c r="C132">
        <f>C92*10000/C62</f>
        <v>0.04687727174688162</v>
      </c>
      <c r="D132">
        <f>D92*10000/D62</f>
        <v>0.038385014326135</v>
      </c>
      <c r="E132">
        <f>E92*10000/E62</f>
        <v>0.00498093443880992</v>
      </c>
      <c r="F132">
        <f>F92*10000/F62</f>
        <v>-0.00493314956549825</v>
      </c>
      <c r="G132">
        <f>AVERAGE(C132:E132)</f>
        <v>0.03008107350394218</v>
      </c>
      <c r="H132">
        <f>STDEV(C132:E132)</f>
        <v>0.022148190554575568</v>
      </c>
      <c r="I132">
        <f>(B132*B4+C132*C4+D132*D4+E132*E4+F132*F4)/SUM(B4:F4)</f>
        <v>0.023600237949052884</v>
      </c>
    </row>
    <row r="133" spans="1:9" ht="12.75">
      <c r="A133" t="s">
        <v>93</v>
      </c>
      <c r="B133">
        <f>B93*10000/B62</f>
        <v>0.11829859002037169</v>
      </c>
      <c r="C133">
        <f>C93*10000/C62</f>
        <v>0.09160153139096565</v>
      </c>
      <c r="D133">
        <f>D93*10000/D62</f>
        <v>0.11593198207577732</v>
      </c>
      <c r="E133">
        <f>E93*10000/E62</f>
        <v>0.11032623963939725</v>
      </c>
      <c r="F133">
        <f>F93*10000/F62</f>
        <v>0.07843936257293568</v>
      </c>
      <c r="G133">
        <f>AVERAGE(C133:E133)</f>
        <v>0.10595325103538007</v>
      </c>
      <c r="H133">
        <f>STDEV(C133:E133)</f>
        <v>0.012741074508441537</v>
      </c>
      <c r="I133">
        <f>(B133*B4+C133*C4+D133*D4+E133*E4+F133*F4)/SUM(B4:F4)</f>
        <v>0.10406595438394298</v>
      </c>
    </row>
    <row r="134" spans="1:9" ht="12.75">
      <c r="A134" t="s">
        <v>94</v>
      </c>
      <c r="B134">
        <f>B94*10000/B62</f>
        <v>-0.021440098922665903</v>
      </c>
      <c r="C134">
        <f>C94*10000/C62</f>
        <v>-0.02112388393970268</v>
      </c>
      <c r="D134">
        <f>D94*10000/D62</f>
        <v>-0.011635663875568858</v>
      </c>
      <c r="E134">
        <f>E94*10000/E62</f>
        <v>-0.010231204342748228</v>
      </c>
      <c r="F134">
        <f>F94*10000/F62</f>
        <v>-0.016323247712537767</v>
      </c>
      <c r="G134">
        <f>AVERAGE(C134:E134)</f>
        <v>-0.014330250719339922</v>
      </c>
      <c r="H134">
        <f>STDEV(C134:E134)</f>
        <v>0.005925218636847506</v>
      </c>
      <c r="I134">
        <f>(B134*B4+C134*C4+D134*D4+E134*E4+F134*F4)/SUM(B4:F4)</f>
        <v>-0.015627560791667883</v>
      </c>
    </row>
    <row r="135" spans="1:9" ht="12.75">
      <c r="A135" t="s">
        <v>95</v>
      </c>
      <c r="B135">
        <f>B95*10000/B62</f>
        <v>-0.0054546768503783965</v>
      </c>
      <c r="C135">
        <f>C95*10000/C62</f>
        <v>0.0024162611836792886</v>
      </c>
      <c r="D135">
        <f>D95*10000/D62</f>
        <v>-0.01317744408266594</v>
      </c>
      <c r="E135">
        <f>E95*10000/E62</f>
        <v>-0.007796731396993754</v>
      </c>
      <c r="F135">
        <f>F95*10000/F62</f>
        <v>0.0017488204518802644</v>
      </c>
      <c r="G135">
        <f>AVERAGE(C135:E135)</f>
        <v>-0.006185971431993468</v>
      </c>
      <c r="H135">
        <f>STDEV(C135:E135)</f>
        <v>0.007920657910303065</v>
      </c>
      <c r="I135">
        <f>(B135*B4+C135*C4+D135*D4+E135*E4+F135*F4)/SUM(B4:F4)</f>
        <v>-0.005018836715600699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2004-11-30T11:56:16Z</cp:lastPrinted>
  <dcterms:created xsi:type="dcterms:W3CDTF">2004-11-30T11:56:17Z</dcterms:created>
  <dcterms:modified xsi:type="dcterms:W3CDTF">2005-01-07T10:30:10Z</dcterms:modified>
  <cp:category/>
  <cp:version/>
  <cp:contentType/>
  <cp:contentStatus/>
</cp:coreProperties>
</file>