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<sst xmlns="http://schemas.openxmlformats.org/spreadsheetml/2006/main" count="203" uniqueCount="98">
  <si>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Tue 30/11/2004       12:31:36</t>
  </si>
  <si>
    <t>LISSNER</t>
  </si>
  <si>
    <t>HCMQAP414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</si>
  <si>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</si>
  <si>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</si>
  <si>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</si>
  <si>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</si>
  <si>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</si>
  <si>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</si>
  <si>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</si>
  <si>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</si>
  <si>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</si>
  <si>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</si>
  <si>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</si>
  <si>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</si>
  <si>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</si>
  <si>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</si>
  <si>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</si>
  <si>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</si>
  <si>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</si>
  <si>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</si>
  <si>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</si>
  <si>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</si>
  <si>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</si>
  <si>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</si>
  <si>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</si>
  <si>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</si>
  <si>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</si>
  <si>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</si>
  <si>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</si>
  <si>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</si>
  <si>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</si>
  <si>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a4*!</t>
  </si>
  <si>
    <t>a5</t>
  </si>
  <si>
    <t>a6</t>
  </si>
  <si>
    <t>a7*!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</si>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</sst>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-0.003757</v>
      </c>
      <c r="D4" s="12">
        <v>-0.003754</v>
      </c>
      <c r="E4" s="12">
        <v>-0.003755</v>
      </c>
      <c r="F4" s="24">
        <v>-0.00208</v>
      </c>
      <c r="G4" s="34">
        <v>-0.011706</v>
      </c>
    </row>
    <row r="5" spans="1:7" ht="12.75" thickBot="1">
      <c r="A5" s="44" t="s">
        <v>13</v>
      </c>
      <c r="B5" s="45">
        <v>-0.040386</v>
      </c>
      <c r="C5" s="46">
        <v>-1.028002</v>
      </c>
      <c r="D5" s="46">
        <v>0.209426</v>
      </c>
      <c r="E5" s="46">
        <v>-0.077953</v>
      </c>
      <c r="F5" s="47">
        <v>1.584509</v>
      </c>
      <c r="G5" s="48">
        <v>8.29376</v>
      </c>
    </row>
    <row r="6" spans="1:7" ht="12.75" thickTop="1">
      <c r="A6" s="6" t="s">
        <v>14</v>
      </c>
      <c r="B6" s="39">
        <v>-116.9587</v>
      </c>
      <c r="C6" s="40">
        <v>128.1585</v>
      </c>
      <c r="D6" s="40">
        <v>-20.26139</v>
      </c>
      <c r="E6" s="40">
        <v>26.09278</v>
      </c>
      <c r="F6" s="41">
        <v>-114.5022</v>
      </c>
      <c r="G6" s="42">
        <v>0.01604044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0.4991282</v>
      </c>
      <c r="C8" s="13">
        <v>0.2000105</v>
      </c>
      <c r="D8" s="13">
        <v>-0.1489191</v>
      </c>
      <c r="E8" s="13">
        <v>0.7660462</v>
      </c>
      <c r="F8" s="25">
        <v>-3.996176</v>
      </c>
      <c r="G8" s="35">
        <v>-0.2633559</v>
      </c>
    </row>
    <row r="9" spans="1:7" ht="12">
      <c r="A9" s="20" t="s">
        <v>17</v>
      </c>
      <c r="B9" s="29">
        <v>0.5245466</v>
      </c>
      <c r="C9" s="13">
        <v>0.7889426</v>
      </c>
      <c r="D9" s="13">
        <v>-0.05696945</v>
      </c>
      <c r="E9" s="13">
        <v>-0.2902182</v>
      </c>
      <c r="F9" s="25">
        <v>-0.6356273</v>
      </c>
      <c r="G9" s="35">
        <v>0.09758584</v>
      </c>
    </row>
    <row r="10" spans="1:7" ht="12">
      <c r="A10" s="20" t="s">
        <v>18</v>
      </c>
      <c r="B10" s="29">
        <v>-0.2772066</v>
      </c>
      <c r="C10" s="13">
        <v>-1.281705</v>
      </c>
      <c r="D10" s="13">
        <v>-1.163657</v>
      </c>
      <c r="E10" s="13">
        <v>-1.87671</v>
      </c>
      <c r="F10" s="25">
        <v>-1.257337</v>
      </c>
      <c r="G10" s="35">
        <v>-1.24742</v>
      </c>
    </row>
    <row r="11" spans="1:7" ht="12">
      <c r="A11" s="21" t="s">
        <v>19</v>
      </c>
      <c r="B11" s="31">
        <v>1.324566</v>
      </c>
      <c r="C11" s="15">
        <v>0.520189</v>
      </c>
      <c r="D11" s="15">
        <v>0.7462242</v>
      </c>
      <c r="E11" s="15">
        <v>0.7785633</v>
      </c>
      <c r="F11" s="27">
        <v>12.05442</v>
      </c>
      <c r="G11" s="37">
        <v>2.29033</v>
      </c>
    </row>
    <row r="12" spans="1:7" ht="12">
      <c r="A12" s="20" t="s">
        <v>20</v>
      </c>
      <c r="B12" s="29">
        <v>0.08000015</v>
      </c>
      <c r="C12" s="13">
        <v>-0.406343</v>
      </c>
      <c r="D12" s="13">
        <v>-0.2454257</v>
      </c>
      <c r="E12" s="13">
        <v>-0.3788094</v>
      </c>
      <c r="F12" s="25">
        <v>-0.02083948</v>
      </c>
      <c r="G12" s="35">
        <v>-0.2390398</v>
      </c>
    </row>
    <row r="13" spans="1:7" ht="12">
      <c r="A13" s="20" t="s">
        <v>21</v>
      </c>
      <c r="B13" s="29">
        <v>-0.04718007</v>
      </c>
      <c r="C13" s="13">
        <v>-0.1801914</v>
      </c>
      <c r="D13" s="13">
        <v>0.03603625</v>
      </c>
      <c r="E13" s="13">
        <v>0.05795452</v>
      </c>
      <c r="F13" s="25">
        <v>-0.08247313</v>
      </c>
      <c r="G13" s="35">
        <v>-0.03860506</v>
      </c>
    </row>
    <row r="14" spans="1:7" ht="12">
      <c r="A14" s="20" t="s">
        <v>22</v>
      </c>
      <c r="B14" s="29">
        <v>0.0268834</v>
      </c>
      <c r="C14" s="13">
        <v>0.02160404</v>
      </c>
      <c r="D14" s="13">
        <v>-0.03215498</v>
      </c>
      <c r="E14" s="13">
        <v>-0.07417514</v>
      </c>
      <c r="F14" s="25">
        <v>-0.04648335</v>
      </c>
      <c r="G14" s="35">
        <v>-0.02266023</v>
      </c>
    </row>
    <row r="15" spans="1:7" ht="12">
      <c r="A15" s="21" t="s">
        <v>23</v>
      </c>
      <c r="B15" s="31">
        <v>-0.4765056</v>
      </c>
      <c r="C15" s="15">
        <v>-0.2595261</v>
      </c>
      <c r="D15" s="15">
        <v>-0.2102477</v>
      </c>
      <c r="E15" s="15">
        <v>-0.1530988</v>
      </c>
      <c r="F15" s="27">
        <v>-0.3767488</v>
      </c>
      <c r="G15" s="37">
        <v>-0.2691898</v>
      </c>
    </row>
    <row r="16" spans="1:7" ht="12">
      <c r="A16" s="20" t="s">
        <v>24</v>
      </c>
      <c r="B16" s="29">
        <v>0.02829125</v>
      </c>
      <c r="C16" s="13">
        <v>-0.03552082</v>
      </c>
      <c r="D16" s="13">
        <v>-0.03830929</v>
      </c>
      <c r="E16" s="13">
        <v>-0.03836372</v>
      </c>
      <c r="F16" s="25">
        <v>0.01292865</v>
      </c>
      <c r="G16" s="35">
        <v>-0.02115042</v>
      </c>
    </row>
    <row r="17" spans="1:7" ht="12">
      <c r="A17" s="20" t="s">
        <v>25</v>
      </c>
      <c r="B17" s="29">
        <v>-0.06406054</v>
      </c>
      <c r="C17" s="13">
        <v>-0.04873675</v>
      </c>
      <c r="D17" s="13">
        <v>-0.05190168</v>
      </c>
      <c r="E17" s="13">
        <v>-0.04253612</v>
      </c>
      <c r="F17" s="25">
        <v>-0.05323338</v>
      </c>
      <c r="G17" s="35">
        <v>-0.0508297</v>
      </c>
    </row>
    <row r="18" spans="1:7" ht="12">
      <c r="A18" s="20" t="s">
        <v>26</v>
      </c>
      <c r="B18" s="29">
        <v>0.0513757</v>
      </c>
      <c r="C18" s="13">
        <v>0.0170597</v>
      </c>
      <c r="D18" s="13">
        <v>0.0476527</v>
      </c>
      <c r="E18" s="13">
        <v>0.03888997</v>
      </c>
      <c r="F18" s="25">
        <v>0.0001567098</v>
      </c>
      <c r="G18" s="35">
        <v>0.03238293</v>
      </c>
    </row>
    <row r="19" spans="1:7" ht="12">
      <c r="A19" s="21" t="s">
        <v>27</v>
      </c>
      <c r="B19" s="31">
        <v>-0.2033584</v>
      </c>
      <c r="C19" s="15">
        <v>-0.1763537</v>
      </c>
      <c r="D19" s="15">
        <v>-0.1846581</v>
      </c>
      <c r="E19" s="15">
        <v>-0.1809066</v>
      </c>
      <c r="F19" s="27">
        <v>-0.1524828</v>
      </c>
      <c r="G19" s="37">
        <v>-0.1801822</v>
      </c>
    </row>
    <row r="20" spans="1:7" ht="12.75" thickBot="1">
      <c r="A20" s="44" t="s">
        <v>28</v>
      </c>
      <c r="B20" s="45">
        <v>-0.003042687</v>
      </c>
      <c r="C20" s="46">
        <v>0.007353646</v>
      </c>
      <c r="D20" s="46">
        <v>-0.005663981</v>
      </c>
      <c r="E20" s="46">
        <v>0.000587052</v>
      </c>
      <c r="F20" s="47">
        <v>0.006039458</v>
      </c>
      <c r="G20" s="48">
        <v>0.0009116204</v>
      </c>
    </row>
    <row r="21" spans="1:7" ht="12.75" thickTop="1">
      <c r="A21" s="6" t="s">
        <v>29</v>
      </c>
      <c r="B21" s="39">
        <v>23.56223</v>
      </c>
      <c r="C21" s="40">
        <v>-11.02157</v>
      </c>
      <c r="D21" s="40">
        <v>27.041</v>
      </c>
      <c r="E21" s="40">
        <v>-7.441989</v>
      </c>
      <c r="F21" s="41">
        <v>-40.84579</v>
      </c>
      <c r="G21" s="43">
        <v>0.0361216</v>
      </c>
    </row>
    <row r="22" spans="1:7" ht="12">
      <c r="A22" s="20" t="s">
        <v>30</v>
      </c>
      <c r="B22" s="29">
        <v>-0.8077131</v>
      </c>
      <c r="C22" s="13">
        <v>-20.56008</v>
      </c>
      <c r="D22" s="13">
        <v>4.188526</v>
      </c>
      <c r="E22" s="13">
        <v>-1.559061</v>
      </c>
      <c r="F22" s="25">
        <v>31.69028</v>
      </c>
      <c r="G22" s="36">
        <v>0</v>
      </c>
    </row>
    <row r="23" spans="1:7" ht="12">
      <c r="A23" s="20" t="s">
        <v>31</v>
      </c>
      <c r="B23" s="29">
        <v>-13.89574</v>
      </c>
      <c r="C23" s="13">
        <v>-5.459757</v>
      </c>
      <c r="D23" s="13">
        <v>-1.183823</v>
      </c>
      <c r="E23" s="13">
        <v>-1.039565</v>
      </c>
      <c r="F23" s="25">
        <v>-3.128721</v>
      </c>
      <c r="G23" s="49">
        <v>-4.281811</v>
      </c>
    </row>
    <row r="24" spans="1:7" ht="12">
      <c r="A24" s="20" t="s">
        <v>32</v>
      </c>
      <c r="B24" s="50">
        <v>3.600224</v>
      </c>
      <c r="C24" s="51">
        <v>5.856222</v>
      </c>
      <c r="D24" s="51">
        <v>2.525156</v>
      </c>
      <c r="E24" s="51">
        <v>4.693135</v>
      </c>
      <c r="F24" s="52">
        <v>3.858774</v>
      </c>
      <c r="G24" s="49">
        <v>4.181947</v>
      </c>
    </row>
    <row r="25" spans="1:7" ht="12">
      <c r="A25" s="20" t="s">
        <v>33</v>
      </c>
      <c r="B25" s="29">
        <v>-2.641947</v>
      </c>
      <c r="C25" s="13">
        <v>-0.3764238</v>
      </c>
      <c r="D25" s="13">
        <v>0.7547876</v>
      </c>
      <c r="E25" s="13">
        <v>1.227707</v>
      </c>
      <c r="F25" s="25">
        <v>-2.547209</v>
      </c>
      <c r="G25" s="35">
        <v>-0.3366186</v>
      </c>
    </row>
    <row r="26" spans="1:7" ht="12">
      <c r="A26" s="21" t="s">
        <v>34</v>
      </c>
      <c r="B26" s="31">
        <v>0.9276763</v>
      </c>
      <c r="C26" s="15">
        <v>0.5416804</v>
      </c>
      <c r="D26" s="15">
        <v>0.4882789</v>
      </c>
      <c r="E26" s="15">
        <v>0.09033988</v>
      </c>
      <c r="F26" s="27">
        <v>2.370203</v>
      </c>
      <c r="G26" s="37">
        <v>0.7200837</v>
      </c>
    </row>
    <row r="27" spans="1:7" ht="12">
      <c r="A27" s="20" t="s">
        <v>35</v>
      </c>
      <c r="B27" s="50">
        <v>-0.8135793</v>
      </c>
      <c r="C27" s="51">
        <v>-1.108385</v>
      </c>
      <c r="D27" s="51">
        <v>-0.5473152</v>
      </c>
      <c r="E27" s="51">
        <v>-0.4726105</v>
      </c>
      <c r="F27" s="52">
        <v>-0.02756152</v>
      </c>
      <c r="G27" s="49">
        <v>-0.6337589</v>
      </c>
    </row>
    <row r="28" spans="1:7" ht="12">
      <c r="A28" s="20" t="s">
        <v>36</v>
      </c>
      <c r="B28" s="29">
        <v>0.1850741</v>
      </c>
      <c r="C28" s="13">
        <v>0.302693</v>
      </c>
      <c r="D28" s="13">
        <v>-0.1683988</v>
      </c>
      <c r="E28" s="13">
        <v>0.1961025</v>
      </c>
      <c r="F28" s="25">
        <v>0.3565348</v>
      </c>
      <c r="G28" s="35">
        <v>0.1538786</v>
      </c>
    </row>
    <row r="29" spans="1:7" ht="12">
      <c r="A29" s="20" t="s">
        <v>37</v>
      </c>
      <c r="B29" s="29">
        <v>-0.2235365</v>
      </c>
      <c r="C29" s="13">
        <v>-0.1439032</v>
      </c>
      <c r="D29" s="13">
        <v>-0.03296257</v>
      </c>
      <c r="E29" s="13">
        <v>0.01352334</v>
      </c>
      <c r="F29" s="25">
        <v>-0.09997329</v>
      </c>
      <c r="G29" s="35">
        <v>-0.08506254</v>
      </c>
    </row>
    <row r="30" spans="1:7" ht="12">
      <c r="A30" s="21" t="s">
        <v>38</v>
      </c>
      <c r="B30" s="31">
        <v>0.08891645</v>
      </c>
      <c r="C30" s="15">
        <v>0.06205127</v>
      </c>
      <c r="D30" s="15">
        <v>0.07766477</v>
      </c>
      <c r="E30" s="15">
        <v>0.01187773</v>
      </c>
      <c r="F30" s="27">
        <v>0.2371788</v>
      </c>
      <c r="G30" s="37">
        <v>0.08094325</v>
      </c>
    </row>
    <row r="31" spans="1:7" ht="12">
      <c r="A31" s="20" t="s">
        <v>39</v>
      </c>
      <c r="B31" s="29">
        <v>-0.0718718</v>
      </c>
      <c r="C31" s="13">
        <v>-0.1067841</v>
      </c>
      <c r="D31" s="13">
        <v>-0.08038958</v>
      </c>
      <c r="E31" s="13">
        <v>-0.06919583</v>
      </c>
      <c r="F31" s="25">
        <v>-0.07028479</v>
      </c>
      <c r="G31" s="35">
        <v>-0.08146874</v>
      </c>
    </row>
    <row r="32" spans="1:7" ht="12">
      <c r="A32" s="20" t="s">
        <v>40</v>
      </c>
      <c r="B32" s="29">
        <v>0.01943001</v>
      </c>
      <c r="C32" s="13">
        <v>0.01199802</v>
      </c>
      <c r="D32" s="13">
        <v>-0.0225273</v>
      </c>
      <c r="E32" s="13">
        <v>0.009404225</v>
      </c>
      <c r="F32" s="25">
        <v>0.02073232</v>
      </c>
      <c r="G32" s="35">
        <v>0.005307956</v>
      </c>
    </row>
    <row r="33" spans="1:7" ht="12">
      <c r="A33" s="20" t="s">
        <v>41</v>
      </c>
      <c r="B33" s="29">
        <v>0.1030847</v>
      </c>
      <c r="C33" s="13">
        <v>0.06963765</v>
      </c>
      <c r="D33" s="13">
        <v>0.07686401</v>
      </c>
      <c r="E33" s="13">
        <v>0.08538378</v>
      </c>
      <c r="F33" s="25">
        <v>0.08656125</v>
      </c>
      <c r="G33" s="35">
        <v>0.08227565</v>
      </c>
    </row>
    <row r="34" spans="1:7" ht="12">
      <c r="A34" s="21" t="s">
        <v>42</v>
      </c>
      <c r="B34" s="31">
        <v>-0.007860855</v>
      </c>
      <c r="C34" s="15">
        <v>-0.00334134</v>
      </c>
      <c r="D34" s="15">
        <v>-0.0005349463</v>
      </c>
      <c r="E34" s="15">
        <v>-0.007504205</v>
      </c>
      <c r="F34" s="27">
        <v>-0.02836472</v>
      </c>
      <c r="G34" s="37">
        <v>-0.007684535</v>
      </c>
    </row>
    <row r="35" spans="1:7" ht="12.75" thickBot="1">
      <c r="A35" s="22" t="s">
        <v>43</v>
      </c>
      <c r="B35" s="32">
        <v>-0.004516457</v>
      </c>
      <c r="C35" s="16">
        <v>0.003226605</v>
      </c>
      <c r="D35" s="16">
        <v>0.006560621</v>
      </c>
      <c r="E35" s="16">
        <v>0.007482415</v>
      </c>
      <c r="F35" s="28">
        <v>-0.002503456</v>
      </c>
      <c r="G35" s="38">
        <v>0.003165049</v>
      </c>
    </row>
    <row r="36" spans="1:7" ht="12">
      <c r="A36" s="4" t="s">
        <v>44</v>
      </c>
      <c r="B36" s="3">
        <v>20.84961</v>
      </c>
      <c r="C36" s="3">
        <v>20.84961</v>
      </c>
      <c r="D36" s="3">
        <v>20.85877</v>
      </c>
      <c r="E36" s="3">
        <v>20.86182</v>
      </c>
      <c r="F36" s="3">
        <v>20.87402</v>
      </c>
      <c r="G36" s="3"/>
    </row>
    <row r="37" spans="1:6" ht="12">
      <c r="A37" s="4" t="s">
        <v>45</v>
      </c>
      <c r="B37" s="2">
        <v>-0.07273356</v>
      </c>
      <c r="C37" s="2">
        <v>-0.2426148</v>
      </c>
      <c r="D37" s="2">
        <v>-0.3438314</v>
      </c>
      <c r="E37" s="2">
        <v>-0.4130046</v>
      </c>
      <c r="F37" s="2">
        <v>-0.4674276</v>
      </c>
    </row>
    <row r="38" spans="1:7" ht="12">
      <c r="A38" s="4" t="s">
        <v>53</v>
      </c>
      <c r="B38" s="2">
        <v>0.000198833</v>
      </c>
      <c r="C38" s="2">
        <v>-0.0002179071</v>
      </c>
      <c r="D38" s="2">
        <v>3.442511E-05</v>
      </c>
      <c r="E38" s="2">
        <v>-4.43597E-05</v>
      </c>
      <c r="F38" s="2">
        <v>0.0001948719</v>
      </c>
      <c r="G38" s="2">
        <v>0.0002870545</v>
      </c>
    </row>
    <row r="39" spans="1:7" ht="12.75" thickBot="1">
      <c r="A39" s="4" t="s">
        <v>54</v>
      </c>
      <c r="B39" s="2">
        <v>-4.003972E-05</v>
      </c>
      <c r="C39" s="2">
        <v>1.828864E-05</v>
      </c>
      <c r="D39" s="2">
        <v>-4.598412E-05</v>
      </c>
      <c r="E39" s="2">
        <v>1.264447E-05</v>
      </c>
      <c r="F39" s="2">
        <v>6.882028E-05</v>
      </c>
      <c r="G39" s="2">
        <v>0.001177582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3.117395</v>
      </c>
      <c r="F40" s="17" t="s">
        <v>52</v>
      </c>
      <c r="G40" s="8">
        <v>55.064662405182766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0.003757</v>
      </c>
      <c r="D4">
        <v>0.003754</v>
      </c>
      <c r="E4">
        <v>0.003755</v>
      </c>
      <c r="F4">
        <v>0.00208</v>
      </c>
      <c r="G4">
        <v>0.011706</v>
      </c>
    </row>
    <row r="5" spans="1:7" ht="12.75">
      <c r="A5" t="s">
        <v>13</v>
      </c>
      <c r="B5">
        <v>-0.040386</v>
      </c>
      <c r="C5">
        <v>-1.028002</v>
      </c>
      <c r="D5">
        <v>0.209426</v>
      </c>
      <c r="E5">
        <v>-0.077953</v>
      </c>
      <c r="F5">
        <v>1.584509</v>
      </c>
      <c r="G5">
        <v>8.29376</v>
      </c>
    </row>
    <row r="6" spans="1:7" ht="12.75">
      <c r="A6" t="s">
        <v>14</v>
      </c>
      <c r="B6" s="53">
        <v>-116.9587</v>
      </c>
      <c r="C6" s="53">
        <v>128.1585</v>
      </c>
      <c r="D6" s="53">
        <v>-20.26139</v>
      </c>
      <c r="E6" s="53">
        <v>26.09278</v>
      </c>
      <c r="F6" s="53">
        <v>-114.5022</v>
      </c>
      <c r="G6" s="53">
        <v>0.01604044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0.4991282</v>
      </c>
      <c r="C8" s="53">
        <v>0.2000105</v>
      </c>
      <c r="D8" s="53">
        <v>-0.1489191</v>
      </c>
      <c r="E8" s="53">
        <v>0.7660462</v>
      </c>
      <c r="F8" s="53">
        <v>-3.996176</v>
      </c>
      <c r="G8" s="53">
        <v>-0.2633559</v>
      </c>
    </row>
    <row r="9" spans="1:7" ht="12.75">
      <c r="A9" t="s">
        <v>17</v>
      </c>
      <c r="B9" s="53">
        <v>0.5245466</v>
      </c>
      <c r="C9" s="53">
        <v>0.7889426</v>
      </c>
      <c r="D9" s="53">
        <v>-0.05696945</v>
      </c>
      <c r="E9" s="53">
        <v>-0.2902182</v>
      </c>
      <c r="F9" s="53">
        <v>-0.6356273</v>
      </c>
      <c r="G9" s="53">
        <v>0.09758584</v>
      </c>
    </row>
    <row r="10" spans="1:7" ht="12.75">
      <c r="A10" t="s">
        <v>18</v>
      </c>
      <c r="B10" s="53">
        <v>-0.2772066</v>
      </c>
      <c r="C10" s="53">
        <v>-1.281705</v>
      </c>
      <c r="D10" s="53">
        <v>-1.163657</v>
      </c>
      <c r="E10" s="53">
        <v>-1.87671</v>
      </c>
      <c r="F10" s="53">
        <v>-1.257337</v>
      </c>
      <c r="G10" s="53">
        <v>-1.24742</v>
      </c>
    </row>
    <row r="11" spans="1:7" ht="12.75">
      <c r="A11" t="s">
        <v>19</v>
      </c>
      <c r="B11" s="53">
        <v>1.324566</v>
      </c>
      <c r="C11" s="53">
        <v>0.520189</v>
      </c>
      <c r="D11" s="53">
        <v>0.7462242</v>
      </c>
      <c r="E11" s="53">
        <v>0.7785633</v>
      </c>
      <c r="F11" s="53">
        <v>12.05442</v>
      </c>
      <c r="G11" s="53">
        <v>2.29033</v>
      </c>
    </row>
    <row r="12" spans="1:7" ht="12.75">
      <c r="A12" t="s">
        <v>20</v>
      </c>
      <c r="B12" s="53">
        <v>0.08000015</v>
      </c>
      <c r="C12" s="53">
        <v>-0.406343</v>
      </c>
      <c r="D12" s="53">
        <v>-0.2454257</v>
      </c>
      <c r="E12" s="53">
        <v>-0.3788094</v>
      </c>
      <c r="F12" s="53">
        <v>-0.02083948</v>
      </c>
      <c r="G12" s="53">
        <v>-0.2390398</v>
      </c>
    </row>
    <row r="13" spans="1:7" ht="12.75">
      <c r="A13" t="s">
        <v>21</v>
      </c>
      <c r="B13" s="53">
        <v>-0.04718007</v>
      </c>
      <c r="C13" s="53">
        <v>-0.1801914</v>
      </c>
      <c r="D13" s="53">
        <v>0.03603625</v>
      </c>
      <c r="E13" s="53">
        <v>0.05795452</v>
      </c>
      <c r="F13" s="53">
        <v>-0.08247313</v>
      </c>
      <c r="G13" s="53">
        <v>-0.03860506</v>
      </c>
    </row>
    <row r="14" spans="1:7" ht="12.75">
      <c r="A14" t="s">
        <v>22</v>
      </c>
      <c r="B14" s="53">
        <v>0.0268834</v>
      </c>
      <c r="C14" s="53">
        <v>0.02160404</v>
      </c>
      <c r="D14" s="53">
        <v>-0.03215498</v>
      </c>
      <c r="E14" s="53">
        <v>-0.07417514</v>
      </c>
      <c r="F14" s="53">
        <v>-0.04648335</v>
      </c>
      <c r="G14" s="53">
        <v>-0.02266023</v>
      </c>
    </row>
    <row r="15" spans="1:7" ht="12.75">
      <c r="A15" t="s">
        <v>23</v>
      </c>
      <c r="B15" s="53">
        <v>-0.4765056</v>
      </c>
      <c r="C15" s="53">
        <v>-0.2595261</v>
      </c>
      <c r="D15" s="53">
        <v>-0.2102477</v>
      </c>
      <c r="E15" s="53">
        <v>-0.1530988</v>
      </c>
      <c r="F15" s="53">
        <v>-0.3767488</v>
      </c>
      <c r="G15" s="53">
        <v>-0.2691898</v>
      </c>
    </row>
    <row r="16" spans="1:7" ht="12.75">
      <c r="A16" t="s">
        <v>24</v>
      </c>
      <c r="B16" s="53">
        <v>0.02829125</v>
      </c>
      <c r="C16" s="53">
        <v>-0.03552082</v>
      </c>
      <c r="D16" s="53">
        <v>-0.03830929</v>
      </c>
      <c r="E16" s="53">
        <v>-0.03836372</v>
      </c>
      <c r="F16" s="53">
        <v>0.01292865</v>
      </c>
      <c r="G16" s="53">
        <v>-0.02115042</v>
      </c>
    </row>
    <row r="17" spans="1:7" ht="12.75">
      <c r="A17" t="s">
        <v>25</v>
      </c>
      <c r="B17" s="53">
        <v>-0.06406054</v>
      </c>
      <c r="C17" s="53">
        <v>-0.04873675</v>
      </c>
      <c r="D17" s="53">
        <v>-0.05190168</v>
      </c>
      <c r="E17" s="53">
        <v>-0.04253612</v>
      </c>
      <c r="F17" s="53">
        <v>-0.05323338</v>
      </c>
      <c r="G17" s="53">
        <v>-0.0508297</v>
      </c>
    </row>
    <row r="18" spans="1:7" ht="12.75">
      <c r="A18" t="s">
        <v>26</v>
      </c>
      <c r="B18" s="53">
        <v>0.0513757</v>
      </c>
      <c r="C18" s="53">
        <v>0.0170597</v>
      </c>
      <c r="D18" s="53">
        <v>0.0476527</v>
      </c>
      <c r="E18" s="53">
        <v>0.03888997</v>
      </c>
      <c r="F18" s="53">
        <v>0.0001567098</v>
      </c>
      <c r="G18" s="53">
        <v>0.03238293</v>
      </c>
    </row>
    <row r="19" spans="1:7" ht="12.75">
      <c r="A19" t="s">
        <v>27</v>
      </c>
      <c r="B19" s="53">
        <v>-0.2033584</v>
      </c>
      <c r="C19" s="53">
        <v>-0.1763537</v>
      </c>
      <c r="D19" s="53">
        <v>-0.1846581</v>
      </c>
      <c r="E19" s="53">
        <v>-0.1809066</v>
      </c>
      <c r="F19" s="53">
        <v>-0.1524828</v>
      </c>
      <c r="G19" s="53">
        <v>-0.1801822</v>
      </c>
    </row>
    <row r="20" spans="1:7" ht="12.75">
      <c r="A20" t="s">
        <v>28</v>
      </c>
      <c r="B20" s="53">
        <v>-0.003042687</v>
      </c>
      <c r="C20" s="53">
        <v>0.007353646</v>
      </c>
      <c r="D20" s="53">
        <v>-0.005663981</v>
      </c>
      <c r="E20" s="53">
        <v>0.000587052</v>
      </c>
      <c r="F20" s="53">
        <v>0.006039458</v>
      </c>
      <c r="G20" s="53">
        <v>0.0009116204</v>
      </c>
    </row>
    <row r="21" spans="1:7" ht="12.75">
      <c r="A21" t="s">
        <v>29</v>
      </c>
      <c r="B21" s="53">
        <v>23.56223</v>
      </c>
      <c r="C21" s="53">
        <v>-11.02157</v>
      </c>
      <c r="D21" s="53">
        <v>27.041</v>
      </c>
      <c r="E21" s="53">
        <v>-7.441989</v>
      </c>
      <c r="F21" s="53">
        <v>-40.84579</v>
      </c>
      <c r="G21" s="53">
        <v>0.0361216</v>
      </c>
    </row>
    <row r="22" spans="1:7" ht="12.75">
      <c r="A22" t="s">
        <v>30</v>
      </c>
      <c r="B22" s="53">
        <v>-0.8077131</v>
      </c>
      <c r="C22" s="53">
        <v>-20.56008</v>
      </c>
      <c r="D22" s="53">
        <v>4.188526</v>
      </c>
      <c r="E22" s="53">
        <v>-1.559061</v>
      </c>
      <c r="F22" s="53">
        <v>31.69028</v>
      </c>
      <c r="G22" s="53">
        <v>0</v>
      </c>
    </row>
    <row r="23" spans="1:7" ht="12.75">
      <c r="A23" t="s">
        <v>31</v>
      </c>
      <c r="B23" s="53">
        <v>-13.89574</v>
      </c>
      <c r="C23" s="53">
        <v>-5.459757</v>
      </c>
      <c r="D23" s="53">
        <v>-1.183823</v>
      </c>
      <c r="E23" s="53">
        <v>-1.039565</v>
      </c>
      <c r="F23" s="53">
        <v>-3.128721</v>
      </c>
      <c r="G23" s="53">
        <v>-4.281811</v>
      </c>
    </row>
    <row r="24" spans="1:7" ht="12.75">
      <c r="A24" t="s">
        <v>32</v>
      </c>
      <c r="B24" s="53">
        <v>3.600224</v>
      </c>
      <c r="C24" s="53">
        <v>5.856222</v>
      </c>
      <c r="D24" s="53">
        <v>2.525156</v>
      </c>
      <c r="E24" s="53">
        <v>4.693135</v>
      </c>
      <c r="F24" s="53">
        <v>3.858774</v>
      </c>
      <c r="G24" s="53">
        <v>4.181947</v>
      </c>
    </row>
    <row r="25" spans="1:7" ht="12.75">
      <c r="A25" t="s">
        <v>33</v>
      </c>
      <c r="B25" s="53">
        <v>-2.641947</v>
      </c>
      <c r="C25" s="53">
        <v>-0.3764238</v>
      </c>
      <c r="D25" s="53">
        <v>0.7547876</v>
      </c>
      <c r="E25" s="53">
        <v>1.227707</v>
      </c>
      <c r="F25" s="53">
        <v>-2.547209</v>
      </c>
      <c r="G25" s="53">
        <v>-0.3366186</v>
      </c>
    </row>
    <row r="26" spans="1:7" ht="12.75">
      <c r="A26" t="s">
        <v>34</v>
      </c>
      <c r="B26" s="53">
        <v>0.9276763</v>
      </c>
      <c r="C26" s="53">
        <v>0.5416804</v>
      </c>
      <c r="D26" s="53">
        <v>0.4882789</v>
      </c>
      <c r="E26" s="53">
        <v>0.09033988</v>
      </c>
      <c r="F26" s="53">
        <v>2.370203</v>
      </c>
      <c r="G26" s="53">
        <v>0.7200837</v>
      </c>
    </row>
    <row r="27" spans="1:7" ht="12.75">
      <c r="A27" t="s">
        <v>35</v>
      </c>
      <c r="B27" s="53">
        <v>-0.8135793</v>
      </c>
      <c r="C27" s="53">
        <v>-1.108385</v>
      </c>
      <c r="D27" s="53">
        <v>-0.5473152</v>
      </c>
      <c r="E27" s="53">
        <v>-0.4726105</v>
      </c>
      <c r="F27" s="53">
        <v>-0.02756152</v>
      </c>
      <c r="G27" s="53">
        <v>-0.6337589</v>
      </c>
    </row>
    <row r="28" spans="1:7" ht="12.75">
      <c r="A28" t="s">
        <v>36</v>
      </c>
      <c r="B28" s="53">
        <v>0.1850741</v>
      </c>
      <c r="C28" s="53">
        <v>0.302693</v>
      </c>
      <c r="D28" s="53">
        <v>-0.1683988</v>
      </c>
      <c r="E28" s="53">
        <v>0.1961025</v>
      </c>
      <c r="F28" s="53">
        <v>0.3565348</v>
      </c>
      <c r="G28" s="53">
        <v>0.1538786</v>
      </c>
    </row>
    <row r="29" spans="1:7" ht="12.75">
      <c r="A29" t="s">
        <v>37</v>
      </c>
      <c r="B29" s="53">
        <v>-0.2235365</v>
      </c>
      <c r="C29" s="53">
        <v>-0.1439032</v>
      </c>
      <c r="D29" s="53">
        <v>-0.03296257</v>
      </c>
      <c r="E29" s="53">
        <v>0.01352334</v>
      </c>
      <c r="F29" s="53">
        <v>-0.09997329</v>
      </c>
      <c r="G29" s="53">
        <v>-0.08506254</v>
      </c>
    </row>
    <row r="30" spans="1:7" ht="12.75">
      <c r="A30" t="s">
        <v>38</v>
      </c>
      <c r="B30" s="53">
        <v>0.08891645</v>
      </c>
      <c r="C30" s="53">
        <v>0.06205127</v>
      </c>
      <c r="D30" s="53">
        <v>0.07766477</v>
      </c>
      <c r="E30" s="53">
        <v>0.01187773</v>
      </c>
      <c r="F30" s="53">
        <v>0.2371788</v>
      </c>
      <c r="G30" s="53">
        <v>0.08094325</v>
      </c>
    </row>
    <row r="31" spans="1:7" ht="12.75">
      <c r="A31" t="s">
        <v>39</v>
      </c>
      <c r="B31" s="53">
        <v>-0.0718718</v>
      </c>
      <c r="C31" s="53">
        <v>-0.1067841</v>
      </c>
      <c r="D31" s="53">
        <v>-0.08038958</v>
      </c>
      <c r="E31" s="53">
        <v>-0.06919583</v>
      </c>
      <c r="F31" s="53">
        <v>-0.07028479</v>
      </c>
      <c r="G31" s="53">
        <v>-0.08146874</v>
      </c>
    </row>
    <row r="32" spans="1:7" ht="12.75">
      <c r="A32" t="s">
        <v>40</v>
      </c>
      <c r="B32" s="53">
        <v>0.01943001</v>
      </c>
      <c r="C32" s="53">
        <v>0.01199802</v>
      </c>
      <c r="D32" s="53">
        <v>-0.0225273</v>
      </c>
      <c r="E32" s="53">
        <v>0.009404225</v>
      </c>
      <c r="F32" s="53">
        <v>0.02073232</v>
      </c>
      <c r="G32" s="53">
        <v>0.005307956</v>
      </c>
    </row>
    <row r="33" spans="1:7" ht="12.75">
      <c r="A33" t="s">
        <v>41</v>
      </c>
      <c r="B33" s="53">
        <v>0.1030847</v>
      </c>
      <c r="C33" s="53">
        <v>0.06963765</v>
      </c>
      <c r="D33" s="53">
        <v>0.07686401</v>
      </c>
      <c r="E33" s="53">
        <v>0.08538378</v>
      </c>
      <c r="F33" s="53">
        <v>0.08656125</v>
      </c>
      <c r="G33" s="53">
        <v>0.08227565</v>
      </c>
    </row>
    <row r="34" spans="1:7" ht="12.75">
      <c r="A34" t="s">
        <v>42</v>
      </c>
      <c r="B34" s="53">
        <v>-0.007860855</v>
      </c>
      <c r="C34" s="53">
        <v>-0.00334134</v>
      </c>
      <c r="D34" s="53">
        <v>-0.0005349463</v>
      </c>
      <c r="E34" s="53">
        <v>-0.007504205</v>
      </c>
      <c r="F34" s="53">
        <v>-0.02836472</v>
      </c>
      <c r="G34" s="53">
        <v>-0.007684535</v>
      </c>
    </row>
    <row r="35" spans="1:7" ht="12.75">
      <c r="A35" t="s">
        <v>43</v>
      </c>
      <c r="B35" s="53">
        <v>-0.004516457</v>
      </c>
      <c r="C35" s="53">
        <v>0.003226605</v>
      </c>
      <c r="D35" s="53">
        <v>0.006560621</v>
      </c>
      <c r="E35" s="53">
        <v>0.007482415</v>
      </c>
      <c r="F35" s="53">
        <v>-0.002503456</v>
      </c>
      <c r="G35" s="53">
        <v>0.003165049</v>
      </c>
    </row>
    <row r="36" spans="1:6" ht="12.75">
      <c r="A36" t="s">
        <v>44</v>
      </c>
      <c r="B36" s="53">
        <v>20.84961</v>
      </c>
      <c r="C36" s="53">
        <v>20.84961</v>
      </c>
      <c r="D36" s="53">
        <v>20.85877</v>
      </c>
      <c r="E36" s="53">
        <v>20.86182</v>
      </c>
      <c r="F36" s="53">
        <v>20.87402</v>
      </c>
    </row>
    <row r="37" spans="1:6" ht="12.75">
      <c r="A37" t="s">
        <v>45</v>
      </c>
      <c r="B37" s="53">
        <v>-0.07273356</v>
      </c>
      <c r="C37" s="53">
        <v>-0.2426148</v>
      </c>
      <c r="D37" s="53">
        <v>-0.3438314</v>
      </c>
      <c r="E37" s="53">
        <v>-0.4130046</v>
      </c>
      <c r="F37" s="53">
        <v>-0.4674276</v>
      </c>
    </row>
    <row r="38" spans="1:7" ht="12.75">
      <c r="A38" t="s">
        <v>55</v>
      </c>
      <c r="B38" s="53">
        <v>0.000198833</v>
      </c>
      <c r="C38" s="53">
        <v>-0.0002179071</v>
      </c>
      <c r="D38" s="53">
        <v>3.442511E-05</v>
      </c>
      <c r="E38" s="53">
        <v>-4.43597E-05</v>
      </c>
      <c r="F38" s="53">
        <v>0.0001948719</v>
      </c>
      <c r="G38" s="53">
        <v>0.0002870545</v>
      </c>
    </row>
    <row r="39" spans="1:7" ht="12.75">
      <c r="A39" t="s">
        <v>56</v>
      </c>
      <c r="B39" s="53">
        <v>-4.003972E-05</v>
      </c>
      <c r="C39" s="53">
        <v>1.828864E-05</v>
      </c>
      <c r="D39" s="53">
        <v>-4.598412E-05</v>
      </c>
      <c r="E39" s="53">
        <v>1.264447E-05</v>
      </c>
      <c r="F39" s="53">
        <v>6.882028E-05</v>
      </c>
      <c r="G39" s="53">
        <v>0.001177582</v>
      </c>
    </row>
    <row r="40" spans="2:5" ht="12.75">
      <c r="B40" t="s">
        <v>46</v>
      </c>
      <c r="C40">
        <v>-0.003755</v>
      </c>
      <c r="D40" t="s">
        <v>47</v>
      </c>
      <c r="E40">
        <v>3.117395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0.00019883302406152465</v>
      </c>
      <c r="C50">
        <f>-0.017/(C7*C7+C22*C22)*(C21*C22+C6*C7)</f>
        <v>-0.00021790705161144657</v>
      </c>
      <c r="D50">
        <f>-0.017/(D7*D7+D22*D22)*(D21*D22+D6*D7)</f>
        <v>3.442510243217986E-05</v>
      </c>
      <c r="E50">
        <f>-0.017/(E7*E7+E22*E22)*(E21*E22+E6*E7)</f>
        <v>-4.435969734927971E-05</v>
      </c>
      <c r="F50">
        <f>-0.017/(F7*F7+F22*F22)*(F21*F22+F6*F7)</f>
        <v>0.0001948718334218694</v>
      </c>
      <c r="G50">
        <f>(B50*B$4+C50*C$4+D50*D$4+E50*E$4+F50*F$4)/SUM(B$4:F$4)</f>
        <v>-2.084484680706761E-08</v>
      </c>
    </row>
    <row r="51" spans="1:7" ht="12.75">
      <c r="A51" t="s">
        <v>59</v>
      </c>
      <c r="B51">
        <f>-0.017/(B7*B7+B22*B22)*(B21*B7-B6*B22)</f>
        <v>-4.0039730996175294E-05</v>
      </c>
      <c r="C51">
        <f>-0.017/(C7*C7+C22*C22)*(C21*C7-C6*C22)</f>
        <v>1.828865035863046E-05</v>
      </c>
      <c r="D51">
        <f>-0.017/(D7*D7+D22*D22)*(D21*D7-D6*D22)</f>
        <v>-4.5984119043658996E-05</v>
      </c>
      <c r="E51">
        <f>-0.017/(E7*E7+E22*E22)*(E21*E7-E6*E22)</f>
        <v>1.2644465352589094E-05</v>
      </c>
      <c r="F51">
        <f>-0.017/(F7*F7+F22*F22)*(F21*F7-F6*F22)</f>
        <v>6.882028870347476E-05</v>
      </c>
      <c r="G51">
        <f>(B51*B$4+C51*C$4+D51*D$4+E51*E$4+F51*F$4)/SUM(B$4:F$4)</f>
        <v>-2.548040674305759E-07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9999.94621899739</v>
      </c>
      <c r="C62">
        <f>C7+(2/0.017)*(C8*C50-C23*C51)</f>
        <v>10000.006619751584</v>
      </c>
      <c r="D62">
        <f>D7+(2/0.017)*(D8*D50-D23*D51)</f>
        <v>9999.992992516114</v>
      </c>
      <c r="E62">
        <f>E7+(2/0.017)*(E8*E50-E23*E51)</f>
        <v>9999.99754860777</v>
      </c>
      <c r="F62">
        <f>F7+(2/0.017)*(F8*F50-F23*F51)</f>
        <v>9999.933714981024</v>
      </c>
    </row>
    <row r="63" spans="1:6" ht="12.75">
      <c r="A63" t="s">
        <v>67</v>
      </c>
      <c r="B63">
        <f>B8+(3/0.017)*(B9*B50-B24*B51)</f>
        <v>0.5429721742162057</v>
      </c>
      <c r="C63">
        <f>C8+(3/0.017)*(C9*C50-C24*C51)</f>
        <v>0.1507719319228491</v>
      </c>
      <c r="D63">
        <f>D8+(3/0.017)*(D9*D50-D24*D51)</f>
        <v>-0.12877394206657855</v>
      </c>
      <c r="E63">
        <f>E8+(3/0.017)*(E9*E50-E24*E51)</f>
        <v>0.7578459309320111</v>
      </c>
      <c r="F63">
        <f>F8+(3/0.017)*(F9*F50-F24*F51)</f>
        <v>-4.064898552596257</v>
      </c>
    </row>
    <row r="64" spans="1:6" ht="12.75">
      <c r="A64" t="s">
        <v>68</v>
      </c>
      <c r="B64">
        <f>B9+(4/0.017)*(B10*B50-B25*B51)</f>
        <v>0.48668761794024334</v>
      </c>
      <c r="C64">
        <f>C9+(4/0.017)*(C10*C50-C25*C51)</f>
        <v>0.856278327258945</v>
      </c>
      <c r="D64">
        <f>D9+(4/0.017)*(D10*D50-D25*D51)</f>
        <v>-0.0582284543693754</v>
      </c>
      <c r="E64">
        <f>E9+(4/0.017)*(E10*E50-E25*E51)</f>
        <v>-0.2742825320028857</v>
      </c>
      <c r="F64">
        <f>F9+(4/0.017)*(F10*F50-F25*F51)</f>
        <v>-0.6520319841531915</v>
      </c>
    </row>
    <row r="65" spans="1:6" ht="12.75">
      <c r="A65" t="s">
        <v>69</v>
      </c>
      <c r="B65">
        <f>B10+(5/0.017)*(B11*B50-B26*B51)</f>
        <v>-0.18882090210217511</v>
      </c>
      <c r="C65">
        <f>C10+(5/0.017)*(C11*C50-C26*C51)</f>
        <v>-1.3179577807977736</v>
      </c>
      <c r="D65">
        <f>D10+(5/0.017)*(D11*D50-D26*D51)</f>
        <v>-1.1494976118863298</v>
      </c>
      <c r="E65">
        <f>E10+(5/0.017)*(E11*E50-E26*E51)</f>
        <v>-1.887203862305257</v>
      </c>
      <c r="F65">
        <f>F10+(5/0.017)*(F11*F50-F26*F51)</f>
        <v>-0.6144108613260559</v>
      </c>
    </row>
    <row r="66" spans="1:6" ht="12.75">
      <c r="A66" t="s">
        <v>70</v>
      </c>
      <c r="B66">
        <f>B11+(6/0.017)*(B12*B50-B27*B51)</f>
        <v>1.3186828854472301</v>
      </c>
      <c r="C66">
        <f>C11+(6/0.017)*(C12*C50-C27*C51)</f>
        <v>0.5585946014590708</v>
      </c>
      <c r="D66">
        <f>D11+(6/0.017)*(D12*D50-D27*D51)</f>
        <v>0.7343595133506376</v>
      </c>
      <c r="E66">
        <f>E11+(6/0.017)*(E12*E50-E27*E51)</f>
        <v>0.7866032214457348</v>
      </c>
      <c r="F66">
        <f>F11+(6/0.017)*(F12*F50-F27*F51)</f>
        <v>12.053656152031182</v>
      </c>
    </row>
    <row r="67" spans="1:6" ht="12.75">
      <c r="A67" t="s">
        <v>71</v>
      </c>
      <c r="B67">
        <f>B12+(7/0.017)*(B13*B50-B28*B51)</f>
        <v>0.07918871048786906</v>
      </c>
      <c r="C67">
        <f>C12+(7/0.017)*(C13*C50-C28*C51)</f>
        <v>-0.39245453460016844</v>
      </c>
      <c r="D67">
        <f>D12+(7/0.017)*(D13*D50-D28*D51)</f>
        <v>-0.24810345482820081</v>
      </c>
      <c r="E67">
        <f>E12+(7/0.017)*(E13*E50-E28*E51)</f>
        <v>-0.3808889996257766</v>
      </c>
      <c r="F67">
        <f>F12+(7/0.017)*(F13*F50-F28*F51)</f>
        <v>-0.0375606344376371</v>
      </c>
    </row>
    <row r="68" spans="1:6" ht="12.75">
      <c r="A68" t="s">
        <v>72</v>
      </c>
      <c r="B68">
        <f>B13+(8/0.017)*(B14*B50-B29*B51)</f>
        <v>-0.048876556404127504</v>
      </c>
      <c r="C68">
        <f>C13+(8/0.017)*(C14*C50-C29*C51)</f>
        <v>-0.18116828345835656</v>
      </c>
      <c r="D68">
        <f>D13+(8/0.017)*(D14*D50-D29*D51)</f>
        <v>0.03480204142443782</v>
      </c>
      <c r="E68">
        <f>E13+(8/0.017)*(E14*E50-E29*E51)</f>
        <v>0.05942246887395726</v>
      </c>
      <c r="F68">
        <f>F13+(8/0.017)*(F14*F50-F29*F51)</f>
        <v>-0.08349812056830788</v>
      </c>
    </row>
    <row r="69" spans="1:6" ht="12.75">
      <c r="A69" t="s">
        <v>73</v>
      </c>
      <c r="B69">
        <f>B14+(9/0.017)*(B15*B50-B30*B51)</f>
        <v>-0.02139093695412043</v>
      </c>
      <c r="C69">
        <f>C14+(9/0.017)*(C15*C50-C30*C51)</f>
        <v>0.050942839974876836</v>
      </c>
      <c r="D69">
        <f>D14+(9/0.017)*(D15*D50-D30*D51)</f>
        <v>-0.03409604313029802</v>
      </c>
      <c r="E69">
        <f>E14+(9/0.017)*(E15*E50-E30*E51)</f>
        <v>-0.07065919529507239</v>
      </c>
      <c r="F69">
        <f>F14+(9/0.017)*(F15*F50-F30*F51)</f>
        <v>-0.09399299623367624</v>
      </c>
    </row>
    <row r="70" spans="1:6" ht="12.75">
      <c r="A70" t="s">
        <v>74</v>
      </c>
      <c r="B70">
        <f>B15+(10/0.017)*(B16*B50-B31*B51)</f>
        <v>-0.4748894192624884</v>
      </c>
      <c r="C70">
        <f>C15+(10/0.017)*(C16*C50-C31*C51)</f>
        <v>-0.2538242328083635</v>
      </c>
      <c r="D70">
        <f>D15+(10/0.017)*(D16*D50-D31*D51)</f>
        <v>-0.21319796191114343</v>
      </c>
      <c r="E70">
        <f>E15+(10/0.017)*(E16*E50-E31*E51)</f>
        <v>-0.15158306630389934</v>
      </c>
      <c r="F70">
        <f>F15+(10/0.017)*(F16*F50-F31*F51)</f>
        <v>-0.3724214769009219</v>
      </c>
    </row>
    <row r="71" spans="1:6" ht="12.75">
      <c r="A71" t="s">
        <v>75</v>
      </c>
      <c r="B71">
        <f>B16+(11/0.017)*(B17*B50-B32*B51)</f>
        <v>0.020552828606283886</v>
      </c>
      <c r="C71">
        <f>C16+(11/0.017)*(C17*C50-C32*C51)</f>
        <v>-0.02879098512039227</v>
      </c>
      <c r="D71">
        <f>D16+(11/0.017)*(D17*D50-D32*D51)</f>
        <v>-0.04013569033227523</v>
      </c>
      <c r="E71">
        <f>E16+(11/0.017)*(E17*E50-E32*E51)</f>
        <v>-0.03721973422724976</v>
      </c>
      <c r="F71">
        <f>F16+(11/0.017)*(F17*F50-F32*F51)</f>
        <v>0.005293038430288537</v>
      </c>
    </row>
    <row r="72" spans="1:6" ht="12.75">
      <c r="A72" t="s">
        <v>76</v>
      </c>
      <c r="B72">
        <f>B17+(12/0.017)*(B18*B50-B33*B51)</f>
        <v>-0.05393630273969475</v>
      </c>
      <c r="C72">
        <f>C17+(12/0.017)*(C18*C50-C33*C51)</f>
        <v>-0.05225981416072175</v>
      </c>
      <c r="D72">
        <f>D17+(12/0.017)*(D18*D50-D33*D51)</f>
        <v>-0.04824875797787087</v>
      </c>
      <c r="E72">
        <f>E17+(12/0.017)*(E18*E50-E33*E51)</f>
        <v>-0.04451596438612164</v>
      </c>
      <c r="F72">
        <f>F17+(12/0.017)*(F18*F50-F33*F51)</f>
        <v>-0.05741688486317116</v>
      </c>
    </row>
    <row r="73" spans="1:6" ht="12.75">
      <c r="A73" t="s">
        <v>77</v>
      </c>
      <c r="B73">
        <f>B18+(13/0.017)*(B19*B50-B34*B51)</f>
        <v>0.020214614230654702</v>
      </c>
      <c r="C73">
        <f>C18+(13/0.017)*(C19*C50-C34*C51)</f>
        <v>0.04649309436987443</v>
      </c>
      <c r="D73">
        <f>D18+(13/0.017)*(D19*D50-D34*D51)</f>
        <v>0.042772750026879566</v>
      </c>
      <c r="E73">
        <f>E18+(13/0.017)*(E19*E50-E34*E51)</f>
        <v>0.04509926605293586</v>
      </c>
      <c r="F73">
        <f>F18+(13/0.017)*(F19*F50-F34*F51)</f>
        <v>-0.021073463703811236</v>
      </c>
    </row>
    <row r="74" spans="1:6" ht="12.75">
      <c r="A74" t="s">
        <v>78</v>
      </c>
      <c r="B74">
        <f>B19+(14/0.017)*(B20*B50-B35*B51)</f>
        <v>-0.2040055494900858</v>
      </c>
      <c r="C74">
        <f>C19+(14/0.017)*(C20*C50-C35*C51)</f>
        <v>-0.17772192952753094</v>
      </c>
      <c r="D74">
        <f>D19+(14/0.017)*(D20*D50-D35*D51)</f>
        <v>-0.1845702283815579</v>
      </c>
      <c r="E74">
        <f>E19+(14/0.017)*(E20*E50-E35*E51)</f>
        <v>-0.1810059609533984</v>
      </c>
      <c r="F74">
        <f>F19+(14/0.017)*(F20*F50-F35*F51)</f>
        <v>-0.1513716868557558</v>
      </c>
    </row>
    <row r="75" spans="1:6" ht="12.75">
      <c r="A75" t="s">
        <v>79</v>
      </c>
      <c r="B75" s="53">
        <f>B20</f>
        <v>-0.003042687</v>
      </c>
      <c r="C75" s="53">
        <f>C20</f>
        <v>0.007353646</v>
      </c>
      <c r="D75" s="53">
        <f>D20</f>
        <v>-0.005663981</v>
      </c>
      <c r="E75" s="53">
        <f>E20</f>
        <v>0.000587052</v>
      </c>
      <c r="F75" s="53">
        <f>F20</f>
        <v>0.006039458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-1.135115095839211</v>
      </c>
      <c r="C82">
        <f>C22+(2/0.017)*(C8*C51+C23*C50)</f>
        <v>-20.419682650295584</v>
      </c>
      <c r="D82">
        <f>D22+(2/0.017)*(D8*D51+D23*D50)</f>
        <v>4.184537139480671</v>
      </c>
      <c r="E82">
        <f>E22+(2/0.017)*(E8*E51+E23*E50)</f>
        <v>-1.5524961725400839</v>
      </c>
      <c r="F82">
        <f>F22+(2/0.017)*(F8*F51+F23*F50)</f>
        <v>31.586195578404073</v>
      </c>
    </row>
    <row r="83" spans="1:6" ht="12.75">
      <c r="A83" t="s">
        <v>82</v>
      </c>
      <c r="B83">
        <f>B23+(3/0.017)*(B9*B51+B24*B50)</f>
        <v>-13.773121049330602</v>
      </c>
      <c r="C83">
        <f>C23+(3/0.017)*(C9*C51+C24*C50)</f>
        <v>-5.68240700721841</v>
      </c>
      <c r="D83">
        <f>D23+(3/0.017)*(D9*D51+D24*D50)</f>
        <v>-1.168020333424491</v>
      </c>
      <c r="E83">
        <f>E23+(3/0.017)*(E9*E51+E24*E50)</f>
        <v>-1.0769513003871594</v>
      </c>
      <c r="F83">
        <f>F23+(3/0.017)*(F9*F51+F24*F50)</f>
        <v>-3.0037405923799714</v>
      </c>
    </row>
    <row r="84" spans="1:6" ht="12.75">
      <c r="A84" t="s">
        <v>83</v>
      </c>
      <c r="B84">
        <f>B24+(4/0.017)*(B10*B51+B25*B50)</f>
        <v>3.479234109711551</v>
      </c>
      <c r="C84">
        <f>C24+(4/0.017)*(C10*C51+C25*C50)</f>
        <v>5.87000664607211</v>
      </c>
      <c r="D84">
        <f>D24+(4/0.017)*(D10*D51+D25*D50)</f>
        <v>2.543860325284359</v>
      </c>
      <c r="E84">
        <f>E24+(4/0.017)*(E10*E51+E25*E50)</f>
        <v>4.674737186935189</v>
      </c>
      <c r="F84">
        <f>F24+(4/0.017)*(F10*F51+F25*F50)</f>
        <v>3.7216188039350007</v>
      </c>
    </row>
    <row r="85" spans="1:6" ht="12.75">
      <c r="A85" t="s">
        <v>84</v>
      </c>
      <c r="B85">
        <f>B25+(5/0.017)*(B11*B51+B26*B50)</f>
        <v>-2.6032948183080804</v>
      </c>
      <c r="C85">
        <f>C25+(5/0.017)*(C11*C51+C26*C50)</f>
        <v>-0.40834216004067747</v>
      </c>
      <c r="D85">
        <f>D25+(5/0.017)*(D11*D51+D26*D50)</f>
        <v>0.7496389496182096</v>
      </c>
      <c r="E85">
        <f>E25+(5/0.017)*(E11*E51+E26*E50)</f>
        <v>1.229423784393023</v>
      </c>
      <c r="F85">
        <f>F25+(5/0.017)*(F11*F51+F26*F50)</f>
        <v>-2.1673635680161896</v>
      </c>
    </row>
    <row r="86" spans="1:6" ht="12.75">
      <c r="A86" t="s">
        <v>85</v>
      </c>
      <c r="B86">
        <f>B26+(6/0.017)*(B12*B51+B27*B50)</f>
        <v>0.869451729287584</v>
      </c>
      <c r="C86">
        <f>C26+(6/0.017)*(C12*C51+C27*C50)</f>
        <v>0.6243016149462386</v>
      </c>
      <c r="D86">
        <f>D26+(6/0.017)*(D12*D51+D27*D50)</f>
        <v>0.4856121833349945</v>
      </c>
      <c r="E86">
        <f>E26+(6/0.017)*(E12*E51+E27*E50)</f>
        <v>0.09604870932137295</v>
      </c>
      <c r="F86">
        <f>F26+(6/0.017)*(F12*F51+F27*F50)</f>
        <v>2.367801184836121</v>
      </c>
    </row>
    <row r="87" spans="1:6" ht="12.75">
      <c r="A87" t="s">
        <v>86</v>
      </c>
      <c r="B87">
        <f>B27+(7/0.017)*(B13*B51+B28*B50)</f>
        <v>-0.7976489798807341</v>
      </c>
      <c r="C87">
        <f>C27+(7/0.017)*(C13*C51+C28*C50)</f>
        <v>-1.1369015162823288</v>
      </c>
      <c r="D87">
        <f>D27+(7/0.017)*(D13*D51+D28*D50)</f>
        <v>-0.5503845934144355</v>
      </c>
      <c r="E87">
        <f>E27+(7/0.017)*(E13*E51+E28*E50)</f>
        <v>-0.475890717964994</v>
      </c>
      <c r="F87">
        <f>F27+(7/0.017)*(F13*F51+F28*F50)</f>
        <v>-0.0012897930138386915</v>
      </c>
    </row>
    <row r="88" spans="1:6" ht="12.75">
      <c r="A88" t="s">
        <v>87</v>
      </c>
      <c r="B88">
        <f>B28+(8/0.017)*(B14*B51+B29*B50)</f>
        <v>0.16365158593534512</v>
      </c>
      <c r="C88">
        <f>C28+(8/0.017)*(C14*C51+C29*C50)</f>
        <v>0.31763541447686877</v>
      </c>
      <c r="D88">
        <f>D28+(8/0.017)*(D14*D51+D29*D50)</f>
        <v>-0.168236974786123</v>
      </c>
      <c r="E88">
        <f>E28+(8/0.017)*(E14*E51+E29*E50)</f>
        <v>0.19537883117303304</v>
      </c>
      <c r="F88">
        <f>F28+(8/0.017)*(F14*F51+F29*F50)</f>
        <v>0.3458613995847431</v>
      </c>
    </row>
    <row r="89" spans="1:6" ht="12.75">
      <c r="A89" t="s">
        <v>88</v>
      </c>
      <c r="B89">
        <f>B29+(9/0.017)*(B15*B51+B30*B50)</f>
        <v>-0.20407602093174246</v>
      </c>
      <c r="C89">
        <f>C29+(9/0.017)*(C15*C51+C30*C50)</f>
        <v>-0.15357438368038606</v>
      </c>
      <c r="D89">
        <f>D29+(9/0.017)*(D15*D51+D30*D50)</f>
        <v>-0.026428743155723834</v>
      </c>
      <c r="E89">
        <f>E29+(9/0.017)*(E15*E51+E30*E50)</f>
        <v>0.01221953383405442</v>
      </c>
      <c r="F89">
        <f>F29+(9/0.017)*(F15*F51+F30*F50)</f>
        <v>-0.0892307277775882</v>
      </c>
    </row>
    <row r="90" spans="1:6" ht="12.75">
      <c r="A90" t="s">
        <v>89</v>
      </c>
      <c r="B90">
        <f>B30+(10/0.017)*(B16*B51+B31*B50)</f>
        <v>0.07984394330688786</v>
      </c>
      <c r="C90">
        <f>C30+(10/0.017)*(C16*C51+C31*C50)</f>
        <v>0.07535678796032354</v>
      </c>
      <c r="D90">
        <f>D30+(10/0.017)*(D16*D51+D31*D50)</f>
        <v>0.07707312260344595</v>
      </c>
      <c r="E90">
        <f>E30+(10/0.017)*(E16*E51+E31*E50)</f>
        <v>0.013397975498997516</v>
      </c>
      <c r="F90">
        <f>F30+(10/0.017)*(F16*F51+F31*F50)</f>
        <v>0.22964540443327947</v>
      </c>
    </row>
    <row r="91" spans="1:6" ht="12.75">
      <c r="A91" t="s">
        <v>90</v>
      </c>
      <c r="B91">
        <f>B31+(11/0.017)*(B17*B51+B32*B50)</f>
        <v>-0.06771231536564298</v>
      </c>
      <c r="C91">
        <f>C31+(11/0.017)*(C17*C51+C32*C50)</f>
        <v>-0.10905254752830311</v>
      </c>
      <c r="D91">
        <f>D31+(11/0.017)*(D17*D51+D32*D50)</f>
        <v>-0.0793470721977459</v>
      </c>
      <c r="E91">
        <f>E31+(11/0.017)*(E17*E51+E32*E50)</f>
        <v>-0.06981378092789171</v>
      </c>
      <c r="F91">
        <f>F31+(11/0.017)*(F17*F51+F32*F50)</f>
        <v>-0.07004110206344127</v>
      </c>
    </row>
    <row r="92" spans="1:6" ht="12.75">
      <c r="A92" t="s">
        <v>91</v>
      </c>
      <c r="B92">
        <f>B32+(12/0.017)*(B18*B51+B33*B50)</f>
        <v>0.032446179478401074</v>
      </c>
      <c r="C92">
        <f>C32+(12/0.017)*(C18*C51+C33*C50)</f>
        <v>0.0015068180441458415</v>
      </c>
      <c r="D92">
        <f>D32+(12/0.017)*(D18*D51+D33*D50)</f>
        <v>-0.022206276008437886</v>
      </c>
      <c r="E92">
        <f>E32+(12/0.017)*(E18*E51+E33*E50)</f>
        <v>0.0070777385803934695</v>
      </c>
      <c r="F92">
        <f>F32+(12/0.017)*(F18*F51+F33*F50)</f>
        <v>0.032647003038447614</v>
      </c>
    </row>
    <row r="93" spans="1:6" ht="12.75">
      <c r="A93" t="s">
        <v>92</v>
      </c>
      <c r="B93">
        <f>B33+(13/0.017)*(B19*B51+B34*B50)</f>
        <v>0.10811601969328793</v>
      </c>
      <c r="C93">
        <f>C33+(13/0.017)*(C19*C51+C34*C50)</f>
        <v>0.06772804970929691</v>
      </c>
      <c r="D93">
        <f>D33+(13/0.017)*(D19*D51+D34*D50)</f>
        <v>0.08334330518416674</v>
      </c>
      <c r="E93">
        <f>E33+(13/0.017)*(E19*E51+E34*E50)</f>
        <v>0.08388909890291761</v>
      </c>
      <c r="F93">
        <f>F33+(13/0.017)*(F19*F51+F34*F50)</f>
        <v>0.07430959476354364</v>
      </c>
    </row>
    <row r="94" spans="1:6" ht="12.75">
      <c r="A94" t="s">
        <v>93</v>
      </c>
      <c r="B94">
        <f>B34+(14/0.017)*(B20*B51+B35*B50)</f>
        <v>-0.008500072298891525</v>
      </c>
      <c r="C94">
        <f>C34+(14/0.017)*(C20*C51+C35*C50)</f>
        <v>-0.003809608476702032</v>
      </c>
      <c r="D94">
        <f>D34+(14/0.017)*(D20*D51+D35*D50)</f>
        <v>-0.0001344612899339846</v>
      </c>
      <c r="E94">
        <f>E34+(14/0.017)*(E20*E51+E35*E50)</f>
        <v>-0.007771435934490917</v>
      </c>
      <c r="F94">
        <f>F34+(14/0.017)*(F20*F51+F35*F50)</f>
        <v>-0.02842419184965521</v>
      </c>
    </row>
    <row r="95" spans="1:6" ht="12.75">
      <c r="A95" t="s">
        <v>94</v>
      </c>
      <c r="B95" s="53">
        <f>B35</f>
        <v>-0.004516457</v>
      </c>
      <c r="C95" s="53">
        <f>C35</f>
        <v>0.003226605</v>
      </c>
      <c r="D95" s="53">
        <f>D35</f>
        <v>0.006560621</v>
      </c>
      <c r="E95" s="53">
        <f>E35</f>
        <v>0.007482415</v>
      </c>
      <c r="F95" s="53">
        <f>F35</f>
        <v>-0.002503456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0.5429750943907026</v>
      </c>
      <c r="C103">
        <f>C63*10000/C62</f>
        <v>0.15077183211564166</v>
      </c>
      <c r="D103">
        <f>D63*10000/D62</f>
        <v>-0.1287740323047742</v>
      </c>
      <c r="E103">
        <f>E63*10000/E62</f>
        <v>0.7578461167098194</v>
      </c>
      <c r="F103">
        <f>F63*10000/F62</f>
        <v>-4.064925496962627</v>
      </c>
      <c r="G103">
        <f>AVERAGE(C103:E103)</f>
        <v>0.2599479721735623</v>
      </c>
      <c r="H103">
        <f>STDEV(C103:E103)</f>
        <v>0.45328070147329796</v>
      </c>
      <c r="I103">
        <f>(B103*B4+C103*C4+D103*D4+E103*E4+F103*F4)/SUM(B4:F4)</f>
        <v>-0.2752201794027036</v>
      </c>
      <c r="K103">
        <f>(LN(H103)+LN(H123))/2-LN(K114*K115^3)</f>
        <v>-3.790098500411749</v>
      </c>
    </row>
    <row r="104" spans="1:11" ht="12.75">
      <c r="A104" t="s">
        <v>68</v>
      </c>
      <c r="B104">
        <f>B64*10000/B62</f>
        <v>0.4866902354091254</v>
      </c>
      <c r="C104">
        <f>C64*10000/C62</f>
        <v>0.8562777604243388</v>
      </c>
      <c r="D104">
        <f>D64*10000/D62</f>
        <v>-0.05822849517289956</v>
      </c>
      <c r="E104">
        <f>E64*10000/E62</f>
        <v>-0.274282599240309</v>
      </c>
      <c r="F104">
        <f>F64*10000/F62</f>
        <v>-0.6520363061770843</v>
      </c>
      <c r="G104">
        <f>AVERAGE(C104:E104)</f>
        <v>0.17458888867037672</v>
      </c>
      <c r="H104">
        <f>STDEV(C104:E104)</f>
        <v>0.6001621717302624</v>
      </c>
      <c r="I104">
        <f>(B104*B4+C104*C4+D104*D4+E104*E4+F104*F4)/SUM(B4:F4)</f>
        <v>0.10983489086164555</v>
      </c>
      <c r="K104">
        <f>(LN(H104)+LN(H124))/2-LN(K114*K115^4)</f>
        <v>-3.2816743830243293</v>
      </c>
    </row>
    <row r="105" spans="1:11" ht="12.75">
      <c r="A105" t="s">
        <v>69</v>
      </c>
      <c r="B105">
        <f>B65*10000/B62</f>
        <v>-0.18882191760537947</v>
      </c>
      <c r="C105">
        <f>C65*10000/C62</f>
        <v>-1.3179569083430402</v>
      </c>
      <c r="D105">
        <f>D65*10000/D62</f>
        <v>-1.1494984173954934</v>
      </c>
      <c r="E105">
        <f>E65*10000/E62</f>
        <v>-1.887204324933059</v>
      </c>
      <c r="F105">
        <f>F65*10000/F62</f>
        <v>-0.6144149339766117</v>
      </c>
      <c r="G105">
        <f>AVERAGE(C105:E105)</f>
        <v>-1.451553216890531</v>
      </c>
      <c r="H105">
        <f>STDEV(C105:E105)</f>
        <v>0.3865727379770757</v>
      </c>
      <c r="I105">
        <f>(B105*B4+C105*C4+D105*D4+E105*E4+F105*F4)/SUM(B4:F4)</f>
        <v>-1.156805977177545</v>
      </c>
      <c r="K105">
        <f>(LN(H105)+LN(H125))/2-LN(K114*K115^5)</f>
        <v>-3.2571531238013667</v>
      </c>
    </row>
    <row r="106" spans="1:11" ht="12.75">
      <c r="A106" t="s">
        <v>70</v>
      </c>
      <c r="B106">
        <f>B66*10000/B62</f>
        <v>1.3186899774941425</v>
      </c>
      <c r="C106">
        <f>C66*10000/C62</f>
        <v>0.5585942316835658</v>
      </c>
      <c r="D106">
        <f>D66*10000/D62</f>
        <v>0.7343600279522439</v>
      </c>
      <c r="E106">
        <f>E66*10000/E62</f>
        <v>0.7866034142730847</v>
      </c>
      <c r="F106">
        <f>F66*10000/F62</f>
        <v>12.053736050243465</v>
      </c>
      <c r="G106">
        <f>AVERAGE(C106:E106)</f>
        <v>0.6931858913029648</v>
      </c>
      <c r="H106">
        <f>STDEV(C106:E106)</f>
        <v>0.11945094802007732</v>
      </c>
      <c r="I106">
        <f>(B106*B4+C106*C4+D106*D4+E106*E4+F106*F4)/SUM(B4:F4)</f>
        <v>2.297593086765355</v>
      </c>
      <c r="K106">
        <f>(LN(H106)+LN(H126))/2-LN(K114*K115^6)</f>
        <v>-3.8145783662268555</v>
      </c>
    </row>
    <row r="107" spans="1:11" ht="12.75">
      <c r="A107" t="s">
        <v>71</v>
      </c>
      <c r="B107">
        <f>B67*10000/B62</f>
        <v>0.07918913637498408</v>
      </c>
      <c r="C107">
        <f>C67*10000/C62</f>
        <v>-0.3924542748051877</v>
      </c>
      <c r="D107">
        <f>D67*10000/D62</f>
        <v>-0.2481036286864188</v>
      </c>
      <c r="E107">
        <f>E67*10000/E62</f>
        <v>-0.3808890929966329</v>
      </c>
      <c r="F107">
        <f>F67*10000/F62</f>
        <v>-0.03756088341002406</v>
      </c>
      <c r="G107">
        <f>AVERAGE(C107:E107)</f>
        <v>-0.3404823321627464</v>
      </c>
      <c r="H107">
        <f>STDEV(C107:E107)</f>
        <v>0.08021101545013448</v>
      </c>
      <c r="I107">
        <f>(B107*B4+C107*C4+D107*D4+E107*E4+F107*F4)/SUM(B4:F4)</f>
        <v>-0.2392437076636842</v>
      </c>
      <c r="K107">
        <f>(LN(H107)+LN(H127))/2-LN(K114*K115^7)</f>
        <v>-3.2828317760675745</v>
      </c>
    </row>
    <row r="108" spans="1:9" ht="12.75">
      <c r="A108" t="s">
        <v>72</v>
      </c>
      <c r="B108">
        <f>B68*10000/B62</f>
        <v>-0.04887681926856197</v>
      </c>
      <c r="C108">
        <f>C68*10000/C62</f>
        <v>-0.1811681635295328</v>
      </c>
      <c r="D108">
        <f>D68*10000/D62</f>
        <v>0.03480206581192936</v>
      </c>
      <c r="E108">
        <f>E68*10000/E62</f>
        <v>0.05942248344073868</v>
      </c>
      <c r="F108">
        <f>F68*10000/F62</f>
        <v>-0.08349867403942719</v>
      </c>
      <c r="G108">
        <f>AVERAGE(C108:E108)</f>
        <v>-0.028981204758954923</v>
      </c>
      <c r="H108">
        <f>STDEV(C108:E108)</f>
        <v>0.13237142462001542</v>
      </c>
      <c r="I108">
        <f>(B108*B4+C108*C4+D108*D4+E108*E4+F108*F4)/SUM(B4:F4)</f>
        <v>-0.03915531661314455</v>
      </c>
    </row>
    <row r="109" spans="1:9" ht="12.75">
      <c r="A109" t="s">
        <v>73</v>
      </c>
      <c r="B109">
        <f>B69*10000/B62</f>
        <v>-0.02139105199734276</v>
      </c>
      <c r="C109">
        <f>C69*10000/C62</f>
        <v>0.0509428062520046</v>
      </c>
      <c r="D109">
        <f>D69*10000/D62</f>
        <v>-0.034096067023062046</v>
      </c>
      <c r="E109">
        <f>E69*10000/E62</f>
        <v>-0.07065921261641687</v>
      </c>
      <c r="F109">
        <f>F69*10000/F62</f>
        <v>-0.09399361927055994</v>
      </c>
      <c r="G109">
        <f>AVERAGE(C109:E109)</f>
        <v>-0.017937491129158108</v>
      </c>
      <c r="H109">
        <f>STDEV(C109:E109)</f>
        <v>0.06239060369485355</v>
      </c>
      <c r="I109">
        <f>(B109*B4+C109*C4+D109*D4+E109*E4+F109*F4)/SUM(B4:F4)</f>
        <v>-0.02856238016444719</v>
      </c>
    </row>
    <row r="110" spans="1:11" ht="12.75">
      <c r="A110" t="s">
        <v>74</v>
      </c>
      <c r="B110">
        <f>B70*10000/B62</f>
        <v>-0.47489197327913385</v>
      </c>
      <c r="C110">
        <f>C70*10000/C62</f>
        <v>-0.253824064783138</v>
      </c>
      <c r="D110">
        <f>D70*10000/D62</f>
        <v>-0.21319811130937638</v>
      </c>
      <c r="E110">
        <f>E70*10000/E62</f>
        <v>-0.15158310346286355</v>
      </c>
      <c r="F110">
        <f>F70*10000/F62</f>
        <v>-0.3724239455137515</v>
      </c>
      <c r="G110">
        <f>AVERAGE(C110:E110)</f>
        <v>-0.20620175985179265</v>
      </c>
      <c r="H110">
        <f>STDEV(C110:E110)</f>
        <v>0.051478298759885195</v>
      </c>
      <c r="I110">
        <f>(B110*B4+C110*C4+D110*D4+E110*E4+F110*F4)/SUM(B4:F4)</f>
        <v>-0.26733901741685623</v>
      </c>
      <c r="K110">
        <f>EXP(AVERAGE(K103:K107))</f>
        <v>0.030645567922633437</v>
      </c>
    </row>
    <row r="111" spans="1:9" ht="12.75">
      <c r="A111" t="s">
        <v>75</v>
      </c>
      <c r="B111">
        <f>B71*10000/B62</f>
        <v>0.020552939142051252</v>
      </c>
      <c r="C111">
        <f>C71*10000/C62</f>
        <v>-0.02879096606148795</v>
      </c>
      <c r="D111">
        <f>D71*10000/D62</f>
        <v>-0.04013571845731526</v>
      </c>
      <c r="E111">
        <f>E71*10000/E62</f>
        <v>-0.03721974335126872</v>
      </c>
      <c r="F111">
        <f>F71*10000/F62</f>
        <v>0.005293073515436379</v>
      </c>
      <c r="G111">
        <f>AVERAGE(C111:E111)</f>
        <v>-0.03538214262335731</v>
      </c>
      <c r="H111">
        <f>STDEV(C111:E111)</f>
        <v>0.005891386429107592</v>
      </c>
      <c r="I111">
        <f>(B111*B4+C111*C4+D111*D4+E111*E4+F111*F4)/SUM(B4:F4)</f>
        <v>-0.021845831964443792</v>
      </c>
    </row>
    <row r="112" spans="1:9" ht="12.75">
      <c r="A112" t="s">
        <v>76</v>
      </c>
      <c r="B112">
        <f>B72*10000/B62</f>
        <v>-0.05393659281609865</v>
      </c>
      <c r="C112">
        <f>C72*10000/C62</f>
        <v>-0.05225977956604589</v>
      </c>
      <c r="D112">
        <f>D72*10000/D62</f>
        <v>-0.04824879178813397</v>
      </c>
      <c r="E112">
        <f>E72*10000/E62</f>
        <v>-0.04451597529873324</v>
      </c>
      <c r="F112">
        <f>F72*10000/F62</f>
        <v>-0.05741726545362418</v>
      </c>
      <c r="G112">
        <f>AVERAGE(C112:E112)</f>
        <v>-0.04834151555097103</v>
      </c>
      <c r="H112">
        <f>STDEV(C112:E112)</f>
        <v>0.0038727347449519964</v>
      </c>
      <c r="I112">
        <f>(B112*B4+C112*C4+D112*D4+E112*E4+F112*F4)/SUM(B4:F4)</f>
        <v>-0.0503630605548033</v>
      </c>
    </row>
    <row r="113" spans="1:9" ht="12.75">
      <c r="A113" t="s">
        <v>77</v>
      </c>
      <c r="B113">
        <f>B73*10000/B62</f>
        <v>0.020214722947461464</v>
      </c>
      <c r="C113">
        <f>C73*10000/C62</f>
        <v>0.046493063592621287</v>
      </c>
      <c r="D113">
        <f>D73*10000/D62</f>
        <v>0.042772779999836225</v>
      </c>
      <c r="E113">
        <f>E73*10000/E62</f>
        <v>0.04509927710853761</v>
      </c>
      <c r="F113">
        <f>F73*10000/F62</f>
        <v>-0.0210736033902313</v>
      </c>
      <c r="G113">
        <f>AVERAGE(C113:E113)</f>
        <v>0.04478837356699838</v>
      </c>
      <c r="H113">
        <f>STDEV(C113:E113)</f>
        <v>0.0018795274038416333</v>
      </c>
      <c r="I113">
        <f>(B113*B4+C113*C4+D113*D4+E113*E4+F113*F4)/SUM(B4:F4)</f>
        <v>0.03244792095341369</v>
      </c>
    </row>
    <row r="114" spans="1:11" ht="12.75">
      <c r="A114" t="s">
        <v>78</v>
      </c>
      <c r="B114">
        <f>B74*10000/B62</f>
        <v>-0.20400664665828547</v>
      </c>
      <c r="C114">
        <f>C74*10000/C62</f>
        <v>-0.17772181188010636</v>
      </c>
      <c r="D114">
        <f>D74*10000/D62</f>
        <v>-0.18457035771893865</v>
      </c>
      <c r="E114">
        <f>E74*10000/E62</f>
        <v>-0.1810060053250699</v>
      </c>
      <c r="F114">
        <f>F74*10000/F62</f>
        <v>-0.15137269022992023</v>
      </c>
      <c r="G114">
        <f>AVERAGE(C114:E114)</f>
        <v>-0.18109939164137165</v>
      </c>
      <c r="H114">
        <f>STDEV(C114:E114)</f>
        <v>0.0034252278434732672</v>
      </c>
      <c r="I114">
        <f>(B114*B4+C114*C4+D114*D4+E114*E4+F114*F4)/SUM(B4:F4)</f>
        <v>-0.1804615828880497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-0.003042703363963756</v>
      </c>
      <c r="C115">
        <f>C75*10000/C62</f>
        <v>0.007353641132072247</v>
      </c>
      <c r="D115">
        <f>D75*10000/D62</f>
        <v>-0.005663984969028341</v>
      </c>
      <c r="E115">
        <f>E75*10000/E62</f>
        <v>0.0005870521439095065</v>
      </c>
      <c r="F115">
        <f>F75*10000/F62</f>
        <v>0.006039498032824172</v>
      </c>
      <c r="G115">
        <f>AVERAGE(C115:E115)</f>
        <v>0.0007589027689844711</v>
      </c>
      <c r="H115">
        <f>STDEV(C115:E115)</f>
        <v>0.006510514327226215</v>
      </c>
      <c r="I115">
        <f>(B115*B4+C115*C4+D115*D4+E115*E4+F115*F4)/SUM(B4:F4)</f>
        <v>0.0009121673018217672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-1.1351212006348366</v>
      </c>
      <c r="C122">
        <f>C82*10000/C62</f>
        <v>-20.419669132981873</v>
      </c>
      <c r="D122">
        <f>D82*10000/D62</f>
        <v>4.184540071790384</v>
      </c>
      <c r="E122">
        <f>E82*10000/E62</f>
        <v>-1.5524965531178827</v>
      </c>
      <c r="F122">
        <f>F82*10000/F62</f>
        <v>31.586404948949216</v>
      </c>
      <c r="G122">
        <f>AVERAGE(C122:E122)</f>
        <v>-5.929208538103125</v>
      </c>
      <c r="H122">
        <f>STDEV(C122:E122)</f>
        <v>12.872780721261627</v>
      </c>
      <c r="I122">
        <f>(B122*B4+C122*C4+D122*D4+E122*E4+F122*F4)/SUM(B4:F4)</f>
        <v>-0.23758153133642804</v>
      </c>
    </row>
    <row r="123" spans="1:9" ht="12.75">
      <c r="A123" t="s">
        <v>82</v>
      </c>
      <c r="B123">
        <f>B83*10000/B62</f>
        <v>-13.773195122954888</v>
      </c>
      <c r="C123">
        <f>C83*10000/C62</f>
        <v>-5.682403245608622</v>
      </c>
      <c r="D123">
        <f>D83*10000/D62</f>
        <v>-1.1680211519134311</v>
      </c>
      <c r="E123">
        <f>E83*10000/E62</f>
        <v>-1.0769515643902292</v>
      </c>
      <c r="F123">
        <f>F83*10000/F62</f>
        <v>-3.003760502812164</v>
      </c>
      <c r="G123">
        <f>AVERAGE(C123:E123)</f>
        <v>-2.6424586539707606</v>
      </c>
      <c r="H123">
        <f>STDEV(C123:E123)</f>
        <v>2.63306299917304</v>
      </c>
      <c r="I123">
        <f>(B123*B4+C123*C4+D123*D4+E123*E4+F123*F4)/SUM(B4:F4)</f>
        <v>-4.306040761108324</v>
      </c>
    </row>
    <row r="124" spans="1:9" ht="12.75">
      <c r="A124" t="s">
        <v>83</v>
      </c>
      <c r="B124">
        <f>B84*10000/B62</f>
        <v>3.4792528214820586</v>
      </c>
      <c r="C124">
        <f>C84*10000/C62</f>
        <v>5.870002760276102</v>
      </c>
      <c r="D124">
        <f>D84*10000/D62</f>
        <v>2.543862107891632</v>
      </c>
      <c r="E124">
        <f>E84*10000/E62</f>
        <v>4.674738332896911</v>
      </c>
      <c r="F124">
        <f>F84*10000/F62</f>
        <v>3.7216434728558223</v>
      </c>
      <c r="G124">
        <f>AVERAGE(C124:E124)</f>
        <v>4.362867733688215</v>
      </c>
      <c r="H124">
        <f>STDEV(C124:E124)</f>
        <v>1.6848591522288274</v>
      </c>
      <c r="I124">
        <f>(B124*B4+C124*C4+D124*D4+E124*E4+F124*F4)/SUM(B4:F4)</f>
        <v>4.149537328012771</v>
      </c>
    </row>
    <row r="125" spans="1:9" ht="12.75">
      <c r="A125" t="s">
        <v>84</v>
      </c>
      <c r="B125">
        <f>B85*10000/B62</f>
        <v>-2.6033088191639204</v>
      </c>
      <c r="C125">
        <f>C85*10000/C62</f>
        <v>-0.40834188972849034</v>
      </c>
      <c r="D125">
        <f>D85*10000/D62</f>
        <v>0.7496394749268637</v>
      </c>
      <c r="E125">
        <f>E85*10000/E62</f>
        <v>1.229424085773088</v>
      </c>
      <c r="F125">
        <f>F85*10000/F62</f>
        <v>-2.1673779344849415</v>
      </c>
      <c r="G125">
        <f>AVERAGE(C125:E125)</f>
        <v>0.5235738903238204</v>
      </c>
      <c r="H125">
        <f>STDEV(C125:E125)</f>
        <v>0.8419611535184364</v>
      </c>
      <c r="I125">
        <f>(B125*B4+C125*C4+D125*D4+E125*E4+F125*F4)/SUM(B4:F4)</f>
        <v>-0.2887801568055541</v>
      </c>
    </row>
    <row r="126" spans="1:9" ht="12.75">
      <c r="A126" t="s">
        <v>85</v>
      </c>
      <c r="B126">
        <f>B86*10000/B62</f>
        <v>0.8694564053113044</v>
      </c>
      <c r="C126">
        <f>C86*10000/C62</f>
        <v>0.6243012016743518</v>
      </c>
      <c r="D126">
        <f>D86*10000/D62</f>
        <v>0.485612523627188</v>
      </c>
      <c r="E126">
        <f>E86*10000/E62</f>
        <v>0.09604873286668471</v>
      </c>
      <c r="F126">
        <f>F86*10000/F62</f>
        <v>2.3678168799148027</v>
      </c>
      <c r="G126">
        <f>AVERAGE(C126:E126)</f>
        <v>0.40198748605607487</v>
      </c>
      <c r="H126">
        <f>STDEV(C126:E126)</f>
        <v>0.2738750223768613</v>
      </c>
      <c r="I126">
        <f>(B126*B4+C126*C4+D126*D4+E126*E4+F126*F4)/SUM(B4:F4)</f>
        <v>0.7317615712353019</v>
      </c>
    </row>
    <row r="127" spans="1:9" ht="12.75">
      <c r="A127" t="s">
        <v>86</v>
      </c>
      <c r="B127">
        <f>B87*10000/B62</f>
        <v>-0.7976532697399924</v>
      </c>
      <c r="C127">
        <f>C87*10000/C62</f>
        <v>-1.1369007636822657</v>
      </c>
      <c r="D127">
        <f>D87*10000/D62</f>
        <v>-0.5503849790958227</v>
      </c>
      <c r="E127">
        <f>E87*10000/E62</f>
        <v>-0.4758908346245035</v>
      </c>
      <c r="F127">
        <f>F87*10000/F62</f>
        <v>-0.0012898015632908013</v>
      </c>
      <c r="G127">
        <f>AVERAGE(C127:E127)</f>
        <v>-0.7210588591341973</v>
      </c>
      <c r="H127">
        <f>STDEV(C127:E127)</f>
        <v>0.36205070304275355</v>
      </c>
      <c r="I127">
        <f>(B127*B4+C127*C4+D127*D4+E127*E4+F127*F4)/SUM(B4:F4)</f>
        <v>-0.6363345658771206</v>
      </c>
    </row>
    <row r="128" spans="1:9" ht="12.75">
      <c r="A128" t="s">
        <v>87</v>
      </c>
      <c r="B128">
        <f>B88*10000/B62</f>
        <v>0.16365246607471565</v>
      </c>
      <c r="C128">
        <f>C88*10000/C62</f>
        <v>0.3176352042102541</v>
      </c>
      <c r="D128">
        <f>D88*10000/D62</f>
        <v>-0.1682370926779946</v>
      </c>
      <c r="E128">
        <f>E88*10000/E62</f>
        <v>0.19537887906805967</v>
      </c>
      <c r="F128">
        <f>F88*10000/F62</f>
        <v>0.3458636921428828</v>
      </c>
      <c r="G128">
        <f>AVERAGE(C128:E128)</f>
        <v>0.11492566353343973</v>
      </c>
      <c r="H128">
        <f>STDEV(C128:E128)</f>
        <v>0.25273011719670574</v>
      </c>
      <c r="I128">
        <f>(B128*B4+C128*C4+D128*D4+E128*E4+F128*F4)/SUM(B4:F4)</f>
        <v>0.15280958442903878</v>
      </c>
    </row>
    <row r="129" spans="1:9" ht="12.75">
      <c r="A129" t="s">
        <v>88</v>
      </c>
      <c r="B129">
        <f>B89*10000/B62</f>
        <v>-0.20407711847894663</v>
      </c>
      <c r="C129">
        <f>C89*10000/C62</f>
        <v>-0.1535742820180264</v>
      </c>
      <c r="D129">
        <f>D89*10000/D62</f>
        <v>-0.02642876167563599</v>
      </c>
      <c r="E129">
        <f>E89*10000/E62</f>
        <v>0.012219536829542186</v>
      </c>
      <c r="F129">
        <f>F89*10000/F62</f>
        <v>-0.08923131924755716</v>
      </c>
      <c r="G129">
        <f>AVERAGE(C129:E129)</f>
        <v>-0.0559278356213734</v>
      </c>
      <c r="H129">
        <f>STDEV(C129:E129)</f>
        <v>0.0867441301458327</v>
      </c>
      <c r="I129">
        <f>(B129*B4+C129*C4+D129*D4+E129*E4+F129*F4)/SUM(B4:F4)</f>
        <v>-0.08187455034699025</v>
      </c>
    </row>
    <row r="130" spans="1:9" ht="12.75">
      <c r="A130" t="s">
        <v>89</v>
      </c>
      <c r="B130">
        <f>B90*10000/B62</f>
        <v>0.07984437271792963</v>
      </c>
      <c r="C130">
        <f>C90*10000/C62</f>
        <v>0.07535673807603491</v>
      </c>
      <c r="D130">
        <f>D90*10000/D62</f>
        <v>0.07707317661235026</v>
      </c>
      <c r="E130">
        <f>E90*10000/E62</f>
        <v>0.013397978783367626</v>
      </c>
      <c r="F130">
        <f>F90*10000/F62</f>
        <v>0.22964692664836855</v>
      </c>
      <c r="G130">
        <f>AVERAGE(C130:E130)</f>
        <v>0.05527596449058427</v>
      </c>
      <c r="H130">
        <f>STDEV(C130:E130)</f>
        <v>0.0362775523634467</v>
      </c>
      <c r="I130">
        <f>(B130*B4+C130*C4+D130*D4+E130*E4+F130*F4)/SUM(B4:F4)</f>
        <v>0.08207485054901599</v>
      </c>
    </row>
    <row r="131" spans="1:9" ht="12.75">
      <c r="A131" t="s">
        <v>90</v>
      </c>
      <c r="B131">
        <f>B91*10000/B62</f>
        <v>-0.06771267953122245</v>
      </c>
      <c r="C131">
        <f>C91*10000/C62</f>
        <v>-0.10905247533827346</v>
      </c>
      <c r="D131">
        <f>D91*10000/D62</f>
        <v>-0.07934712780011785</v>
      </c>
      <c r="E131">
        <f>E91*10000/E62</f>
        <v>-0.06981379804199193</v>
      </c>
      <c r="F131">
        <f>F91*10000/F62</f>
        <v>-0.07004156633409662</v>
      </c>
      <c r="G131">
        <f>AVERAGE(C131:E131)</f>
        <v>-0.08607113372679442</v>
      </c>
      <c r="H131">
        <f>STDEV(C131:E131)</f>
        <v>0.02046527890762576</v>
      </c>
      <c r="I131">
        <f>(B131*B4+C131*C4+D131*D4+E131*E4+F131*F4)/SUM(B4:F4)</f>
        <v>-0.08127511090694736</v>
      </c>
    </row>
    <row r="132" spans="1:9" ht="12.75">
      <c r="A132" t="s">
        <v>91</v>
      </c>
      <c r="B132">
        <f>B92*10000/B62</f>
        <v>0.032446353978145874</v>
      </c>
      <c r="C132">
        <f>C92*10000/C62</f>
        <v>0.0015068170466703882</v>
      </c>
      <c r="D132">
        <f>D92*10000/D62</f>
        <v>-0.02220629156946092</v>
      </c>
      <c r="E132">
        <f>E92*10000/E62</f>
        <v>0.007077740315425231</v>
      </c>
      <c r="F132">
        <f>F92*10000/F62</f>
        <v>0.03264721944060363</v>
      </c>
      <c r="G132">
        <f>AVERAGE(C132:E132)</f>
        <v>-0.004540578069121767</v>
      </c>
      <c r="H132">
        <f>STDEV(C132:E132)</f>
        <v>0.015550462103218582</v>
      </c>
      <c r="I132">
        <f>(B132*B4+C132*C4+D132*D4+E132*E4+F132*F4)/SUM(B4:F4)</f>
        <v>0.005782641481901356</v>
      </c>
    </row>
    <row r="133" spans="1:9" ht="12.75">
      <c r="A133" t="s">
        <v>92</v>
      </c>
      <c r="B133">
        <f>B93*10000/B62</f>
        <v>0.10811660115520884</v>
      </c>
      <c r="C133">
        <f>C93*10000/C62</f>
        <v>0.06772800487504015</v>
      </c>
      <c r="D133">
        <f>D93*10000/D62</f>
        <v>0.08334336358689447</v>
      </c>
      <c r="E133">
        <f>E93*10000/E62</f>
        <v>0.08388911946743119</v>
      </c>
      <c r="F133">
        <f>F93*10000/F62</f>
        <v>0.0743100873280985</v>
      </c>
      <c r="G133">
        <f>AVERAGE(C133:E133)</f>
        <v>0.07832016264312193</v>
      </c>
      <c r="H133">
        <f>STDEV(C133:E133)</f>
        <v>0.00917713555572954</v>
      </c>
      <c r="I133">
        <f>(B133*B4+C133*C4+D133*D4+E133*E4+F133*F4)/SUM(B4:F4)</f>
        <v>0.08210734918198224</v>
      </c>
    </row>
    <row r="134" spans="1:9" ht="12.75">
      <c r="A134" t="s">
        <v>93</v>
      </c>
      <c r="B134">
        <f>B94*10000/B62</f>
        <v>-0.008500118013378433</v>
      </c>
      <c r="C134">
        <f>C94*10000/C62</f>
        <v>-0.0038096059548375265</v>
      </c>
      <c r="D134">
        <f>D94*10000/D62</f>
        <v>-0.00013446138415758286</v>
      </c>
      <c r="E134">
        <f>E94*10000/E62</f>
        <v>-0.0077714378395751516</v>
      </c>
      <c r="F134">
        <f>F94*10000/F62</f>
        <v>-0.028424380260713707</v>
      </c>
      <c r="G134">
        <f>AVERAGE(C134:E134)</f>
        <v>-0.0039051683928567533</v>
      </c>
      <c r="H134">
        <f>STDEV(C134:E134)</f>
        <v>0.0038193849609355576</v>
      </c>
      <c r="I134">
        <f>(B134*B4+C134*C4+D134*D4+E134*E4+F134*F4)/SUM(B4:F4)</f>
        <v>-0.007839003583283806</v>
      </c>
    </row>
    <row r="135" spans="1:9" ht="12.75">
      <c r="A135" t="s">
        <v>94</v>
      </c>
      <c r="B135">
        <f>B95*10000/B62</f>
        <v>-0.004516481290089205</v>
      </c>
      <c r="C135">
        <f>C95*10000/C62</f>
        <v>0.003226602864069058</v>
      </c>
      <c r="D135">
        <f>D95*10000/D62</f>
        <v>0.006560625597347816</v>
      </c>
      <c r="E135">
        <f>E95*10000/E62</f>
        <v>0.00748241683423385</v>
      </c>
      <c r="F135">
        <f>F95*10000/F62</f>
        <v>-0.002503472594272842</v>
      </c>
      <c r="G135">
        <f>AVERAGE(C135:E135)</f>
        <v>0.005756548431883574</v>
      </c>
      <c r="H135">
        <f>STDEV(C135:E135)</f>
        <v>0.00223894912920732</v>
      </c>
      <c r="I135">
        <f>(B135*B4+C135*C4+D135*D4+E135*E4+F135*F4)/SUM(B4:F4)</f>
        <v>0.0031650988115533726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2004-11-30T11:58:44Z</cp:lastPrinted>
  <dcterms:created xsi:type="dcterms:W3CDTF">2004-11-30T11:58:44Z</dcterms:created>
  <dcterms:modified xsi:type="dcterms:W3CDTF">2005-01-07T10:31:15Z</dcterms:modified>
  <cp:category/>
  <cp:version/>
  <cp:contentType/>
  <cp:contentStatus/>
</cp:coreProperties>
</file>