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<sst xmlns="http://schemas.openxmlformats.org/spreadsheetml/2006/main" count="203" uniqueCount="98">
  <si>
    <t xml:space="preserve"> Wed 01/12/2004       10:40:41</t>
  </si>
  <si>
    <t>LISSNER</t>
  </si>
  <si>
    <t>HCMQAP415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</si>
  <si>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</si>
  <si>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</si>
  <si>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</si>
  <si>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</si>
  <si>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</si>
  <si>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</si>
  <si>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</si>
  <si>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</si>
  <si>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</si>
  <si>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</si>
  <si>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</si>
  <si>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</si>
  <si>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</si>
  <si>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</si>
  <si>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</si>
  <si>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</si>
  <si>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</si>
  <si>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</si>
  <si>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</si>
  <si>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</si>
  <si>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</si>
  <si>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</si>
  <si>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</si>
  <si>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</si>
  <si>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</si>
  <si>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</si>
  <si>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</si>
  <si>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</si>
  <si>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</si>
  <si>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</si>
  <si>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</si>
  <si>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</si>
  <si>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</si>
  <si>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</si>
  <si>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</si>
  <si>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</si>
  <si>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</si>
  <si>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</si>
  <si>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</si>
  <si>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</si>
  <si>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</si>
  <si>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</si>
  <si>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</si>
  <si>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</si>
  <si>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</si>
  <si>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</si>
  <si>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</si>
  <si>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</si>
  <si>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32mn</t>
  </si>
  <si>
    <t>INT.TF (T/kA)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</si>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</sst>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1054051"/>
        <c:axId val="55268732"/>
      </c:lineChart>
      <c:catAx>
        <c:axId val="210540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268732"/>
        <c:crosses val="autoZero"/>
        <c:auto val="1"/>
        <c:lblOffset val="100"/>
        <c:noMultiLvlLbl val="0"/>
      </c:catAx>
      <c:valAx>
        <c:axId val="55268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05405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-0.002259</v>
      </c>
      <c r="C4" s="12">
        <v>-0.003751</v>
      </c>
      <c r="D4" s="12">
        <v>-0.003751</v>
      </c>
      <c r="E4" s="12">
        <v>-0.00375</v>
      </c>
      <c r="F4" s="24">
        <v>-0.002081</v>
      </c>
      <c r="G4" s="34">
        <v>-0.011693</v>
      </c>
    </row>
    <row r="5" spans="1:7" ht="12.75" thickBot="1">
      <c r="A5" s="44" t="s">
        <v>13</v>
      </c>
      <c r="B5" s="45">
        <v>-0.610662</v>
      </c>
      <c r="C5" s="46">
        <v>-0.36346</v>
      </c>
      <c r="D5" s="46">
        <v>-0.614985</v>
      </c>
      <c r="E5" s="46">
        <v>0.808874</v>
      </c>
      <c r="F5" s="47">
        <v>1.002283</v>
      </c>
      <c r="G5" s="48">
        <v>4.648826</v>
      </c>
    </row>
    <row r="6" spans="1:7" ht="12.75" thickTop="1">
      <c r="A6" s="6" t="s">
        <v>14</v>
      </c>
      <c r="B6" s="39">
        <v>74.20201</v>
      </c>
      <c r="C6" s="40">
        <v>-72.08662</v>
      </c>
      <c r="D6" s="40">
        <v>-29.60516</v>
      </c>
      <c r="E6" s="40">
        <v>-41.76334</v>
      </c>
      <c r="F6" s="41">
        <v>178.0125</v>
      </c>
      <c r="G6" s="42">
        <v>0.003377771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1.33515</v>
      </c>
      <c r="C8" s="13">
        <v>2.172911</v>
      </c>
      <c r="D8" s="13">
        <v>1.682567</v>
      </c>
      <c r="E8" s="13">
        <v>0.9942224</v>
      </c>
      <c r="F8" s="25">
        <v>-0.0871713</v>
      </c>
      <c r="G8" s="35">
        <v>1.348396</v>
      </c>
    </row>
    <row r="9" spans="1:7" ht="12">
      <c r="A9" s="20" t="s">
        <v>17</v>
      </c>
      <c r="B9" s="29">
        <v>1.071505</v>
      </c>
      <c r="C9" s="13">
        <v>0.5028597</v>
      </c>
      <c r="D9" s="13">
        <v>0.3798301</v>
      </c>
      <c r="E9" s="13">
        <v>0.128797</v>
      </c>
      <c r="F9" s="25">
        <v>-1.108354</v>
      </c>
      <c r="G9" s="35">
        <v>0.2506487</v>
      </c>
    </row>
    <row r="10" spans="1:7" ht="12">
      <c r="A10" s="20" t="s">
        <v>18</v>
      </c>
      <c r="B10" s="29">
        <v>-0.2641721</v>
      </c>
      <c r="C10" s="13">
        <v>-1.000031</v>
      </c>
      <c r="D10" s="13">
        <v>-0.1841884</v>
      </c>
      <c r="E10" s="13">
        <v>-0.1863931</v>
      </c>
      <c r="F10" s="25">
        <v>-0.2912138</v>
      </c>
      <c r="G10" s="35">
        <v>-0.4068583</v>
      </c>
    </row>
    <row r="11" spans="1:7" ht="12">
      <c r="A11" s="21" t="s">
        <v>19</v>
      </c>
      <c r="B11" s="31">
        <v>3.388109</v>
      </c>
      <c r="C11" s="15">
        <v>1.306955</v>
      </c>
      <c r="D11" s="15">
        <v>1.291058</v>
      </c>
      <c r="E11" s="15">
        <v>1.717748</v>
      </c>
      <c r="F11" s="27">
        <v>14.51944</v>
      </c>
      <c r="G11" s="37">
        <v>3.466911</v>
      </c>
    </row>
    <row r="12" spans="1:7" ht="12">
      <c r="A12" s="20" t="s">
        <v>20</v>
      </c>
      <c r="B12" s="29">
        <v>0.212377</v>
      </c>
      <c r="C12" s="13">
        <v>0.02877503</v>
      </c>
      <c r="D12" s="13">
        <v>0.1343984</v>
      </c>
      <c r="E12" s="13">
        <v>-0.1013939</v>
      </c>
      <c r="F12" s="25">
        <v>0.4224284</v>
      </c>
      <c r="G12" s="35">
        <v>0.102019</v>
      </c>
    </row>
    <row r="13" spans="1:7" ht="12">
      <c r="A13" s="20" t="s">
        <v>21</v>
      </c>
      <c r="B13" s="29">
        <v>0.0666603</v>
      </c>
      <c r="C13" s="13">
        <v>0.05621477</v>
      </c>
      <c r="D13" s="13">
        <v>-0.02390482</v>
      </c>
      <c r="E13" s="13">
        <v>0.05323462</v>
      </c>
      <c r="F13" s="25">
        <v>0.04681942</v>
      </c>
      <c r="G13" s="35">
        <v>0.0364902</v>
      </c>
    </row>
    <row r="14" spans="1:7" ht="12">
      <c r="A14" s="20" t="s">
        <v>22</v>
      </c>
      <c r="B14" s="29">
        <v>-0.0856648</v>
      </c>
      <c r="C14" s="13">
        <v>-0.09271104</v>
      </c>
      <c r="D14" s="13">
        <v>-0.1284286</v>
      </c>
      <c r="E14" s="13">
        <v>-0.1247155</v>
      </c>
      <c r="F14" s="25">
        <v>-0.075912</v>
      </c>
      <c r="G14" s="35">
        <v>-0.1057359</v>
      </c>
    </row>
    <row r="15" spans="1:7" ht="12">
      <c r="A15" s="21" t="s">
        <v>23</v>
      </c>
      <c r="B15" s="31">
        <v>-0.3328293</v>
      </c>
      <c r="C15" s="15">
        <v>-0.1763407</v>
      </c>
      <c r="D15" s="15">
        <v>-0.1183956</v>
      </c>
      <c r="E15" s="15">
        <v>-0.1759728</v>
      </c>
      <c r="F15" s="27">
        <v>-0.3594556</v>
      </c>
      <c r="G15" s="37">
        <v>-0.2094258</v>
      </c>
    </row>
    <row r="16" spans="1:7" ht="12">
      <c r="A16" s="20" t="s">
        <v>24</v>
      </c>
      <c r="B16" s="29">
        <v>0.02817738</v>
      </c>
      <c r="C16" s="13">
        <v>0.02153841</v>
      </c>
      <c r="D16" s="13">
        <v>0.04897995</v>
      </c>
      <c r="E16" s="13">
        <v>0.02970945</v>
      </c>
      <c r="F16" s="25">
        <v>0.01010742</v>
      </c>
      <c r="G16" s="35">
        <v>0.02954105</v>
      </c>
    </row>
    <row r="17" spans="1:7" ht="12">
      <c r="A17" s="20" t="s">
        <v>25</v>
      </c>
      <c r="B17" s="29">
        <v>-0.05220983</v>
      </c>
      <c r="C17" s="13">
        <v>-0.04365587</v>
      </c>
      <c r="D17" s="13">
        <v>-0.03737471</v>
      </c>
      <c r="E17" s="13">
        <v>-0.0391965</v>
      </c>
      <c r="F17" s="25">
        <v>-0.04440487</v>
      </c>
      <c r="G17" s="35">
        <v>-0.04241</v>
      </c>
    </row>
    <row r="18" spans="1:7" ht="12">
      <c r="A18" s="20" t="s">
        <v>26</v>
      </c>
      <c r="B18" s="29">
        <v>-0.007229518</v>
      </c>
      <c r="C18" s="13">
        <v>0.03353597</v>
      </c>
      <c r="D18" s="13">
        <v>0.02379918</v>
      </c>
      <c r="E18" s="13">
        <v>0.01575278</v>
      </c>
      <c r="F18" s="25">
        <v>-0.0709319</v>
      </c>
      <c r="G18" s="35">
        <v>0.007072251</v>
      </c>
    </row>
    <row r="19" spans="1:7" ht="12">
      <c r="A19" s="21" t="s">
        <v>27</v>
      </c>
      <c r="B19" s="31">
        <v>-0.2117832</v>
      </c>
      <c r="C19" s="15">
        <v>-0.1805723</v>
      </c>
      <c r="D19" s="15">
        <v>-0.1867146</v>
      </c>
      <c r="E19" s="15">
        <v>-0.1836174</v>
      </c>
      <c r="F19" s="27">
        <v>-0.1436677</v>
      </c>
      <c r="G19" s="37">
        <v>-0.1823802</v>
      </c>
    </row>
    <row r="20" spans="1:7" ht="12.75" thickBot="1">
      <c r="A20" s="44" t="s">
        <v>28</v>
      </c>
      <c r="B20" s="45">
        <v>0.003243462</v>
      </c>
      <c r="C20" s="46">
        <v>0.004814513</v>
      </c>
      <c r="D20" s="46">
        <v>0.003978492</v>
      </c>
      <c r="E20" s="46">
        <v>0.005241977</v>
      </c>
      <c r="F20" s="47">
        <v>0.0040542</v>
      </c>
      <c r="G20" s="48">
        <v>0.004387031</v>
      </c>
    </row>
    <row r="21" spans="1:7" ht="12.75" thickTop="1">
      <c r="A21" s="6" t="s">
        <v>29</v>
      </c>
      <c r="B21" s="39">
        <v>-57.77759</v>
      </c>
      <c r="C21" s="40">
        <v>38.31424</v>
      </c>
      <c r="D21" s="40">
        <v>0.5167426</v>
      </c>
      <c r="E21" s="40">
        <v>28.12464</v>
      </c>
      <c r="F21" s="41">
        <v>-57.74663</v>
      </c>
      <c r="G21" s="43">
        <v>0.02577966</v>
      </c>
    </row>
    <row r="22" spans="1:7" ht="12">
      <c r="A22" s="20" t="s">
        <v>30</v>
      </c>
      <c r="B22" s="29">
        <v>-12.21325</v>
      </c>
      <c r="C22" s="13">
        <v>-7.269202</v>
      </c>
      <c r="D22" s="13">
        <v>-12.29971</v>
      </c>
      <c r="E22" s="13">
        <v>16.1775</v>
      </c>
      <c r="F22" s="25">
        <v>20.04569</v>
      </c>
      <c r="G22" s="36">
        <v>0</v>
      </c>
    </row>
    <row r="23" spans="1:7" ht="12">
      <c r="A23" s="20" t="s">
        <v>31</v>
      </c>
      <c r="B23" s="29">
        <v>-1.701089</v>
      </c>
      <c r="C23" s="13">
        <v>-2.650742</v>
      </c>
      <c r="D23" s="13">
        <v>-2.594032</v>
      </c>
      <c r="E23" s="13">
        <v>-4.288525</v>
      </c>
      <c r="F23" s="25">
        <v>2.76808</v>
      </c>
      <c r="G23" s="35">
        <v>-2.170193</v>
      </c>
    </row>
    <row r="24" spans="1:7" ht="12">
      <c r="A24" s="20" t="s">
        <v>32</v>
      </c>
      <c r="B24" s="29">
        <v>0.7837261</v>
      </c>
      <c r="C24" s="13">
        <v>-0.5248559</v>
      </c>
      <c r="D24" s="13">
        <v>0.43126</v>
      </c>
      <c r="E24" s="13">
        <v>-0.3200944</v>
      </c>
      <c r="F24" s="25">
        <v>-2.715723</v>
      </c>
      <c r="G24" s="35">
        <v>-0.3483841</v>
      </c>
    </row>
    <row r="25" spans="1:7" ht="12">
      <c r="A25" s="20" t="s">
        <v>33</v>
      </c>
      <c r="B25" s="29">
        <v>-0.7230436</v>
      </c>
      <c r="C25" s="13">
        <v>-0.2485391</v>
      </c>
      <c r="D25" s="13">
        <v>-0.159543</v>
      </c>
      <c r="E25" s="13">
        <v>-0.8108224</v>
      </c>
      <c r="F25" s="25">
        <v>-2.066269</v>
      </c>
      <c r="G25" s="35">
        <v>-0.6737153</v>
      </c>
    </row>
    <row r="26" spans="1:7" ht="12">
      <c r="A26" s="21" t="s">
        <v>34</v>
      </c>
      <c r="B26" s="31">
        <v>0.7849546</v>
      </c>
      <c r="C26" s="15">
        <v>0.3005023</v>
      </c>
      <c r="D26" s="15">
        <v>0.08640132</v>
      </c>
      <c r="E26" s="15">
        <v>0.1595562</v>
      </c>
      <c r="F26" s="27">
        <v>2.403592</v>
      </c>
      <c r="G26" s="37">
        <v>0.5658909</v>
      </c>
    </row>
    <row r="27" spans="1:7" ht="12">
      <c r="A27" s="20" t="s">
        <v>35</v>
      </c>
      <c r="B27" s="29">
        <v>0.2182846</v>
      </c>
      <c r="C27" s="13">
        <v>0.02494847</v>
      </c>
      <c r="D27" s="13">
        <v>-0.224953</v>
      </c>
      <c r="E27" s="13">
        <v>-0.4257752</v>
      </c>
      <c r="F27" s="25">
        <v>0.3501157</v>
      </c>
      <c r="G27" s="35">
        <v>-0.07216443</v>
      </c>
    </row>
    <row r="28" spans="1:7" ht="12">
      <c r="A28" s="20" t="s">
        <v>36</v>
      </c>
      <c r="B28" s="29">
        <v>0.2773752</v>
      </c>
      <c r="C28" s="13">
        <v>0.3833389</v>
      </c>
      <c r="D28" s="13">
        <v>0.143599</v>
      </c>
      <c r="E28" s="13">
        <v>0.0889246</v>
      </c>
      <c r="F28" s="25">
        <v>0.067325</v>
      </c>
      <c r="G28" s="35">
        <v>0.197322</v>
      </c>
    </row>
    <row r="29" spans="1:7" ht="12">
      <c r="A29" s="20" t="s">
        <v>37</v>
      </c>
      <c r="B29" s="29">
        <v>0.02843708</v>
      </c>
      <c r="C29" s="13">
        <v>0.02419674</v>
      </c>
      <c r="D29" s="13">
        <v>0.07031164</v>
      </c>
      <c r="E29" s="13">
        <v>0.06678024</v>
      </c>
      <c r="F29" s="25">
        <v>0.06425106</v>
      </c>
      <c r="G29" s="35">
        <v>0.05149697</v>
      </c>
    </row>
    <row r="30" spans="1:7" ht="12">
      <c r="A30" s="21" t="s">
        <v>38</v>
      </c>
      <c r="B30" s="31">
        <v>0.07351381</v>
      </c>
      <c r="C30" s="15">
        <v>0.02560123</v>
      </c>
      <c r="D30" s="15">
        <v>0.0391798</v>
      </c>
      <c r="E30" s="15">
        <v>-0.04948999</v>
      </c>
      <c r="F30" s="27">
        <v>0.1526059</v>
      </c>
      <c r="G30" s="37">
        <v>0.03471022</v>
      </c>
    </row>
    <row r="31" spans="1:7" ht="12">
      <c r="A31" s="20" t="s">
        <v>39</v>
      </c>
      <c r="B31" s="29">
        <v>-0.02007026</v>
      </c>
      <c r="C31" s="13">
        <v>-0.01720144</v>
      </c>
      <c r="D31" s="13">
        <v>-0.0186351</v>
      </c>
      <c r="E31" s="13">
        <v>-0.0155296</v>
      </c>
      <c r="F31" s="25">
        <v>0.02128045</v>
      </c>
      <c r="G31" s="35">
        <v>-0.01242542</v>
      </c>
    </row>
    <row r="32" spans="1:7" ht="12">
      <c r="A32" s="20" t="s">
        <v>40</v>
      </c>
      <c r="B32" s="29">
        <v>0.04919037</v>
      </c>
      <c r="C32" s="13">
        <v>0.07399612</v>
      </c>
      <c r="D32" s="13">
        <v>0.01699879</v>
      </c>
      <c r="E32" s="13">
        <v>0.007054511</v>
      </c>
      <c r="F32" s="25">
        <v>0.01380127</v>
      </c>
      <c r="G32" s="35">
        <v>0.03255795</v>
      </c>
    </row>
    <row r="33" spans="1:7" ht="12">
      <c r="A33" s="20" t="s">
        <v>41</v>
      </c>
      <c r="B33" s="29">
        <v>0.1333548</v>
      </c>
      <c r="C33" s="13">
        <v>0.0910571</v>
      </c>
      <c r="D33" s="13">
        <v>0.09169823</v>
      </c>
      <c r="E33" s="13">
        <v>0.09128244</v>
      </c>
      <c r="F33" s="25">
        <v>0.0796479</v>
      </c>
      <c r="G33" s="35">
        <v>0.09587148</v>
      </c>
    </row>
    <row r="34" spans="1:7" ht="12">
      <c r="A34" s="21" t="s">
        <v>42</v>
      </c>
      <c r="B34" s="31">
        <v>-0.00401191</v>
      </c>
      <c r="C34" s="15">
        <v>-0.005244714</v>
      </c>
      <c r="D34" s="15">
        <v>-0.007069748</v>
      </c>
      <c r="E34" s="15">
        <v>-0.009718553</v>
      </c>
      <c r="F34" s="27">
        <v>-0.0472826</v>
      </c>
      <c r="G34" s="37">
        <v>-0.01218035</v>
      </c>
    </row>
    <row r="35" spans="1:7" ht="12.75" thickBot="1">
      <c r="A35" s="22" t="s">
        <v>43</v>
      </c>
      <c r="B35" s="32">
        <v>-0.005753677</v>
      </c>
      <c r="C35" s="16">
        <v>-0.00393795</v>
      </c>
      <c r="D35" s="16">
        <v>-0.0013247</v>
      </c>
      <c r="E35" s="16">
        <v>0.00528125</v>
      </c>
      <c r="F35" s="28">
        <v>0.001350804</v>
      </c>
      <c r="G35" s="38">
        <v>-0.0006494955</v>
      </c>
    </row>
    <row r="36" spans="1:7" ht="12">
      <c r="A36" s="4" t="s">
        <v>44</v>
      </c>
      <c r="B36" s="3">
        <v>20.58106</v>
      </c>
      <c r="C36" s="3">
        <v>20.578</v>
      </c>
      <c r="D36" s="3">
        <v>20.58411</v>
      </c>
      <c r="E36" s="3">
        <v>20.58411</v>
      </c>
      <c r="F36" s="3">
        <v>20.59021</v>
      </c>
      <c r="G36" s="3"/>
    </row>
    <row r="37" spans="1:6" ht="12">
      <c r="A37" s="4" t="s">
        <v>45</v>
      </c>
      <c r="B37" s="2">
        <v>-0.1281738</v>
      </c>
      <c r="C37" s="2">
        <v>0.0096639</v>
      </c>
      <c r="D37" s="2">
        <v>0.07934571</v>
      </c>
      <c r="E37" s="2">
        <v>0.1246134</v>
      </c>
      <c r="F37" s="2">
        <v>0.1642863</v>
      </c>
    </row>
    <row r="38" spans="1:7" ht="12">
      <c r="A38" s="4" t="s">
        <v>53</v>
      </c>
      <c r="B38" s="2">
        <v>-0.0001262632</v>
      </c>
      <c r="C38" s="2">
        <v>0.0001225945</v>
      </c>
      <c r="D38" s="2">
        <v>5.032977E-05</v>
      </c>
      <c r="E38" s="2">
        <v>7.092014E-05</v>
      </c>
      <c r="F38" s="2">
        <v>-0.0003024233</v>
      </c>
      <c r="G38" s="2">
        <v>0.0002599031</v>
      </c>
    </row>
    <row r="39" spans="1:7" ht="12.75" thickBot="1">
      <c r="A39" s="4" t="s">
        <v>54</v>
      </c>
      <c r="B39" s="2">
        <v>9.80677E-05</v>
      </c>
      <c r="C39" s="2">
        <v>-6.50451E-05</v>
      </c>
      <c r="D39" s="2">
        <v>0</v>
      </c>
      <c r="E39" s="2">
        <v>-4.792663E-05</v>
      </c>
      <c r="F39" s="2">
        <v>9.877549E-05</v>
      </c>
      <c r="G39" s="2">
        <v>0.001057381</v>
      </c>
    </row>
    <row r="40" spans="2:7" ht="12.75" thickBot="1">
      <c r="B40" s="7" t="s">
        <v>46</v>
      </c>
      <c r="C40" s="18">
        <v>-0.003751</v>
      </c>
      <c r="D40" s="17" t="s">
        <v>47</v>
      </c>
      <c r="E40" s="18">
        <v>3.117554</v>
      </c>
      <c r="F40" s="17" t="s">
        <v>52</v>
      </c>
      <c r="G40" s="8">
        <v>54.999039845971964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12.505</v>
      </c>
      <c r="D43" s="1">
        <v>12.505</v>
      </c>
      <c r="E43" s="1">
        <v>12.506</v>
      </c>
      <c r="F43" s="1">
        <v>12.505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0.003751</v>
      </c>
      <c r="D4">
        <v>0.003751</v>
      </c>
      <c r="E4">
        <v>0.00375</v>
      </c>
      <c r="F4">
        <v>0.002081</v>
      </c>
      <c r="G4">
        <v>0.011693</v>
      </c>
    </row>
    <row r="5" spans="1:7" ht="12.75">
      <c r="A5" t="s">
        <v>13</v>
      </c>
      <c r="B5">
        <v>-0.610662</v>
      </c>
      <c r="C5">
        <v>-0.36346</v>
      </c>
      <c r="D5">
        <v>-0.614985</v>
      </c>
      <c r="E5">
        <v>0.808874</v>
      </c>
      <c r="F5">
        <v>1.002283</v>
      </c>
      <c r="G5">
        <v>4.648826</v>
      </c>
    </row>
    <row r="6" spans="1:7" ht="12.75">
      <c r="A6" t="s">
        <v>14</v>
      </c>
      <c r="B6" s="49">
        <v>74.20201</v>
      </c>
      <c r="C6" s="49">
        <v>-72.08662</v>
      </c>
      <c r="D6" s="49">
        <v>-29.60516</v>
      </c>
      <c r="E6" s="49">
        <v>-41.76334</v>
      </c>
      <c r="F6" s="49">
        <v>178.0125</v>
      </c>
      <c r="G6" s="49">
        <v>0.003377771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1.33515</v>
      </c>
      <c r="C8" s="49">
        <v>2.172911</v>
      </c>
      <c r="D8" s="49">
        <v>1.682567</v>
      </c>
      <c r="E8" s="49">
        <v>0.9942224</v>
      </c>
      <c r="F8" s="49">
        <v>-0.0871713</v>
      </c>
      <c r="G8" s="49">
        <v>1.348396</v>
      </c>
    </row>
    <row r="9" spans="1:7" ht="12.75">
      <c r="A9" t="s">
        <v>17</v>
      </c>
      <c r="B9" s="49">
        <v>1.071505</v>
      </c>
      <c r="C9" s="49">
        <v>0.5028597</v>
      </c>
      <c r="D9" s="49">
        <v>0.3798301</v>
      </c>
      <c r="E9" s="49">
        <v>0.128797</v>
      </c>
      <c r="F9" s="49">
        <v>-1.108354</v>
      </c>
      <c r="G9" s="49">
        <v>0.2506487</v>
      </c>
    </row>
    <row r="10" spans="1:7" ht="12.75">
      <c r="A10" t="s">
        <v>18</v>
      </c>
      <c r="B10" s="49">
        <v>-0.2641721</v>
      </c>
      <c r="C10" s="49">
        <v>-1.000031</v>
      </c>
      <c r="D10" s="49">
        <v>-0.1841884</v>
      </c>
      <c r="E10" s="49">
        <v>-0.1863931</v>
      </c>
      <c r="F10" s="49">
        <v>-0.2912138</v>
      </c>
      <c r="G10" s="49">
        <v>-0.4068583</v>
      </c>
    </row>
    <row r="11" spans="1:7" ht="12.75">
      <c r="A11" t="s">
        <v>19</v>
      </c>
      <c r="B11" s="49">
        <v>3.388109</v>
      </c>
      <c r="C11" s="49">
        <v>1.306955</v>
      </c>
      <c r="D11" s="49">
        <v>1.291058</v>
      </c>
      <c r="E11" s="49">
        <v>1.717748</v>
      </c>
      <c r="F11" s="49">
        <v>14.51944</v>
      </c>
      <c r="G11" s="49">
        <v>3.466911</v>
      </c>
    </row>
    <row r="12" spans="1:7" ht="12.75">
      <c r="A12" t="s">
        <v>20</v>
      </c>
      <c r="B12" s="49">
        <v>0.212377</v>
      </c>
      <c r="C12" s="49">
        <v>0.02877503</v>
      </c>
      <c r="D12" s="49">
        <v>0.1343984</v>
      </c>
      <c r="E12" s="49">
        <v>-0.1013939</v>
      </c>
      <c r="F12" s="49">
        <v>0.4224284</v>
      </c>
      <c r="G12" s="49">
        <v>0.102019</v>
      </c>
    </row>
    <row r="13" spans="1:7" ht="12.75">
      <c r="A13" t="s">
        <v>21</v>
      </c>
      <c r="B13" s="49">
        <v>0.0666603</v>
      </c>
      <c r="C13" s="49">
        <v>0.05621477</v>
      </c>
      <c r="D13" s="49">
        <v>-0.02390482</v>
      </c>
      <c r="E13" s="49">
        <v>0.05323462</v>
      </c>
      <c r="F13" s="49">
        <v>0.04681942</v>
      </c>
      <c r="G13" s="49">
        <v>0.0364902</v>
      </c>
    </row>
    <row r="14" spans="1:7" ht="12.75">
      <c r="A14" t="s">
        <v>22</v>
      </c>
      <c r="B14" s="49">
        <v>-0.0856648</v>
      </c>
      <c r="C14" s="49">
        <v>-0.09271104</v>
      </c>
      <c r="D14" s="49">
        <v>-0.1284286</v>
      </c>
      <c r="E14" s="49">
        <v>-0.1247155</v>
      </c>
      <c r="F14" s="49">
        <v>-0.075912</v>
      </c>
      <c r="G14" s="49">
        <v>-0.1057359</v>
      </c>
    </row>
    <row r="15" spans="1:7" ht="12.75">
      <c r="A15" t="s">
        <v>23</v>
      </c>
      <c r="B15" s="49">
        <v>-0.3328293</v>
      </c>
      <c r="C15" s="49">
        <v>-0.1763407</v>
      </c>
      <c r="D15" s="49">
        <v>-0.1183956</v>
      </c>
      <c r="E15" s="49">
        <v>-0.1759728</v>
      </c>
      <c r="F15" s="49">
        <v>-0.3594556</v>
      </c>
      <c r="G15" s="49">
        <v>-0.2094258</v>
      </c>
    </row>
    <row r="16" spans="1:7" ht="12.75">
      <c r="A16" t="s">
        <v>24</v>
      </c>
      <c r="B16" s="49">
        <v>0.02817738</v>
      </c>
      <c r="C16" s="49">
        <v>0.02153841</v>
      </c>
      <c r="D16" s="49">
        <v>0.04897995</v>
      </c>
      <c r="E16" s="49">
        <v>0.02970945</v>
      </c>
      <c r="F16" s="49">
        <v>0.01010742</v>
      </c>
      <c r="G16" s="49">
        <v>0.02954105</v>
      </c>
    </row>
    <row r="17" spans="1:7" ht="12.75">
      <c r="A17" t="s">
        <v>25</v>
      </c>
      <c r="B17" s="49">
        <v>-0.05220983</v>
      </c>
      <c r="C17" s="49">
        <v>-0.04365587</v>
      </c>
      <c r="D17" s="49">
        <v>-0.03737471</v>
      </c>
      <c r="E17" s="49">
        <v>-0.0391965</v>
      </c>
      <c r="F17" s="49">
        <v>-0.04440487</v>
      </c>
      <c r="G17" s="49">
        <v>-0.04241</v>
      </c>
    </row>
    <row r="18" spans="1:7" ht="12.75">
      <c r="A18" t="s">
        <v>26</v>
      </c>
      <c r="B18" s="49">
        <v>-0.007229518</v>
      </c>
      <c r="C18" s="49">
        <v>0.03353597</v>
      </c>
      <c r="D18" s="49">
        <v>0.02379918</v>
      </c>
      <c r="E18" s="49">
        <v>0.01575278</v>
      </c>
      <c r="F18" s="49">
        <v>-0.0709319</v>
      </c>
      <c r="G18" s="49">
        <v>0.007072251</v>
      </c>
    </row>
    <row r="19" spans="1:7" ht="12.75">
      <c r="A19" t="s">
        <v>27</v>
      </c>
      <c r="B19" s="49">
        <v>-0.2117832</v>
      </c>
      <c r="C19" s="49">
        <v>-0.1805723</v>
      </c>
      <c r="D19" s="49">
        <v>-0.1867146</v>
      </c>
      <c r="E19" s="49">
        <v>-0.1836174</v>
      </c>
      <c r="F19" s="49">
        <v>-0.1436677</v>
      </c>
      <c r="G19" s="49">
        <v>-0.1823802</v>
      </c>
    </row>
    <row r="20" spans="1:7" ht="12.75">
      <c r="A20" t="s">
        <v>28</v>
      </c>
      <c r="B20" s="49">
        <v>0.003243462</v>
      </c>
      <c r="C20" s="49">
        <v>0.004814513</v>
      </c>
      <c r="D20" s="49">
        <v>0.003978492</v>
      </c>
      <c r="E20" s="49">
        <v>0.005241977</v>
      </c>
      <c r="F20" s="49">
        <v>0.0040542</v>
      </c>
      <c r="G20" s="49">
        <v>0.004387031</v>
      </c>
    </row>
    <row r="21" spans="1:7" ht="12.75">
      <c r="A21" t="s">
        <v>29</v>
      </c>
      <c r="B21" s="49">
        <v>-57.77759</v>
      </c>
      <c r="C21" s="49">
        <v>38.31424</v>
      </c>
      <c r="D21" s="49">
        <v>0.5167426</v>
      </c>
      <c r="E21" s="49">
        <v>28.12464</v>
      </c>
      <c r="F21" s="49">
        <v>-57.74663</v>
      </c>
      <c r="G21" s="49">
        <v>0.02577966</v>
      </c>
    </row>
    <row r="22" spans="1:7" ht="12.75">
      <c r="A22" t="s">
        <v>30</v>
      </c>
      <c r="B22" s="49">
        <v>-12.21325</v>
      </c>
      <c r="C22" s="49">
        <v>-7.269202</v>
      </c>
      <c r="D22" s="49">
        <v>-12.29971</v>
      </c>
      <c r="E22" s="49">
        <v>16.1775</v>
      </c>
      <c r="F22" s="49">
        <v>20.04569</v>
      </c>
      <c r="G22" s="49">
        <v>0</v>
      </c>
    </row>
    <row r="23" spans="1:7" ht="12.75">
      <c r="A23" t="s">
        <v>31</v>
      </c>
      <c r="B23" s="49">
        <v>-1.701089</v>
      </c>
      <c r="C23" s="49">
        <v>-2.650742</v>
      </c>
      <c r="D23" s="49">
        <v>-2.594032</v>
      </c>
      <c r="E23" s="49">
        <v>-4.288525</v>
      </c>
      <c r="F23" s="49">
        <v>2.76808</v>
      </c>
      <c r="G23" s="49">
        <v>-2.170193</v>
      </c>
    </row>
    <row r="24" spans="1:7" ht="12.75">
      <c r="A24" t="s">
        <v>32</v>
      </c>
      <c r="B24" s="49">
        <v>0.7837261</v>
      </c>
      <c r="C24" s="49">
        <v>-0.5248559</v>
      </c>
      <c r="D24" s="49">
        <v>0.43126</v>
      </c>
      <c r="E24" s="49">
        <v>-0.3200944</v>
      </c>
      <c r="F24" s="49">
        <v>-2.715723</v>
      </c>
      <c r="G24" s="49">
        <v>-0.3483841</v>
      </c>
    </row>
    <row r="25" spans="1:7" ht="12.75">
      <c r="A25" t="s">
        <v>33</v>
      </c>
      <c r="B25" s="49">
        <v>-0.7230436</v>
      </c>
      <c r="C25" s="49">
        <v>-0.2485391</v>
      </c>
      <c r="D25" s="49">
        <v>-0.159543</v>
      </c>
      <c r="E25" s="49">
        <v>-0.8108224</v>
      </c>
      <c r="F25" s="49">
        <v>-2.066269</v>
      </c>
      <c r="G25" s="49">
        <v>-0.6737153</v>
      </c>
    </row>
    <row r="26" spans="1:7" ht="12.75">
      <c r="A26" t="s">
        <v>34</v>
      </c>
      <c r="B26" s="49">
        <v>0.7849546</v>
      </c>
      <c r="C26" s="49">
        <v>0.3005023</v>
      </c>
      <c r="D26" s="49">
        <v>0.08640132</v>
      </c>
      <c r="E26" s="49">
        <v>0.1595562</v>
      </c>
      <c r="F26" s="49">
        <v>2.403592</v>
      </c>
      <c r="G26" s="49">
        <v>0.5658909</v>
      </c>
    </row>
    <row r="27" spans="1:7" ht="12.75">
      <c r="A27" t="s">
        <v>35</v>
      </c>
      <c r="B27" s="49">
        <v>0.2182846</v>
      </c>
      <c r="C27" s="49">
        <v>0.02494847</v>
      </c>
      <c r="D27" s="49">
        <v>-0.224953</v>
      </c>
      <c r="E27" s="49">
        <v>-0.4257752</v>
      </c>
      <c r="F27" s="49">
        <v>0.3501157</v>
      </c>
      <c r="G27" s="49">
        <v>-0.07216443</v>
      </c>
    </row>
    <row r="28" spans="1:7" ht="12.75">
      <c r="A28" t="s">
        <v>36</v>
      </c>
      <c r="B28" s="49">
        <v>0.2773752</v>
      </c>
      <c r="C28" s="49">
        <v>0.3833389</v>
      </c>
      <c r="D28" s="49">
        <v>0.143599</v>
      </c>
      <c r="E28" s="49">
        <v>0.0889246</v>
      </c>
      <c r="F28" s="49">
        <v>0.067325</v>
      </c>
      <c r="G28" s="49">
        <v>0.197322</v>
      </c>
    </row>
    <row r="29" spans="1:7" ht="12.75">
      <c r="A29" t="s">
        <v>37</v>
      </c>
      <c r="B29" s="49">
        <v>0.02843708</v>
      </c>
      <c r="C29" s="49">
        <v>0.02419674</v>
      </c>
      <c r="D29" s="49">
        <v>0.07031164</v>
      </c>
      <c r="E29" s="49">
        <v>0.06678024</v>
      </c>
      <c r="F29" s="49">
        <v>0.06425106</v>
      </c>
      <c r="G29" s="49">
        <v>0.05149697</v>
      </c>
    </row>
    <row r="30" spans="1:7" ht="12.75">
      <c r="A30" t="s">
        <v>38</v>
      </c>
      <c r="B30" s="49">
        <v>0.07351381</v>
      </c>
      <c r="C30" s="49">
        <v>0.02560123</v>
      </c>
      <c r="D30" s="49">
        <v>0.0391798</v>
      </c>
      <c r="E30" s="49">
        <v>-0.04948999</v>
      </c>
      <c r="F30" s="49">
        <v>0.1526059</v>
      </c>
      <c r="G30" s="49">
        <v>0.03471022</v>
      </c>
    </row>
    <row r="31" spans="1:7" ht="12.75">
      <c r="A31" t="s">
        <v>39</v>
      </c>
      <c r="B31" s="49">
        <v>-0.02007026</v>
      </c>
      <c r="C31" s="49">
        <v>-0.01720144</v>
      </c>
      <c r="D31" s="49">
        <v>-0.0186351</v>
      </c>
      <c r="E31" s="49">
        <v>-0.0155296</v>
      </c>
      <c r="F31" s="49">
        <v>0.02128045</v>
      </c>
      <c r="G31" s="49">
        <v>-0.01242542</v>
      </c>
    </row>
    <row r="32" spans="1:7" ht="12.75">
      <c r="A32" t="s">
        <v>40</v>
      </c>
      <c r="B32" s="49">
        <v>0.04919037</v>
      </c>
      <c r="C32" s="49">
        <v>0.07399612</v>
      </c>
      <c r="D32" s="49">
        <v>0.01699879</v>
      </c>
      <c r="E32" s="49">
        <v>0.007054511</v>
      </c>
      <c r="F32" s="49">
        <v>0.01380127</v>
      </c>
      <c r="G32" s="49">
        <v>0.03255795</v>
      </c>
    </row>
    <row r="33" spans="1:7" ht="12.75">
      <c r="A33" t="s">
        <v>41</v>
      </c>
      <c r="B33" s="49">
        <v>0.1333548</v>
      </c>
      <c r="C33" s="49">
        <v>0.0910571</v>
      </c>
      <c r="D33" s="49">
        <v>0.09169823</v>
      </c>
      <c r="E33" s="49">
        <v>0.09128244</v>
      </c>
      <c r="F33" s="49">
        <v>0.0796479</v>
      </c>
      <c r="G33" s="49">
        <v>0.09587148</v>
      </c>
    </row>
    <row r="34" spans="1:7" ht="12.75">
      <c r="A34" t="s">
        <v>42</v>
      </c>
      <c r="B34" s="49">
        <v>-0.00401191</v>
      </c>
      <c r="C34" s="49">
        <v>-0.005244714</v>
      </c>
      <c r="D34" s="49">
        <v>-0.007069748</v>
      </c>
      <c r="E34" s="49">
        <v>-0.009718553</v>
      </c>
      <c r="F34" s="49">
        <v>-0.0472826</v>
      </c>
      <c r="G34" s="49">
        <v>-0.01218035</v>
      </c>
    </row>
    <row r="35" spans="1:7" ht="12.75">
      <c r="A35" t="s">
        <v>43</v>
      </c>
      <c r="B35" s="49">
        <v>-0.005753677</v>
      </c>
      <c r="C35" s="49">
        <v>-0.00393795</v>
      </c>
      <c r="D35" s="49">
        <v>-0.0013247</v>
      </c>
      <c r="E35" s="49">
        <v>0.00528125</v>
      </c>
      <c r="F35" s="49">
        <v>0.001350804</v>
      </c>
      <c r="G35" s="49">
        <v>-0.0006494955</v>
      </c>
    </row>
    <row r="36" spans="1:6" ht="12.75">
      <c r="A36" t="s">
        <v>44</v>
      </c>
      <c r="B36" s="49">
        <v>20.58106</v>
      </c>
      <c r="C36" s="49">
        <v>20.578</v>
      </c>
      <c r="D36" s="49">
        <v>20.58411</v>
      </c>
      <c r="E36" s="49">
        <v>20.58411</v>
      </c>
      <c r="F36" s="49">
        <v>20.59021</v>
      </c>
    </row>
    <row r="37" spans="1:6" ht="12.75">
      <c r="A37" t="s">
        <v>45</v>
      </c>
      <c r="B37" s="49">
        <v>-0.1281738</v>
      </c>
      <c r="C37" s="49">
        <v>0.0096639</v>
      </c>
      <c r="D37" s="49">
        <v>0.07934571</v>
      </c>
      <c r="E37" s="49">
        <v>0.1246134</v>
      </c>
      <c r="F37" s="49">
        <v>0.1642863</v>
      </c>
    </row>
    <row r="38" spans="1:7" ht="12.75">
      <c r="A38" t="s">
        <v>55</v>
      </c>
      <c r="B38" s="49">
        <v>-0.0001262632</v>
      </c>
      <c r="C38" s="49">
        <v>0.0001225945</v>
      </c>
      <c r="D38" s="49">
        <v>5.032977E-05</v>
      </c>
      <c r="E38" s="49">
        <v>7.092014E-05</v>
      </c>
      <c r="F38" s="49">
        <v>-0.0003024233</v>
      </c>
      <c r="G38" s="49">
        <v>0.0002599031</v>
      </c>
    </row>
    <row r="39" spans="1:7" ht="12.75">
      <c r="A39" t="s">
        <v>56</v>
      </c>
      <c r="B39" s="49">
        <v>9.80677E-05</v>
      </c>
      <c r="C39" s="49">
        <v>-6.50451E-05</v>
      </c>
      <c r="D39" s="49">
        <v>0</v>
      </c>
      <c r="E39" s="49">
        <v>-4.792663E-05</v>
      </c>
      <c r="F39" s="49">
        <v>9.877549E-05</v>
      </c>
      <c r="G39" s="49">
        <v>0.001057381</v>
      </c>
    </row>
    <row r="40" spans="2:5" ht="12.75">
      <c r="B40" t="s">
        <v>46</v>
      </c>
      <c r="C40">
        <v>-0.003751</v>
      </c>
      <c r="D40" t="s">
        <v>47</v>
      </c>
      <c r="E40">
        <v>3.117554</v>
      </c>
    </row>
    <row r="42" ht="12.75">
      <c r="A42" t="s">
        <v>57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12.505</v>
      </c>
      <c r="D44">
        <v>12.505</v>
      </c>
      <c r="E44">
        <v>12.506</v>
      </c>
      <c r="F44">
        <v>12.505</v>
      </c>
      <c r="J44">
        <v>12.506</v>
      </c>
    </row>
    <row r="50" spans="1:7" ht="12.75">
      <c r="A50" t="s">
        <v>58</v>
      </c>
      <c r="B50">
        <f>-0.017/(B7*B7+B22*B22)*(B21*B22+B6*B7)</f>
        <v>-0.00012626318952711963</v>
      </c>
      <c r="C50">
        <f>-0.017/(C7*C7+C22*C22)*(C21*C22+C6*C7)</f>
        <v>0.00012259453659096216</v>
      </c>
      <c r="D50">
        <f>-0.017/(D7*D7+D22*D22)*(D21*D22+D6*D7)</f>
        <v>5.032977634297305E-05</v>
      </c>
      <c r="E50">
        <f>-0.017/(E7*E7+E22*E22)*(E21*E22+E6*E7)</f>
        <v>7.092014471200905E-05</v>
      </c>
      <c r="F50">
        <f>-0.017/(F7*F7+F22*F22)*(F21*F22+F6*F7)</f>
        <v>-0.0003024232476962094</v>
      </c>
      <c r="G50">
        <f>(B50*B$4+C50*C$4+D50*D$4+E50*E$4+F50*F$4)/SUM(B$4:F$4)</f>
        <v>1.1747619067287296E-09</v>
      </c>
    </row>
    <row r="51" spans="1:7" ht="12.75">
      <c r="A51" t="s">
        <v>59</v>
      </c>
      <c r="B51">
        <f>-0.017/(B7*B7+B22*B22)*(B21*B7-B6*B22)</f>
        <v>9.806769461005077E-05</v>
      </c>
      <c r="C51">
        <f>-0.017/(C7*C7+C22*C22)*(C21*C7-C6*C22)</f>
        <v>-6.504509155494239E-05</v>
      </c>
      <c r="D51">
        <f>-0.017/(D7*D7+D22*D22)*(D21*D7-D6*D22)</f>
        <v>-8.165582546616572E-07</v>
      </c>
      <c r="E51">
        <f>-0.017/(E7*E7+E22*E22)*(E21*E7-E6*E22)</f>
        <v>-4.7926619064107866E-05</v>
      </c>
      <c r="F51">
        <f>-0.017/(F7*F7+F22*F22)*(F21*F7-F6*F22)</f>
        <v>9.877549926721115E-05</v>
      </c>
      <c r="G51">
        <f>(B51*B$4+C51*C$4+D51*D$4+E51*E$4+F51*F$4)/SUM(B$4:F$4)</f>
        <v>2.0194084975748477E-08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9999.999793126948</v>
      </c>
      <c r="C62">
        <f>C7+(2/0.017)*(C8*C50-C23*C51)</f>
        <v>10000.011055207178</v>
      </c>
      <c r="D62">
        <f>D7+(2/0.017)*(D8*D50-D23*D51)</f>
        <v>10000.009713534417</v>
      </c>
      <c r="E62">
        <f>E7+(2/0.017)*(E8*E50-E23*E51)</f>
        <v>9999.984114810877</v>
      </c>
      <c r="F62">
        <f>F7+(2/0.017)*(F8*F50-F23*F51)</f>
        <v>9999.970934605135</v>
      </c>
    </row>
    <row r="63" spans="1:6" ht="12.75">
      <c r="A63" t="s">
        <v>67</v>
      </c>
      <c r="B63">
        <f>B8+(3/0.017)*(B9*B50-B24*B51)</f>
        <v>1.2977117910481797</v>
      </c>
      <c r="C63">
        <f>C8+(3/0.017)*(C9*C50-C24*C51)</f>
        <v>2.177765450321727</v>
      </c>
      <c r="D63">
        <f>D8+(3/0.017)*(D9*D50-D24*D51)</f>
        <v>1.6860026905107472</v>
      </c>
      <c r="E63">
        <f>E8+(3/0.017)*(E9*E50-E24*E51)</f>
        <v>0.9931270928538444</v>
      </c>
      <c r="F63">
        <f>F8+(3/0.017)*(F9*F50-F24*F51)</f>
        <v>0.019317919671799938</v>
      </c>
    </row>
    <row r="64" spans="1:6" ht="12.75">
      <c r="A64" t="s">
        <v>68</v>
      </c>
      <c r="B64">
        <f>B9+(4/0.017)*(B10*B50-B25*B51)</f>
        <v>1.0960373366787362</v>
      </c>
      <c r="C64">
        <f>C9+(4/0.017)*(C10*C50-C25*C51)</f>
        <v>0.47020920928562837</v>
      </c>
      <c r="D64">
        <f>D9+(4/0.017)*(D10*D50-D25*D51)</f>
        <v>0.37761823243986037</v>
      </c>
      <c r="E64">
        <f>E9+(4/0.017)*(E10*E50-E25*E51)</f>
        <v>0.11654311719558455</v>
      </c>
      <c r="F64">
        <f>F9+(4/0.017)*(F10*F50-F25*F51)</f>
        <v>-1.0396089234669847</v>
      </c>
    </row>
    <row r="65" spans="1:6" ht="12.75">
      <c r="A65" t="s">
        <v>69</v>
      </c>
      <c r="B65">
        <f>B10+(5/0.017)*(B11*B50-B26*B51)</f>
        <v>-0.41263449317679246</v>
      </c>
      <c r="C65">
        <f>C10+(5/0.017)*(C11*C50-C26*C51)</f>
        <v>-0.9471569581805258</v>
      </c>
      <c r="D65">
        <f>D10+(5/0.017)*(D11*D50-D26*D51)</f>
        <v>-0.16505627879503948</v>
      </c>
      <c r="E65">
        <f>E10+(5/0.017)*(E11*E50-E26*E51)</f>
        <v>-0.1483137100130939</v>
      </c>
      <c r="F65">
        <f>F10+(5/0.017)*(F11*F50-F26*F51)</f>
        <v>-1.6525173880485076</v>
      </c>
    </row>
    <row r="66" spans="1:6" ht="12.75">
      <c r="A66" t="s">
        <v>70</v>
      </c>
      <c r="B66">
        <f>B11+(6/0.017)*(B12*B50-B27*B51)</f>
        <v>3.371089447684796</v>
      </c>
      <c r="C66">
        <f>C11+(6/0.017)*(C12*C50-C27*C51)</f>
        <v>1.3087728012883106</v>
      </c>
      <c r="D66">
        <f>D11+(6/0.017)*(D12*D50-D27*D51)</f>
        <v>1.2933805485354561</v>
      </c>
      <c r="E66">
        <f>E11+(6/0.017)*(E12*E50-E27*E51)</f>
        <v>1.7080079402782615</v>
      </c>
      <c r="F66">
        <f>F11+(6/0.017)*(F12*F50-F27*F51)</f>
        <v>14.462145286453211</v>
      </c>
    </row>
    <row r="67" spans="1:6" ht="12.75">
      <c r="A67" t="s">
        <v>71</v>
      </c>
      <c r="B67">
        <f>B12+(7/0.017)*(B13*B50-B28*B51)</f>
        <v>0.19771064591224385</v>
      </c>
      <c r="C67">
        <f>C12+(7/0.017)*(C13*C50-C28*C51)</f>
        <v>0.04187982780432464</v>
      </c>
      <c r="D67">
        <f>D12+(7/0.017)*(D13*D50-D28*D51)</f>
        <v>0.13395127817252028</v>
      </c>
      <c r="E67">
        <f>E12+(7/0.017)*(E13*E50-E28*E51)</f>
        <v>-0.09808443901846947</v>
      </c>
      <c r="F67">
        <f>F12+(7/0.017)*(F13*F50-F28*F51)</f>
        <v>0.41385984760125144</v>
      </c>
    </row>
    <row r="68" spans="1:6" ht="12.75">
      <c r="A68" t="s">
        <v>72</v>
      </c>
      <c r="B68">
        <f>B13+(8/0.017)*(B14*B50-B29*B51)</f>
        <v>0.07043797152995822</v>
      </c>
      <c r="C68">
        <f>C13+(8/0.017)*(C14*C50-C29*C51)</f>
        <v>0.051606775733159985</v>
      </c>
      <c r="D68">
        <f>D13+(8/0.017)*(D14*D50-D29*D51)</f>
        <v>-0.026919581959529575</v>
      </c>
      <c r="E68">
        <f>E13+(8/0.017)*(E14*E50-E29*E51)</f>
        <v>0.05057848344266313</v>
      </c>
      <c r="F68">
        <f>F13+(8/0.017)*(F14*F50-F29*F51)</f>
        <v>0.05463641908196099</v>
      </c>
    </row>
    <row r="69" spans="1:6" ht="12.75">
      <c r="A69" t="s">
        <v>73</v>
      </c>
      <c r="B69">
        <f>B14+(9/0.017)*(B15*B50-B30*B51)</f>
        <v>-0.06723345693785909</v>
      </c>
      <c r="C69">
        <f>C14+(9/0.017)*(C15*C50-C30*C51)</f>
        <v>-0.10327448402613003</v>
      </c>
      <c r="D69">
        <f>D14+(9/0.017)*(D15*D50-D30*D51)</f>
        <v>-0.13156633431235149</v>
      </c>
      <c r="E69">
        <f>E14+(9/0.017)*(E15*E50-E30*E51)</f>
        <v>-0.13257827288566737</v>
      </c>
      <c r="F69">
        <f>F14+(9/0.017)*(F15*F50-F30*F51)</f>
        <v>-0.026341055651840743</v>
      </c>
    </row>
    <row r="70" spans="1:6" ht="12.75">
      <c r="A70" t="s">
        <v>74</v>
      </c>
      <c r="B70">
        <f>B15+(10/0.017)*(B16*B50-B31*B51)</f>
        <v>-0.33376431278993723</v>
      </c>
      <c r="C70">
        <f>C15+(10/0.017)*(C16*C50-C31*C51)</f>
        <v>-0.17544562814518863</v>
      </c>
      <c r="D70">
        <f>D15+(10/0.017)*(D16*D50-D31*D51)</f>
        <v>-0.11695446277408321</v>
      </c>
      <c r="E70">
        <f>E15+(10/0.017)*(E16*E50-E31*E51)</f>
        <v>-0.1751712016059434</v>
      </c>
      <c r="F70">
        <f>F15+(10/0.017)*(F16*F50-F31*F51)</f>
        <v>-0.3624901328562415</v>
      </c>
    </row>
    <row r="71" spans="1:6" ht="12.75">
      <c r="A71" t="s">
        <v>75</v>
      </c>
      <c r="B71">
        <f>B16+(11/0.017)*(B17*B50-B32*B51)</f>
        <v>0.02932150519135801</v>
      </c>
      <c r="C71">
        <f>C16+(11/0.017)*(C17*C50-C32*C51)</f>
        <v>0.02118971857222573</v>
      </c>
      <c r="D71">
        <f>D16+(11/0.017)*(D17*D50-D32*D51)</f>
        <v>0.04777177451636548</v>
      </c>
      <c r="E71">
        <f>E16+(11/0.017)*(E17*E50-E32*E51)</f>
        <v>0.028129511852996426</v>
      </c>
      <c r="F71">
        <f>F16+(11/0.017)*(F17*F50-F32*F51)</f>
        <v>0.017914726723865904</v>
      </c>
    </row>
    <row r="72" spans="1:6" ht="12.75">
      <c r="A72" t="s">
        <v>76</v>
      </c>
      <c r="B72">
        <f>B17+(12/0.017)*(B18*B50-B33*B51)</f>
        <v>-0.060796871741007535</v>
      </c>
      <c r="C72">
        <f>C17+(12/0.017)*(C18*C50-C33*C51)</f>
        <v>-0.03657294474764285</v>
      </c>
      <c r="D72">
        <f>D17+(12/0.017)*(D18*D50-D33*D51)</f>
        <v>-0.03647634457421845</v>
      </c>
      <c r="E72">
        <f>E17+(12/0.017)*(E18*E50-E33*E51)</f>
        <v>-0.035319760117878546</v>
      </c>
      <c r="F72">
        <f>F17+(12/0.017)*(F18*F50-F33*F51)</f>
        <v>-0.03481602684105092</v>
      </c>
    </row>
    <row r="73" spans="1:6" ht="12.75">
      <c r="A73" t="s">
        <v>77</v>
      </c>
      <c r="B73">
        <f>B18+(13/0.017)*(B19*B50-B34*B51)</f>
        <v>0.013519905182603386</v>
      </c>
      <c r="C73">
        <f>C18+(13/0.017)*(C19*C50-C34*C51)</f>
        <v>0.016346666209078948</v>
      </c>
      <c r="D73">
        <f>D18+(13/0.017)*(D19*D50-D34*D51)</f>
        <v>0.016608591767781122</v>
      </c>
      <c r="E73">
        <f>E18+(13/0.017)*(E19*E50-E34*E51)</f>
        <v>0.005438465319254914</v>
      </c>
      <c r="F73">
        <f>F18+(13/0.017)*(F19*F50-F34*F51)</f>
        <v>-0.03413515923640853</v>
      </c>
    </row>
    <row r="74" spans="1:6" ht="12.75">
      <c r="A74" t="s">
        <v>78</v>
      </c>
      <c r="B74">
        <f>B19+(14/0.017)*(B20*B50-B35*B51)</f>
        <v>-0.21165578354448988</v>
      </c>
      <c r="C74">
        <f>C19+(14/0.017)*(C20*C50-C35*C51)</f>
        <v>-0.18029716815258803</v>
      </c>
      <c r="D74">
        <f>D19+(14/0.017)*(D20*D50-D35*D51)</f>
        <v>-0.18655059006767571</v>
      </c>
      <c r="E74">
        <f>E19+(14/0.017)*(E20*E50-E35*E51)</f>
        <v>-0.18310279769759463</v>
      </c>
      <c r="F74">
        <f>F19+(14/0.017)*(F20*F50-F35*F51)</f>
        <v>-0.14478729702261822</v>
      </c>
    </row>
    <row r="75" spans="1:6" ht="12.75">
      <c r="A75" t="s">
        <v>79</v>
      </c>
      <c r="B75" s="49">
        <f>B20</f>
        <v>0.003243462</v>
      </c>
      <c r="C75" s="49">
        <f>C20</f>
        <v>0.004814513</v>
      </c>
      <c r="D75" s="49">
        <f>D20</f>
        <v>0.003978492</v>
      </c>
      <c r="E75" s="49">
        <f>E20</f>
        <v>0.005241977</v>
      </c>
      <c r="F75" s="49">
        <f>F20</f>
        <v>0.0040542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-12.172577058203752</v>
      </c>
      <c r="C82">
        <f>C22+(2/0.017)*(C8*C51+C23*C50)</f>
        <v>-7.324061256711523</v>
      </c>
      <c r="D82">
        <f>D22+(2/0.017)*(D8*D51+D23*D50)</f>
        <v>-12.315231289924633</v>
      </c>
      <c r="E82">
        <f>E22+(2/0.017)*(E8*E51+E23*E50)</f>
        <v>16.136112643314014</v>
      </c>
      <c r="F82">
        <f>F22+(2/0.017)*(F8*F51+F23*F50)</f>
        <v>19.946190925627977</v>
      </c>
    </row>
    <row r="83" spans="1:6" ht="12.75">
      <c r="A83" t="s">
        <v>82</v>
      </c>
      <c r="B83">
        <f>B23+(3/0.017)*(B9*B51+B24*B50)</f>
        <v>-1.7000082468215014</v>
      </c>
      <c r="C83">
        <f>C23+(3/0.017)*(C9*C51+C24*C50)</f>
        <v>-2.6678690037170574</v>
      </c>
      <c r="D83">
        <f>D23+(3/0.017)*(D9*D51+D24*D50)</f>
        <v>-2.5902564001278563</v>
      </c>
      <c r="E83">
        <f>E23+(3/0.017)*(E9*E51+E24*E50)</f>
        <v>-4.293620402222077</v>
      </c>
      <c r="F83">
        <f>F23+(3/0.017)*(F9*F51+F24*F50)</f>
        <v>2.8936952146685555</v>
      </c>
    </row>
    <row r="84" spans="1:6" ht="12.75">
      <c r="A84" t="s">
        <v>83</v>
      </c>
      <c r="B84">
        <f>B24+(4/0.017)*(B10*B51+B25*B50)</f>
        <v>0.7991112864178529</v>
      </c>
      <c r="C84">
        <f>C24+(4/0.017)*(C10*C51+C25*C50)</f>
        <v>-0.516720000667401</v>
      </c>
      <c r="D84">
        <f>D24+(4/0.017)*(D10*D51+D25*D50)</f>
        <v>0.4294060322473755</v>
      </c>
      <c r="E84">
        <f>E24+(4/0.017)*(E10*E51+E25*E50)</f>
        <v>-0.33152274137502596</v>
      </c>
      <c r="F84">
        <f>F24+(4/0.017)*(F10*F51+F25*F50)</f>
        <v>-2.5754587663281185</v>
      </c>
    </row>
    <row r="85" spans="1:6" ht="12.75">
      <c r="A85" t="s">
        <v>84</v>
      </c>
      <c r="B85">
        <f>B25+(5/0.017)*(B11*B51+B26*B50)</f>
        <v>-0.6544691390330647</v>
      </c>
      <c r="C85">
        <f>C25+(5/0.017)*(C11*C51+C26*C50)</f>
        <v>-0.2627070610059328</v>
      </c>
      <c r="D85">
        <f>D25+(5/0.017)*(D11*D51+D26*D50)</f>
        <v>-0.1585740779281792</v>
      </c>
      <c r="E85">
        <f>E25+(5/0.017)*(E11*E51+E26*E50)</f>
        <v>-0.8317077250736574</v>
      </c>
      <c r="F85">
        <f>F25+(5/0.017)*(F11*F51+F26*F50)</f>
        <v>-1.8582505187342093</v>
      </c>
    </row>
    <row r="86" spans="1:6" ht="12.75">
      <c r="A86" t="s">
        <v>85</v>
      </c>
      <c r="B86">
        <f>B26+(6/0.017)*(B12*B51+B27*B50)</f>
        <v>0.782577898690899</v>
      </c>
      <c r="C86">
        <f>C26+(6/0.017)*(C12*C51+C27*C50)</f>
        <v>0.3009211958791026</v>
      </c>
      <c r="D86">
        <f>D26+(6/0.017)*(D12*D51+D27*D50)</f>
        <v>0.0823666453056656</v>
      </c>
      <c r="E86">
        <f>E26+(6/0.017)*(E12*E51+E27*E50)</f>
        <v>0.15061388047833166</v>
      </c>
      <c r="F86">
        <f>F26+(6/0.017)*(F12*F51+F27*F50)</f>
        <v>2.3809481584886654</v>
      </c>
    </row>
    <row r="87" spans="1:6" ht="12.75">
      <c r="A87" t="s">
        <v>86</v>
      </c>
      <c r="B87">
        <f>B27+(7/0.017)*(B13*B51+B28*B50)</f>
        <v>0.20655545949806126</v>
      </c>
      <c r="C87">
        <f>C27+(7/0.017)*(C13*C51+C28*C50)</f>
        <v>0.04279384174057612</v>
      </c>
      <c r="D87">
        <f>D27+(7/0.017)*(D13*D51+D28*D50)</f>
        <v>-0.22196901314010573</v>
      </c>
      <c r="E87">
        <f>E27+(7/0.017)*(E13*E51+E28*E50)</f>
        <v>-0.42422894523371385</v>
      </c>
      <c r="F87">
        <f>F27+(7/0.017)*(F13*F51+F28*F50)</f>
        <v>0.3436361567672516</v>
      </c>
    </row>
    <row r="88" spans="1:6" ht="12.75">
      <c r="A88" t="s">
        <v>87</v>
      </c>
      <c r="B88">
        <f>B28+(8/0.017)*(B14*B51+B29*B50)</f>
        <v>0.2717321384155911</v>
      </c>
      <c r="C88">
        <f>C28+(8/0.017)*(C14*C51+C29*C50)</f>
        <v>0.38757268174694864</v>
      </c>
      <c r="D88">
        <f>D28+(8/0.017)*(D14*D51+D29*D50)</f>
        <v>0.14531365343481048</v>
      </c>
      <c r="E88">
        <f>E28+(8/0.017)*(E14*E51+E29*E50)</f>
        <v>0.09396613249157292</v>
      </c>
      <c r="F88">
        <f>F28+(8/0.017)*(F14*F51+F29*F50)</f>
        <v>0.05465240709011927</v>
      </c>
    </row>
    <row r="89" spans="1:6" ht="12.75">
      <c r="A89" t="s">
        <v>88</v>
      </c>
      <c r="B89">
        <f>B29+(9/0.017)*(B15*B51+B30*B50)</f>
        <v>0.006243138089934784</v>
      </c>
      <c r="C89">
        <f>C29+(9/0.017)*(C15*C51+C30*C50)</f>
        <v>0.03193074065525538</v>
      </c>
      <c r="D89">
        <f>D29+(9/0.017)*(D15*D51+D30*D50)</f>
        <v>0.07140677454593661</v>
      </c>
      <c r="E89">
        <f>E29+(9/0.017)*(E15*E51+E30*E50)</f>
        <v>0.06938703393457865</v>
      </c>
      <c r="F89">
        <f>F29+(9/0.017)*(F15*F51+F30*F50)</f>
        <v>0.021020895044118762</v>
      </c>
    </row>
    <row r="90" spans="1:6" ht="12.75">
      <c r="A90" t="s">
        <v>89</v>
      </c>
      <c r="B90">
        <f>B30+(10/0.017)*(B16*B51+B31*B50)</f>
        <v>0.07662994278764113</v>
      </c>
      <c r="C90">
        <f>C30+(10/0.017)*(C16*C51+C31*C50)</f>
        <v>0.023536659167120513</v>
      </c>
      <c r="D90">
        <f>D30+(10/0.017)*(D16*D51+D31*D50)</f>
        <v>0.03860456741316803</v>
      </c>
      <c r="E90">
        <f>E30+(10/0.017)*(E16*E51+E31*E50)</f>
        <v>-0.05097542233651398</v>
      </c>
      <c r="F90">
        <f>F30+(10/0.017)*(F16*F51+F31*F50)</f>
        <v>0.1494074662678627</v>
      </c>
    </row>
    <row r="91" spans="1:6" ht="12.75">
      <c r="A91" t="s">
        <v>90</v>
      </c>
      <c r="B91">
        <f>B31+(11/0.017)*(B17*B51+B32*B50)</f>
        <v>-0.027402103377489405</v>
      </c>
      <c r="C91">
        <f>C31+(11/0.017)*(C17*C51+C32*C50)</f>
        <v>-0.009494244639888894</v>
      </c>
      <c r="D91">
        <f>D31+(11/0.017)*(D17*D51+D32*D50)</f>
        <v>-0.018061764517974133</v>
      </c>
      <c r="E91">
        <f>E31+(11/0.017)*(E17*E51+E32*E50)</f>
        <v>-0.01399033592255727</v>
      </c>
      <c r="F91">
        <f>F31+(11/0.017)*(F17*F51+F32*F50)</f>
        <v>0.015741666523608436</v>
      </c>
    </row>
    <row r="92" spans="1:6" ht="12.75">
      <c r="A92" t="s">
        <v>91</v>
      </c>
      <c r="B92">
        <f>B32+(12/0.017)*(B18*B51+B33*B50)</f>
        <v>0.036804404435186115</v>
      </c>
      <c r="C92">
        <f>C32+(12/0.017)*(C18*C51+C33*C50)</f>
        <v>0.08033618075678807</v>
      </c>
      <c r="D92">
        <f>D32+(12/0.017)*(D18*D51+D33*D50)</f>
        <v>0.02024282622827999</v>
      </c>
      <c r="E92">
        <f>E32+(12/0.017)*(E18*E51+E33*E50)</f>
        <v>0.011091301377556179</v>
      </c>
      <c r="F92">
        <f>F32+(12/0.017)*(F18*F51+F33*F50)</f>
        <v>-0.008147231477638689</v>
      </c>
    </row>
    <row r="93" spans="1:6" ht="12.75">
      <c r="A93" t="s">
        <v>92</v>
      </c>
      <c r="B93">
        <f>B33+(13/0.017)*(B19*B51+B34*B50)</f>
        <v>0.11785992134295492</v>
      </c>
      <c r="C93">
        <f>C33+(13/0.017)*(C19*C51+C34*C50)</f>
        <v>0.09954714650260336</v>
      </c>
      <c r="D93">
        <f>D33+(13/0.017)*(D19*D51+D34*D50)</f>
        <v>0.0915427228623124</v>
      </c>
      <c r="E93">
        <f>E33+(13/0.017)*(E19*E51+E34*E50)</f>
        <v>0.09748490823391046</v>
      </c>
      <c r="F93">
        <f>F33+(13/0.017)*(F19*F51+F34*F50)</f>
        <v>0.07973087720710796</v>
      </c>
    </row>
    <row r="94" spans="1:6" ht="12.75">
      <c r="A94" t="s">
        <v>93</v>
      </c>
      <c r="B94">
        <f>B34+(14/0.017)*(B20*B51+B35*B50)</f>
        <v>-0.003151687040827184</v>
      </c>
      <c r="C94">
        <f>C34+(14/0.017)*(C20*C51+C35*C50)</f>
        <v>-0.005900187077614221</v>
      </c>
      <c r="D94">
        <f>D34+(14/0.017)*(D20*D51+D35*D50)</f>
        <v>-0.007127329608992552</v>
      </c>
      <c r="E94">
        <f>E34+(14/0.017)*(E20*E51+E35*E50)</f>
        <v>-0.009616998005168308</v>
      </c>
      <c r="F94">
        <f>F34+(14/0.017)*(F20*F51+F35*F50)</f>
        <v>-0.04728923674410157</v>
      </c>
    </row>
    <row r="95" spans="1:6" ht="12.75">
      <c r="A95" t="s">
        <v>94</v>
      </c>
      <c r="B95" s="49">
        <f>B35</f>
        <v>-0.005753677</v>
      </c>
      <c r="C95" s="49">
        <f>C35</f>
        <v>-0.00393795</v>
      </c>
      <c r="D95" s="49">
        <f>D35</f>
        <v>-0.0013247</v>
      </c>
      <c r="E95" s="49">
        <f>E35</f>
        <v>0.00528125</v>
      </c>
      <c r="F95" s="49">
        <f>F35</f>
        <v>0.001350804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1.29771181789434</v>
      </c>
      <c r="C103">
        <f>C63*10000/C62</f>
        <v>2.1777630427595644</v>
      </c>
      <c r="D103">
        <f>D63*10000/D62</f>
        <v>1.686001052807822</v>
      </c>
      <c r="E103">
        <f>E63*10000/E62</f>
        <v>0.9931286704575198</v>
      </c>
      <c r="F103">
        <f>F63*10000/F62</f>
        <v>0.01931797582025946</v>
      </c>
      <c r="G103">
        <f>AVERAGE(C103:E103)</f>
        <v>1.6189642553416357</v>
      </c>
      <c r="H103">
        <f>STDEV(C103:E103)</f>
        <v>0.5951555243554034</v>
      </c>
      <c r="I103">
        <f>(B103*B4+C103*C4+D103*D4+E103*E4+F103*F4)/SUM(B4:F4)</f>
        <v>1.3589625026291845</v>
      </c>
      <c r="K103">
        <f>(LN(H103)+LN(H123))/2-LN(K114*K115^3)</f>
        <v>-4.157480007902084</v>
      </c>
    </row>
    <row r="104" spans="1:11" ht="12.75">
      <c r="A104" t="s">
        <v>68</v>
      </c>
      <c r="B104">
        <f>B64*10000/B62</f>
        <v>1.0960373593527954</v>
      </c>
      <c r="C104">
        <f>C64*10000/C62</f>
        <v>0.47020868946018046</v>
      </c>
      <c r="D104">
        <f>D64*10000/D62</f>
        <v>0.37761786563944694</v>
      </c>
      <c r="E104">
        <f>E64*10000/E62</f>
        <v>0.11654330232682439</v>
      </c>
      <c r="F104">
        <f>F64*10000/F62</f>
        <v>-1.039611945140154</v>
      </c>
      <c r="G104">
        <f>AVERAGE(C104:E104)</f>
        <v>0.32145661914215057</v>
      </c>
      <c r="H104">
        <f>STDEV(C104:E104)</f>
        <v>0.18339947033768725</v>
      </c>
      <c r="I104">
        <f>(B104*B4+C104*C4+D104*D4+E104*E4+F104*F4)/SUM(B4:F4)</f>
        <v>0.2520363474118522</v>
      </c>
      <c r="K104">
        <f>(LN(H104)+LN(H124))/2-LN(K114*K115^4)</f>
        <v>-4.48044904229778</v>
      </c>
    </row>
    <row r="105" spans="1:11" ht="12.75">
      <c r="A105" t="s">
        <v>69</v>
      </c>
      <c r="B105">
        <f>B65*10000/B62</f>
        <v>-0.4126345017130883</v>
      </c>
      <c r="C105">
        <f>C65*10000/C62</f>
        <v>-0.947155911080043</v>
      </c>
      <c r="D105">
        <f>D65*10000/D62</f>
        <v>-0.16505611846721074</v>
      </c>
      <c r="E105">
        <f>E65*10000/E62</f>
        <v>-0.14831394561260144</v>
      </c>
      <c r="F105">
        <f>F65*10000/F62</f>
        <v>-1.6525221911695085</v>
      </c>
      <c r="G105">
        <f>AVERAGE(C105:E105)</f>
        <v>-0.4201753250532851</v>
      </c>
      <c r="H105">
        <f>STDEV(C105:E105)</f>
        <v>0.456455341325745</v>
      </c>
      <c r="I105">
        <f>(B105*B4+C105*C4+D105*D4+E105*E4+F105*F4)/SUM(B4:F4)</f>
        <v>-0.5835764903843395</v>
      </c>
      <c r="K105">
        <f>(LN(H105)+LN(H125))/2-LN(K114*K115^5)</f>
        <v>-3.595650618523124</v>
      </c>
    </row>
    <row r="106" spans="1:11" ht="12.75">
      <c r="A106" t="s">
        <v>70</v>
      </c>
      <c r="B106">
        <f>B66*10000/B62</f>
        <v>3.3710895174235533</v>
      </c>
      <c r="C106">
        <f>C66*10000/C62</f>
        <v>1.3087713544144635</v>
      </c>
      <c r="D106">
        <f>D66*10000/D62</f>
        <v>1.2933792922070293</v>
      </c>
      <c r="E106">
        <f>E66*10000/E62</f>
        <v>1.708010653485487</v>
      </c>
      <c r="F106">
        <f>F66*10000/F62</f>
        <v>14.46218732137172</v>
      </c>
      <c r="G106">
        <f>AVERAGE(C106:E106)</f>
        <v>1.4367204333689934</v>
      </c>
      <c r="H106">
        <f>STDEV(C106:E106)</f>
        <v>0.23507023746721079</v>
      </c>
      <c r="I106">
        <f>(B106*B4+C106*C4+D106*D4+E106*E4+F106*F4)/SUM(B4:F4)</f>
        <v>3.455413677634823</v>
      </c>
      <c r="K106">
        <f>(LN(H106)+LN(H126))/2-LN(K114*K115^6)</f>
        <v>-3.924001303248831</v>
      </c>
    </row>
    <row r="107" spans="1:11" ht="12.75">
      <c r="A107" t="s">
        <v>71</v>
      </c>
      <c r="B107">
        <f>B67*10000/B62</f>
        <v>0.19771065000234442</v>
      </c>
      <c r="C107">
        <f>C67*10000/C62</f>
        <v>0.04187978150535853</v>
      </c>
      <c r="D107">
        <f>D67*10000/D62</f>
        <v>0.1339511480586116</v>
      </c>
      <c r="E107">
        <f>E67*10000/E62</f>
        <v>-0.09808459482770336</v>
      </c>
      <c r="F107">
        <f>F67*10000/F62</f>
        <v>0.4138610505047367</v>
      </c>
      <c r="G107">
        <f>AVERAGE(C107:E107)</f>
        <v>0.025915444912088928</v>
      </c>
      <c r="H107">
        <f>STDEV(C107:E107)</f>
        <v>0.11683874154726429</v>
      </c>
      <c r="I107">
        <f>(B107*B4+C107*C4+D107*D4+E107*E4+F107*F4)/SUM(B4:F4)</f>
        <v>0.10259093064688415</v>
      </c>
      <c r="K107">
        <f>(LN(H107)+LN(H127))/2-LN(K114*K115^7)</f>
        <v>-3.3125527744966194</v>
      </c>
    </row>
    <row r="108" spans="1:9" ht="12.75">
      <c r="A108" t="s">
        <v>72</v>
      </c>
      <c r="B108">
        <f>B68*10000/B62</f>
        <v>0.07043797298713006</v>
      </c>
      <c r="C108">
        <f>C68*10000/C62</f>
        <v>0.051606718680863306</v>
      </c>
      <c r="D108">
        <f>D68*10000/D62</f>
        <v>-0.02691955581112639</v>
      </c>
      <c r="E108">
        <f>E68*10000/E62</f>
        <v>0.050578563787668264</v>
      </c>
      <c r="F108">
        <f>F68*10000/F62</f>
        <v>0.05463657788533202</v>
      </c>
      <c r="G108">
        <f>AVERAGE(C108:E108)</f>
        <v>0.025088575552468392</v>
      </c>
      <c r="H108">
        <f>STDEV(C108:E108)</f>
        <v>0.0450432966330263</v>
      </c>
      <c r="I108">
        <f>(B108*B4+C108*C4+D108*D4+E108*E4+F108*F4)/SUM(B4:F4)</f>
        <v>0.035600901852580934</v>
      </c>
    </row>
    <row r="109" spans="1:9" ht="12.75">
      <c r="A109" t="s">
        <v>73</v>
      </c>
      <c r="B109">
        <f>B69*10000/B62</f>
        <v>-0.06723345832873816</v>
      </c>
      <c r="C109">
        <f>C69*10000/C62</f>
        <v>-0.10327436985417454</v>
      </c>
      <c r="D109">
        <f>D69*10000/D62</f>
        <v>-0.13156620651506398</v>
      </c>
      <c r="E109">
        <f>E69*10000/E62</f>
        <v>-0.13257848348909576</v>
      </c>
      <c r="F109">
        <f>F69*10000/F62</f>
        <v>-0.02634113221338164</v>
      </c>
      <c r="G109">
        <f>AVERAGE(C109:E109)</f>
        <v>-0.1224730199527781</v>
      </c>
      <c r="H109">
        <f>STDEV(C109:E109)</f>
        <v>0.01663422076246722</v>
      </c>
      <c r="I109">
        <f>(B109*B4+C109*C4+D109*D4+E109*E4+F109*F4)/SUM(B4:F4)</f>
        <v>-0.10163882718995573</v>
      </c>
    </row>
    <row r="110" spans="1:11" ht="12.75">
      <c r="A110" t="s">
        <v>74</v>
      </c>
      <c r="B110">
        <f>B70*10000/B62</f>
        <v>-0.33376431969462156</v>
      </c>
      <c r="C110">
        <f>C70*10000/C62</f>
        <v>-0.17544543418662628</v>
      </c>
      <c r="D110">
        <f>D70*10000/D62</f>
        <v>-0.11695434917007362</v>
      </c>
      <c r="E110">
        <f>E70*10000/E62</f>
        <v>-0.17517147986915207</v>
      </c>
      <c r="F110">
        <f>F70*10000/F62</f>
        <v>-0.36249118645118844</v>
      </c>
      <c r="G110">
        <f>AVERAGE(C110:E110)</f>
        <v>-0.15585708774195065</v>
      </c>
      <c r="H110">
        <f>STDEV(C110:E110)</f>
        <v>0.03369103833419021</v>
      </c>
      <c r="I110">
        <f>(B110*B4+C110*C4+D110*D4+E110*E4+F110*F4)/SUM(B4:F4)</f>
        <v>-0.20921000475085783</v>
      </c>
      <c r="K110">
        <f>EXP(AVERAGE(K103:K107))</f>
        <v>0.020363183290632924</v>
      </c>
    </row>
    <row r="111" spans="1:9" ht="12.75">
      <c r="A111" t="s">
        <v>75</v>
      </c>
      <c r="B111">
        <f>B71*10000/B62</f>
        <v>0.02932150579794095</v>
      </c>
      <c r="C111">
        <f>C71*10000/C62</f>
        <v>0.02118969514657874</v>
      </c>
      <c r="D111">
        <f>D71*10000/D62</f>
        <v>0.04777172811313296</v>
      </c>
      <c r="E111">
        <f>E71*10000/E62</f>
        <v>0.02812955653732898</v>
      </c>
      <c r="F111">
        <f>F71*10000/F62</f>
        <v>0.01791477879387786</v>
      </c>
      <c r="G111">
        <f>AVERAGE(C111:E111)</f>
        <v>0.03236365993234689</v>
      </c>
      <c r="H111">
        <f>STDEV(C111:E111)</f>
        <v>0.013787561163183313</v>
      </c>
      <c r="I111">
        <f>(B111*B4+C111*C4+D111*D4+E111*E4+F111*F4)/SUM(B4:F4)</f>
        <v>0.029994745506014026</v>
      </c>
    </row>
    <row r="112" spans="1:9" ht="12.75">
      <c r="A112" t="s">
        <v>76</v>
      </c>
      <c r="B112">
        <f>B72*10000/B62</f>
        <v>-0.060796872998730996</v>
      </c>
      <c r="C112">
        <f>C72*10000/C62</f>
        <v>-0.036572904315539424</v>
      </c>
      <c r="D112">
        <f>D72*10000/D62</f>
        <v>-0.036476309142830024</v>
      </c>
      <c r="E112">
        <f>E72*10000/E62</f>
        <v>-0.035319816224074596</v>
      </c>
      <c r="F112">
        <f>F72*10000/F62</f>
        <v>-0.034816128035501825</v>
      </c>
      <c r="G112">
        <f>AVERAGE(C112:E112)</f>
        <v>-0.03612300989414802</v>
      </c>
      <c r="H112">
        <f>STDEV(C112:E112)</f>
        <v>0.0006972608626489873</v>
      </c>
      <c r="I112">
        <f>(B112*B4+C112*C4+D112*D4+E112*E4+F112*F4)/SUM(B4:F4)</f>
        <v>-0.039523435676541575</v>
      </c>
    </row>
    <row r="113" spans="1:9" ht="12.75">
      <c r="A113" t="s">
        <v>77</v>
      </c>
      <c r="B113">
        <f>B73*10000/B62</f>
        <v>0.013519905462293797</v>
      </c>
      <c r="C113">
        <f>C73*10000/C62</f>
        <v>0.016346648137520764</v>
      </c>
      <c r="D113">
        <f>D73*10000/D62</f>
        <v>0.016608575634984017</v>
      </c>
      <c r="E113">
        <f>E73*10000/E62</f>
        <v>0.005438473958373651</v>
      </c>
      <c r="F113">
        <f>F73*10000/F62</f>
        <v>-0.03413525845188511</v>
      </c>
      <c r="G113">
        <f>AVERAGE(C113:E113)</f>
        <v>0.012797899243626143</v>
      </c>
      <c r="H113">
        <f>STDEV(C113:E113)</f>
        <v>0.006374794655547123</v>
      </c>
      <c r="I113">
        <f>(B113*B4+C113*C4+D113*D4+E113*E4+F113*F4)/SUM(B4:F4)</f>
        <v>0.006639001751892986</v>
      </c>
    </row>
    <row r="114" spans="1:11" ht="12.75">
      <c r="A114" t="s">
        <v>78</v>
      </c>
      <c r="B114">
        <f>B74*10000/B62</f>
        <v>-0.21165578792307777</v>
      </c>
      <c r="C114">
        <f>C74*10000/C62</f>
        <v>-0.18029696883055363</v>
      </c>
      <c r="D114">
        <f>D74*10000/D62</f>
        <v>-0.18655040886129404</v>
      </c>
      <c r="E114">
        <f>E74*10000/E62</f>
        <v>-0.1831030885603137</v>
      </c>
      <c r="F114">
        <f>F74*10000/F62</f>
        <v>-0.14478771785383732</v>
      </c>
      <c r="G114">
        <f>AVERAGE(C114:E114)</f>
        <v>-0.18331682208405378</v>
      </c>
      <c r="H114">
        <f>STDEV(C114:E114)</f>
        <v>0.0031321940503247704</v>
      </c>
      <c r="I114">
        <f>(B114*B4+C114*C4+D114*D4+E114*E4+F114*F4)/SUM(B4:F4)</f>
        <v>-0.1822803207795899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0.00324346206709849</v>
      </c>
      <c r="C115">
        <f>C75*10000/C62</f>
        <v>0.004814507677462017</v>
      </c>
      <c r="D115">
        <f>D75*10000/D62</f>
        <v>0.003978488135481857</v>
      </c>
      <c r="E115">
        <f>E75*10000/E62</f>
        <v>0.00524198532699283</v>
      </c>
      <c r="F115">
        <f>F75*10000/F62</f>
        <v>0.004054211783726636</v>
      </c>
      <c r="G115">
        <f>AVERAGE(C115:E115)</f>
        <v>0.004678327046645568</v>
      </c>
      <c r="H115">
        <f>STDEV(C115:E115)</f>
        <v>0.0006426625563981491</v>
      </c>
      <c r="I115">
        <f>(B115*B4+C115*C4+D115*D4+E115*E4+F115*F4)/SUM(B4:F4)</f>
        <v>0.0043871067087022965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-12.172577310021573</v>
      </c>
      <c r="C122">
        <f>C82*10000/C62</f>
        <v>-7.324053159819016</v>
      </c>
      <c r="D122">
        <f>D82*10000/D62</f>
        <v>-12.315219327493955</v>
      </c>
      <c r="E122">
        <f>E82*10000/E62</f>
        <v>16.136138275874835</v>
      </c>
      <c r="F122">
        <f>F82*10000/F62</f>
        <v>19.946248900188014</v>
      </c>
      <c r="G122">
        <f>AVERAGE(C122:E122)</f>
        <v>-1.1677114038127125</v>
      </c>
      <c r="H122">
        <f>STDEV(C122:E122)</f>
        <v>15.191950014111185</v>
      </c>
      <c r="I122">
        <f>(B122*B4+C122*C4+D122*D4+E122*E4+F122*F4)/SUM(B4:F4)</f>
        <v>0.054765216301448864</v>
      </c>
    </row>
    <row r="123" spans="1:9" ht="12.75">
      <c r="A123" t="s">
        <v>82</v>
      </c>
      <c r="B123">
        <f>B83*10000/B62</f>
        <v>-1.7000082819900917</v>
      </c>
      <c r="C123">
        <f>C83*10000/C62</f>
        <v>-2.667866054335862</v>
      </c>
      <c r="D123">
        <f>D83*10000/D62</f>
        <v>-2.5902538840758313</v>
      </c>
      <c r="E123">
        <f>E83*10000/E62</f>
        <v>-4.293627222730122</v>
      </c>
      <c r="F123">
        <f>F83*10000/F62</f>
        <v>2.893703625332405</v>
      </c>
      <c r="G123">
        <f>AVERAGE(C123:E123)</f>
        <v>-3.183915720380605</v>
      </c>
      <c r="H123">
        <f>STDEV(C123:E123)</f>
        <v>0.9618215146679963</v>
      </c>
      <c r="I123">
        <f>(B123*B4+C123*C4+D123*D4+E123*E4+F123*F4)/SUM(B4:F4)</f>
        <v>-2.1576982708388344</v>
      </c>
    </row>
    <row r="124" spans="1:9" ht="12.75">
      <c r="A124" t="s">
        <v>83</v>
      </c>
      <c r="B124">
        <f>B84*10000/B62</f>
        <v>0.7991113029493123</v>
      </c>
      <c r="C124">
        <f>C84*10000/C62</f>
        <v>-0.5167194294233665</v>
      </c>
      <c r="D124">
        <f>D84*10000/D62</f>
        <v>0.4294056151427534</v>
      </c>
      <c r="E124">
        <f>E84*10000/E62</f>
        <v>-0.33152326800600707</v>
      </c>
      <c r="F124">
        <f>F84*10000/F62</f>
        <v>-2.5754662520224763</v>
      </c>
      <c r="G124">
        <f>AVERAGE(C124:E124)</f>
        <v>-0.1396123607622067</v>
      </c>
      <c r="H124">
        <f>STDEV(C124:E124)</f>
        <v>0.5014085133183963</v>
      </c>
      <c r="I124">
        <f>(B124*B4+C124*C4+D124*D4+E124*E4+F124*F4)/SUM(B4:F4)</f>
        <v>-0.32869928229126366</v>
      </c>
    </row>
    <row r="125" spans="1:9" ht="12.75">
      <c r="A125" t="s">
        <v>84</v>
      </c>
      <c r="B125">
        <f>B85*10000/B62</f>
        <v>-0.6544691525722678</v>
      </c>
      <c r="C125">
        <f>C85*10000/C62</f>
        <v>-0.2627067705781552</v>
      </c>
      <c r="D125">
        <f>D85*10000/D62</f>
        <v>-0.1585739238968525</v>
      </c>
      <c r="E125">
        <f>E85*10000/E62</f>
        <v>-0.8317090462592069</v>
      </c>
      <c r="F125">
        <f>F85*10000/F62</f>
        <v>-1.8582559198284163</v>
      </c>
      <c r="G125">
        <f>AVERAGE(C125:E125)</f>
        <v>-0.41766324691140494</v>
      </c>
      <c r="H125">
        <f>STDEV(C125:E125)</f>
        <v>0.36233459041010446</v>
      </c>
      <c r="I125">
        <f>(B125*B4+C125*C4+D125*D4+E125*E4+F125*F4)/SUM(B4:F4)</f>
        <v>-0.644215571656713</v>
      </c>
    </row>
    <row r="126" spans="1:9" ht="12.75">
      <c r="A126" t="s">
        <v>85</v>
      </c>
      <c r="B126">
        <f>B86*10000/B62</f>
        <v>0.7825779148803271</v>
      </c>
      <c r="C126">
        <f>C86*10000/C62</f>
        <v>0.3009208632048539</v>
      </c>
      <c r="D126">
        <f>D86*10000/D62</f>
        <v>0.08236656529861892</v>
      </c>
      <c r="E126">
        <f>E86*10000/E62</f>
        <v>0.1506141197317093</v>
      </c>
      <c r="F126">
        <f>F86*10000/F62</f>
        <v>2.3809550788286176</v>
      </c>
      <c r="G126">
        <f>AVERAGE(C126:E126)</f>
        <v>0.1779671827450607</v>
      </c>
      <c r="H126">
        <f>STDEV(C126:E126)</f>
        <v>0.11181519496687871</v>
      </c>
      <c r="I126">
        <f>(B126*B4+C126*C4+D126*D4+E126*E4+F126*F4)/SUM(B4:F4)</f>
        <v>0.559589861600016</v>
      </c>
    </row>
    <row r="127" spans="1:9" ht="12.75">
      <c r="A127" t="s">
        <v>86</v>
      </c>
      <c r="B127">
        <f>B87*10000/B62</f>
        <v>0.20655546377113715</v>
      </c>
      <c r="C127">
        <f>C87*10000/C62</f>
        <v>0.04279379443114978</v>
      </c>
      <c r="D127">
        <f>D87*10000/D62</f>
        <v>-0.22196879752995033</v>
      </c>
      <c r="E127">
        <f>E87*10000/E62</f>
        <v>-0.424229619130487</v>
      </c>
      <c r="F127">
        <f>F87*10000/F62</f>
        <v>0.3436371555622133</v>
      </c>
      <c r="G127">
        <f>AVERAGE(C127:E127)</f>
        <v>-0.2011348740764292</v>
      </c>
      <c r="H127">
        <f>STDEV(C127:E127)</f>
        <v>0.23420772079191002</v>
      </c>
      <c r="I127">
        <f>(B127*B4+C127*C4+D127*D4+E127*E4+F127*F4)/SUM(B4:F4)</f>
        <v>-0.06934509972928185</v>
      </c>
    </row>
    <row r="128" spans="1:9" ht="12.75">
      <c r="A128" t="s">
        <v>87</v>
      </c>
      <c r="B128">
        <f>B88*10000/B62</f>
        <v>0.27173214403699686</v>
      </c>
      <c r="C128">
        <f>C88*10000/C62</f>
        <v>0.387572253277793</v>
      </c>
      <c r="D128">
        <f>D88*10000/D62</f>
        <v>0.1453135122840302</v>
      </c>
      <c r="E128">
        <f>E88*10000/E62</f>
        <v>0.0939662817587886</v>
      </c>
      <c r="F128">
        <f>F88*10000/F62</f>
        <v>0.05465256593996022</v>
      </c>
      <c r="G128">
        <f>AVERAGE(C128:E128)</f>
        <v>0.20895068244020396</v>
      </c>
      <c r="H128">
        <f>STDEV(C128:E128)</f>
        <v>0.15680683561955752</v>
      </c>
      <c r="I128">
        <f>(B128*B4+C128*C4+D128*D4+E128*E4+F128*F4)/SUM(B4:F4)</f>
        <v>0.19746042626465427</v>
      </c>
    </row>
    <row r="129" spans="1:9" ht="12.75">
      <c r="A129" t="s">
        <v>88</v>
      </c>
      <c r="B129">
        <f>B89*10000/B62</f>
        <v>0.00624313821908849</v>
      </c>
      <c r="C129">
        <f>C89*10000/C62</f>
        <v>0.03193070535519907</v>
      </c>
      <c r="D129">
        <f>D89*10000/D62</f>
        <v>0.07140670518478777</v>
      </c>
      <c r="E129">
        <f>E89*10000/E62</f>
        <v>0.06938714415736942</v>
      </c>
      <c r="F129">
        <f>F89*10000/F62</f>
        <v>0.021020956142357834</v>
      </c>
      <c r="G129">
        <f>AVERAGE(C129:E129)</f>
        <v>0.05757485156578542</v>
      </c>
      <c r="H129">
        <f>STDEV(C129:E129)</f>
        <v>0.022231426693721537</v>
      </c>
      <c r="I129">
        <f>(B129*B4+C129*C4+D129*D4+E129*E4+F129*F4)/SUM(B4:F4)</f>
        <v>0.045258355342149406</v>
      </c>
    </row>
    <row r="130" spans="1:9" ht="12.75">
      <c r="A130" t="s">
        <v>89</v>
      </c>
      <c r="B130">
        <f>B90*10000/B62</f>
        <v>0.07662994437290818</v>
      </c>
      <c r="C130">
        <f>C90*10000/C62</f>
        <v>0.02353663314688494</v>
      </c>
      <c r="D130">
        <f>D90*10000/D62</f>
        <v>0.03860452991452503</v>
      </c>
      <c r="E130">
        <f>E90*10000/E62</f>
        <v>-0.05097550331206505</v>
      </c>
      <c r="F130">
        <f>F90*10000/F62</f>
        <v>0.14940790052782518</v>
      </c>
      <c r="G130">
        <f>AVERAGE(C130:E130)</f>
        <v>0.0037218865831149736</v>
      </c>
      <c r="H130">
        <f>STDEV(C130:E130)</f>
        <v>0.047964713324058036</v>
      </c>
      <c r="I130">
        <f>(B130*B4+C130*C4+D130*D4+E130*E4+F130*F4)/SUM(B4:F4)</f>
        <v>0.033732571226264024</v>
      </c>
    </row>
    <row r="131" spans="1:9" ht="12.75">
      <c r="A131" t="s">
        <v>90</v>
      </c>
      <c r="B131">
        <f>B91*10000/B62</f>
        <v>-0.02740210394436509</v>
      </c>
      <c r="C131">
        <f>C91*10000/C62</f>
        <v>-0.009494234143816348</v>
      </c>
      <c r="D131">
        <f>D91*10000/D62</f>
        <v>-0.01806174697363405</v>
      </c>
      <c r="E131">
        <f>E91*10000/E62</f>
        <v>-0.013990358146505776</v>
      </c>
      <c r="F131">
        <f>F91*10000/F62</f>
        <v>0.015741712277516754</v>
      </c>
      <c r="G131">
        <f>AVERAGE(C131:E131)</f>
        <v>-0.013848779754652056</v>
      </c>
      <c r="H131">
        <f>STDEV(C131:E131)</f>
        <v>0.00428551074587997</v>
      </c>
      <c r="I131">
        <f>(B131*B4+C131*C4+D131*D4+E131*E4+F131*F4)/SUM(B4:F4)</f>
        <v>-0.011863082207655303</v>
      </c>
    </row>
    <row r="132" spans="1:9" ht="12.75">
      <c r="A132" t="s">
        <v>91</v>
      </c>
      <c r="B132">
        <f>B92*10000/B62</f>
        <v>0.03680440519657008</v>
      </c>
      <c r="C132">
        <f>C92*10000/C62</f>
        <v>0.08033609194357404</v>
      </c>
      <c r="D132">
        <f>D92*10000/D62</f>
        <v>0.020242806565360164</v>
      </c>
      <c r="E132">
        <f>E92*10000/E62</f>
        <v>0.011091318996326165</v>
      </c>
      <c r="F132">
        <f>F92*10000/F62</f>
        <v>-0.00814725515795751</v>
      </c>
      <c r="G132">
        <f>AVERAGE(C132:E132)</f>
        <v>0.037223405835086786</v>
      </c>
      <c r="H132">
        <f>STDEV(C132:E132)</f>
        <v>0.03761602329856597</v>
      </c>
      <c r="I132">
        <f>(B132*B4+C132*C4+D132*D4+E132*E4+F132*F4)/SUM(B4:F4)</f>
        <v>0.031108940988877478</v>
      </c>
    </row>
    <row r="133" spans="1:9" ht="12.75">
      <c r="A133" t="s">
        <v>92</v>
      </c>
      <c r="B133">
        <f>B93*10000/B62</f>
        <v>0.11785992378115914</v>
      </c>
      <c r="C133">
        <f>C93*10000/C62</f>
        <v>0.09954703645129218</v>
      </c>
      <c r="D133">
        <f>D93*10000/D62</f>
        <v>0.09154263394205986</v>
      </c>
      <c r="E133">
        <f>E93*10000/E62</f>
        <v>0.09748506309077684</v>
      </c>
      <c r="F133">
        <f>F93*10000/F62</f>
        <v>0.07973110894872443</v>
      </c>
      <c r="G133">
        <f>AVERAGE(C133:E133)</f>
        <v>0.09619157782804295</v>
      </c>
      <c r="H133">
        <f>STDEV(C133:E133)</f>
        <v>0.004156012870063527</v>
      </c>
      <c r="I133">
        <f>(B133*B4+C133*C4+D133*D4+E133*E4+F133*F4)/SUM(B4:F4)</f>
        <v>0.09713393700486216</v>
      </c>
    </row>
    <row r="134" spans="1:9" ht="12.75">
      <c r="A134" t="s">
        <v>93</v>
      </c>
      <c r="B134">
        <f>B94*10000/B62</f>
        <v>-0.003151687106027097</v>
      </c>
      <c r="C134">
        <f>C94*10000/C62</f>
        <v>-0.005900180554842379</v>
      </c>
      <c r="D134">
        <f>D94*10000/D62</f>
        <v>-0.007127322685843132</v>
      </c>
      <c r="E134">
        <f>E94*10000/E62</f>
        <v>-0.009617013281975787</v>
      </c>
      <c r="F134">
        <f>F94*10000/F62</f>
        <v>-0.047289374192534955</v>
      </c>
      <c r="G134">
        <f>AVERAGE(C134:E134)</f>
        <v>-0.007548172174220433</v>
      </c>
      <c r="H134">
        <f>STDEV(C134:E134)</f>
        <v>0.0018938181272955066</v>
      </c>
      <c r="I134">
        <f>(B134*B4+C134*C4+D134*D4+E134*E4+F134*F4)/SUM(B4:F4)</f>
        <v>-0.012215162476295602</v>
      </c>
    </row>
    <row r="135" spans="1:9" ht="12.75">
      <c r="A135" t="s">
        <v>94</v>
      </c>
      <c r="B135">
        <f>B95*10000/B62</f>
        <v>-0.005753677119028074</v>
      </c>
      <c r="C135">
        <f>C95*10000/C62</f>
        <v>-0.003937945646519502</v>
      </c>
      <c r="D135">
        <f>D95*10000/D62</f>
        <v>-0.0013246987132493457</v>
      </c>
      <c r="E135">
        <f>E95*10000/E62</f>
        <v>0.005281258389378833</v>
      </c>
      <c r="F135">
        <f>F95*10000/F62</f>
        <v>0.001350807926176576</v>
      </c>
      <c r="G135">
        <f>AVERAGE(C135:E135)</f>
        <v>6.204676536661578E-06</v>
      </c>
      <c r="H135">
        <f>STDEV(C135:E135)</f>
        <v>0.004751516456731361</v>
      </c>
      <c r="I135">
        <f>(B135*B4+C135*C4+D135*D4+E135*E4+F135*F4)/SUM(B4:F4)</f>
        <v>-0.0006491781266568298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2004-12-01T10:52:22Z</cp:lastPrinted>
  <dcterms:created xsi:type="dcterms:W3CDTF">2004-12-01T10:52:22Z</dcterms:created>
  <dcterms:modified xsi:type="dcterms:W3CDTF">2004-12-01T13:16:03Z</dcterms:modified>
  <cp:category/>
  <cp:version/>
  <cp:contentType/>
  <cp:contentStatus/>
</cp:coreProperties>
</file>