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<sst xmlns="http://schemas.openxmlformats.org/spreadsheetml/2006/main" count="203" uniqueCount="98">
  <si>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01/12/2004       07:50:27</t>
  </si>
  <si>
    <t>LISSNER</t>
  </si>
  <si>
    <t>HCMQAP416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</si>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</sst>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7">
      <selection activeCell="B36" sqref="B36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-0.003755</v>
      </c>
      <c r="D4" s="12">
        <v>-0.003755</v>
      </c>
      <c r="E4" s="12">
        <v>-0.003756</v>
      </c>
      <c r="F4" s="24">
        <v>-0.002083</v>
      </c>
      <c r="G4" s="34">
        <v>-0.011709</v>
      </c>
    </row>
    <row r="5" spans="1:7" ht="12.75" thickBot="1">
      <c r="A5" s="44" t="s">
        <v>13</v>
      </c>
      <c r="B5" s="45">
        <v>3.958983</v>
      </c>
      <c r="C5" s="46">
        <v>1.418623</v>
      </c>
      <c r="D5" s="46">
        <v>0.043255</v>
      </c>
      <c r="E5" s="46">
        <v>-1.846871</v>
      </c>
      <c r="F5" s="47">
        <v>-3.561307</v>
      </c>
      <c r="G5" s="48">
        <v>9.241449</v>
      </c>
    </row>
    <row r="6" spans="1:7" ht="12.75" thickTop="1">
      <c r="A6" s="6" t="s">
        <v>14</v>
      </c>
      <c r="B6" s="39">
        <v>17.47735</v>
      </c>
      <c r="C6" s="40">
        <v>55.78055</v>
      </c>
      <c r="D6" s="40">
        <v>-25.68088</v>
      </c>
      <c r="E6" s="40">
        <v>22.84302</v>
      </c>
      <c r="F6" s="41">
        <v>-114.4593</v>
      </c>
      <c r="G6" s="42">
        <v>0.001611092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1.991472</v>
      </c>
      <c r="C8" s="13">
        <v>2.474887</v>
      </c>
      <c r="D8" s="13">
        <v>0.2736825</v>
      </c>
      <c r="E8" s="13">
        <v>2.832868</v>
      </c>
      <c r="F8" s="25">
        <v>1.384066</v>
      </c>
      <c r="G8" s="35">
        <v>1.815945</v>
      </c>
    </row>
    <row r="9" spans="1:7" ht="12">
      <c r="A9" s="20" t="s">
        <v>17</v>
      </c>
      <c r="B9" s="29">
        <v>-0.8747425</v>
      </c>
      <c r="C9" s="13">
        <v>-0.1891856</v>
      </c>
      <c r="D9" s="13">
        <v>-0.4111907</v>
      </c>
      <c r="E9" s="13">
        <v>-0.5113617</v>
      </c>
      <c r="F9" s="25">
        <v>-1.668446</v>
      </c>
      <c r="G9" s="35">
        <v>-0.6168537</v>
      </c>
    </row>
    <row r="10" spans="1:7" ht="12">
      <c r="A10" s="20" t="s">
        <v>18</v>
      </c>
      <c r="B10" s="29">
        <v>0.1330416</v>
      </c>
      <c r="C10" s="13">
        <v>-1.04845</v>
      </c>
      <c r="D10" s="13">
        <v>0.541784</v>
      </c>
      <c r="E10" s="13">
        <v>-0.8935079</v>
      </c>
      <c r="F10" s="25">
        <v>-1.927311</v>
      </c>
      <c r="G10" s="35">
        <v>-0.5746225</v>
      </c>
    </row>
    <row r="11" spans="1:7" ht="12">
      <c r="A11" s="21" t="s">
        <v>19</v>
      </c>
      <c r="B11" s="31">
        <v>3.796075</v>
      </c>
      <c r="C11" s="15">
        <v>2.386321</v>
      </c>
      <c r="D11" s="15">
        <v>2.34118</v>
      </c>
      <c r="E11" s="15">
        <v>2.393561</v>
      </c>
      <c r="F11" s="27">
        <v>14.64163</v>
      </c>
      <c r="G11" s="37">
        <v>4.216381</v>
      </c>
    </row>
    <row r="12" spans="1:7" ht="12">
      <c r="A12" s="20" t="s">
        <v>20</v>
      </c>
      <c r="B12" s="29">
        <v>0.1894131</v>
      </c>
      <c r="C12" s="13">
        <v>0.01397124</v>
      </c>
      <c r="D12" s="13">
        <v>0.1902149</v>
      </c>
      <c r="E12" s="13">
        <v>-0.3332878</v>
      </c>
      <c r="F12" s="25">
        <v>-0.2110987</v>
      </c>
      <c r="G12" s="35">
        <v>-0.03174382</v>
      </c>
    </row>
    <row r="13" spans="1:7" ht="12">
      <c r="A13" s="20" t="s">
        <v>21</v>
      </c>
      <c r="B13" s="29">
        <v>0.03694448</v>
      </c>
      <c r="C13" s="13">
        <v>0.002394348</v>
      </c>
      <c r="D13" s="13">
        <v>0.03452351</v>
      </c>
      <c r="E13" s="13">
        <v>-0.1087339</v>
      </c>
      <c r="F13" s="25">
        <v>-0.1611545</v>
      </c>
      <c r="G13" s="35">
        <v>-0.03342478</v>
      </c>
    </row>
    <row r="14" spans="1:7" ht="12">
      <c r="A14" s="20" t="s">
        <v>22</v>
      </c>
      <c r="B14" s="29">
        <v>-0.03100393</v>
      </c>
      <c r="C14" s="13">
        <v>-0.1444984</v>
      </c>
      <c r="D14" s="13">
        <v>-0.09660755</v>
      </c>
      <c r="E14" s="13">
        <v>-0.02711074</v>
      </c>
      <c r="F14" s="25">
        <v>0.1709261</v>
      </c>
      <c r="G14" s="35">
        <v>-0.04621213</v>
      </c>
    </row>
    <row r="15" spans="1:7" ht="12">
      <c r="A15" s="21" t="s">
        <v>23</v>
      </c>
      <c r="B15" s="31">
        <v>-0.3616428</v>
      </c>
      <c r="C15" s="15">
        <v>-0.1317607</v>
      </c>
      <c r="D15" s="15">
        <v>-0.08818712</v>
      </c>
      <c r="E15" s="15">
        <v>-0.1361574</v>
      </c>
      <c r="F15" s="27">
        <v>-0.4165867</v>
      </c>
      <c r="G15" s="37">
        <v>-0.1936676</v>
      </c>
    </row>
    <row r="16" spans="1:7" ht="12">
      <c r="A16" s="20" t="s">
        <v>24</v>
      </c>
      <c r="B16" s="29">
        <v>-0.002897173</v>
      </c>
      <c r="C16" s="13">
        <v>0.01026011</v>
      </c>
      <c r="D16" s="13">
        <v>0.03238701</v>
      </c>
      <c r="E16" s="13">
        <v>-0.04534839</v>
      </c>
      <c r="F16" s="25">
        <v>-0.09162727</v>
      </c>
      <c r="G16" s="35">
        <v>-0.01329171</v>
      </c>
    </row>
    <row r="17" spans="1:7" ht="12">
      <c r="A17" s="20" t="s">
        <v>25</v>
      </c>
      <c r="B17" s="29">
        <v>-0.04052449</v>
      </c>
      <c r="C17" s="13">
        <v>-0.04243312</v>
      </c>
      <c r="D17" s="13">
        <v>-0.03756753</v>
      </c>
      <c r="E17" s="13">
        <v>-0.03098644</v>
      </c>
      <c r="F17" s="25">
        <v>-0.04077156</v>
      </c>
      <c r="G17" s="35">
        <v>-0.03801106</v>
      </c>
    </row>
    <row r="18" spans="1:7" ht="12">
      <c r="A18" s="20" t="s">
        <v>26</v>
      </c>
      <c r="B18" s="29">
        <v>0.004993909</v>
      </c>
      <c r="C18" s="13">
        <v>0.001889114</v>
      </c>
      <c r="D18" s="13">
        <v>0.01406421</v>
      </c>
      <c r="E18" s="13">
        <v>0.04858071</v>
      </c>
      <c r="F18" s="25">
        <v>0.04413932</v>
      </c>
      <c r="G18" s="35">
        <v>0.0221447</v>
      </c>
    </row>
    <row r="19" spans="1:7" ht="12">
      <c r="A19" s="21" t="s">
        <v>27</v>
      </c>
      <c r="B19" s="31">
        <v>-0.2150193</v>
      </c>
      <c r="C19" s="15">
        <v>-0.1935416</v>
      </c>
      <c r="D19" s="15">
        <v>-0.1880713</v>
      </c>
      <c r="E19" s="15">
        <v>-0.2003357</v>
      </c>
      <c r="F19" s="27">
        <v>-0.1485698</v>
      </c>
      <c r="G19" s="37">
        <v>-0.1909775</v>
      </c>
    </row>
    <row r="20" spans="1:7" ht="12.75" thickBot="1">
      <c r="A20" s="44" t="s">
        <v>28</v>
      </c>
      <c r="B20" s="45">
        <v>0.001936181</v>
      </c>
      <c r="C20" s="46">
        <v>0.007599444</v>
      </c>
      <c r="D20" s="46">
        <v>-0.004513095</v>
      </c>
      <c r="E20" s="46">
        <v>-0.0009950634</v>
      </c>
      <c r="F20" s="47">
        <v>-0.003050914</v>
      </c>
      <c r="G20" s="48">
        <v>0.0003767872</v>
      </c>
    </row>
    <row r="21" spans="1:7" ht="12.75" thickTop="1">
      <c r="A21" s="6" t="s">
        <v>29</v>
      </c>
      <c r="B21" s="39">
        <v>-104.7198</v>
      </c>
      <c r="C21" s="40">
        <v>86.92925</v>
      </c>
      <c r="D21" s="40">
        <v>-9.903357</v>
      </c>
      <c r="E21" s="40">
        <v>13.12824</v>
      </c>
      <c r="F21" s="41">
        <v>-48.54277</v>
      </c>
      <c r="G21" s="43">
        <v>0.02299495</v>
      </c>
    </row>
    <row r="22" spans="1:7" ht="12">
      <c r="A22" s="20" t="s">
        <v>30</v>
      </c>
      <c r="B22" s="29">
        <v>79.18131</v>
      </c>
      <c r="C22" s="13">
        <v>28.37254</v>
      </c>
      <c r="D22" s="13">
        <v>0.8651058</v>
      </c>
      <c r="E22" s="13">
        <v>-36.93758</v>
      </c>
      <c r="F22" s="25">
        <v>-71.22735</v>
      </c>
      <c r="G22" s="36">
        <v>0</v>
      </c>
    </row>
    <row r="23" spans="1:7" ht="12">
      <c r="A23" s="20" t="s">
        <v>31</v>
      </c>
      <c r="B23" s="29">
        <v>-1.197719</v>
      </c>
      <c r="C23" s="13">
        <v>-1.599368</v>
      </c>
      <c r="D23" s="13">
        <v>-1.126045</v>
      </c>
      <c r="E23" s="13">
        <v>-2.264094</v>
      </c>
      <c r="F23" s="25">
        <v>2.187583</v>
      </c>
      <c r="G23" s="35">
        <v>-1.082075</v>
      </c>
    </row>
    <row r="24" spans="1:7" ht="12">
      <c r="A24" s="20" t="s">
        <v>32</v>
      </c>
      <c r="B24" s="29">
        <v>-0.4046122</v>
      </c>
      <c r="C24" s="13">
        <v>0.4701626</v>
      </c>
      <c r="D24" s="13">
        <v>-2.98858</v>
      </c>
      <c r="E24" s="13">
        <v>-2.272013</v>
      </c>
      <c r="F24" s="25">
        <v>-1.05602</v>
      </c>
      <c r="G24" s="35">
        <v>-1.351778</v>
      </c>
    </row>
    <row r="25" spans="1:7" ht="12">
      <c r="A25" s="20" t="s">
        <v>33</v>
      </c>
      <c r="B25" s="29">
        <v>-1.53384</v>
      </c>
      <c r="C25" s="13">
        <v>-0.5922338</v>
      </c>
      <c r="D25" s="13">
        <v>0.02268007</v>
      </c>
      <c r="E25" s="13">
        <v>-0.7103885</v>
      </c>
      <c r="F25" s="25">
        <v>-2.933543</v>
      </c>
      <c r="G25" s="35">
        <v>-0.9215988</v>
      </c>
    </row>
    <row r="26" spans="1:7" ht="12">
      <c r="A26" s="21" t="s">
        <v>34</v>
      </c>
      <c r="B26" s="31">
        <v>-0.7301042</v>
      </c>
      <c r="C26" s="15">
        <v>-0.4474936</v>
      </c>
      <c r="D26" s="15">
        <v>0.1309712</v>
      </c>
      <c r="E26" s="15">
        <v>0.1395349</v>
      </c>
      <c r="F26" s="27">
        <v>1.307389</v>
      </c>
      <c r="G26" s="37">
        <v>0.02578386</v>
      </c>
    </row>
    <row r="27" spans="1:7" ht="12">
      <c r="A27" s="20" t="s">
        <v>35</v>
      </c>
      <c r="B27" s="29">
        <v>-0.2708845</v>
      </c>
      <c r="C27" s="13">
        <v>0.3887591</v>
      </c>
      <c r="D27" s="13">
        <v>-0.1160739</v>
      </c>
      <c r="E27" s="13">
        <v>0.4581408</v>
      </c>
      <c r="F27" s="25">
        <v>0.4544425</v>
      </c>
      <c r="G27" s="35">
        <v>0.1971301</v>
      </c>
    </row>
    <row r="28" spans="1:7" ht="12">
      <c r="A28" s="20" t="s">
        <v>36</v>
      </c>
      <c r="B28" s="29">
        <v>0.05976038</v>
      </c>
      <c r="C28" s="13">
        <v>0.2601373</v>
      </c>
      <c r="D28" s="13">
        <v>-0.3826369</v>
      </c>
      <c r="E28" s="13">
        <v>-0.486426</v>
      </c>
      <c r="F28" s="25">
        <v>-0.3179226</v>
      </c>
      <c r="G28" s="35">
        <v>-0.1802118</v>
      </c>
    </row>
    <row r="29" spans="1:7" ht="12">
      <c r="A29" s="20" t="s">
        <v>37</v>
      </c>
      <c r="B29" s="29">
        <v>-0.1867074</v>
      </c>
      <c r="C29" s="13">
        <v>-0.06741422</v>
      </c>
      <c r="D29" s="13">
        <v>0.006332363</v>
      </c>
      <c r="E29" s="13">
        <v>-0.01361202</v>
      </c>
      <c r="F29" s="25">
        <v>-0.1061016</v>
      </c>
      <c r="G29" s="35">
        <v>-0.05919242</v>
      </c>
    </row>
    <row r="30" spans="1:7" ht="12">
      <c r="A30" s="21" t="s">
        <v>38</v>
      </c>
      <c r="B30" s="31">
        <v>-0.06032828</v>
      </c>
      <c r="C30" s="15">
        <v>-0.07547078</v>
      </c>
      <c r="D30" s="15">
        <v>-0.01653904</v>
      </c>
      <c r="E30" s="15">
        <v>-0.0164116</v>
      </c>
      <c r="F30" s="27">
        <v>0.365605</v>
      </c>
      <c r="G30" s="37">
        <v>0.01395346</v>
      </c>
    </row>
    <row r="31" spans="1:7" ht="12">
      <c r="A31" s="20" t="s">
        <v>39</v>
      </c>
      <c r="B31" s="29">
        <v>-0.041382</v>
      </c>
      <c r="C31" s="13">
        <v>0.04136203</v>
      </c>
      <c r="D31" s="13">
        <v>0.01374331</v>
      </c>
      <c r="E31" s="13">
        <v>0.04085329</v>
      </c>
      <c r="F31" s="25">
        <v>0.06703488</v>
      </c>
      <c r="G31" s="35">
        <v>0.02602282</v>
      </c>
    </row>
    <row r="32" spans="1:7" ht="12">
      <c r="A32" s="20" t="s">
        <v>40</v>
      </c>
      <c r="B32" s="29">
        <v>0.03614495</v>
      </c>
      <c r="C32" s="13">
        <v>0.03341737</v>
      </c>
      <c r="D32" s="13">
        <v>-0.01876937</v>
      </c>
      <c r="E32" s="13">
        <v>-0.03795603</v>
      </c>
      <c r="F32" s="25">
        <v>-0.01075527</v>
      </c>
      <c r="G32" s="35">
        <v>-0.001797097</v>
      </c>
    </row>
    <row r="33" spans="1:7" ht="12">
      <c r="A33" s="20" t="s">
        <v>41</v>
      </c>
      <c r="B33" s="29">
        <v>0.143244</v>
      </c>
      <c r="C33" s="13">
        <v>0.09425968</v>
      </c>
      <c r="D33" s="13">
        <v>0.1073657</v>
      </c>
      <c r="E33" s="13">
        <v>0.1275802</v>
      </c>
      <c r="F33" s="25">
        <v>0.1031825</v>
      </c>
      <c r="G33" s="35">
        <v>0.1137193</v>
      </c>
    </row>
    <row r="34" spans="1:7" ht="12">
      <c r="A34" s="21" t="s">
        <v>42</v>
      </c>
      <c r="B34" s="31">
        <v>-0.02982036</v>
      </c>
      <c r="C34" s="15">
        <v>-0.02392025</v>
      </c>
      <c r="D34" s="15">
        <v>-0.009832155</v>
      </c>
      <c r="E34" s="15">
        <v>-0.0009171926</v>
      </c>
      <c r="F34" s="27">
        <v>-0.01891491</v>
      </c>
      <c r="G34" s="37">
        <v>-0.01516916</v>
      </c>
    </row>
    <row r="35" spans="1:7" ht="12.75" thickBot="1">
      <c r="A35" s="22" t="s">
        <v>43</v>
      </c>
      <c r="B35" s="32">
        <v>-0.007310068</v>
      </c>
      <c r="C35" s="16">
        <v>-0.001720208</v>
      </c>
      <c r="D35" s="16">
        <v>0.004636574</v>
      </c>
      <c r="E35" s="16">
        <v>-0.005091203</v>
      </c>
      <c r="F35" s="28">
        <v>0.009126311</v>
      </c>
      <c r="G35" s="38">
        <v>-0.0003660615</v>
      </c>
    </row>
    <row r="36" spans="1:7" ht="12">
      <c r="A36" s="4" t="s">
        <v>44</v>
      </c>
      <c r="B36" s="3">
        <v>19.94934</v>
      </c>
      <c r="C36" s="3">
        <v>19.95239</v>
      </c>
      <c r="D36" s="3">
        <v>19.9646</v>
      </c>
      <c r="E36" s="3">
        <v>19.9707</v>
      </c>
      <c r="F36" s="3">
        <v>19.98596</v>
      </c>
      <c r="G36" s="3"/>
    </row>
    <row r="37" spans="1:6" ht="12">
      <c r="A37" s="4" t="s">
        <v>45</v>
      </c>
      <c r="B37" s="2">
        <v>0.2619426</v>
      </c>
      <c r="C37" s="2">
        <v>0.1993815</v>
      </c>
      <c r="D37" s="2">
        <v>0.1729329</v>
      </c>
      <c r="E37" s="2">
        <v>0.151062</v>
      </c>
      <c r="F37" s="2">
        <v>0.1368205</v>
      </c>
    </row>
    <row r="38" spans="1:7" ht="12">
      <c r="A38" s="4" t="s">
        <v>53</v>
      </c>
      <c r="B38" s="2">
        <v>-2.830011E-05</v>
      </c>
      <c r="C38" s="2">
        <v>-9.524545E-05</v>
      </c>
      <c r="D38" s="2">
        <v>4.365896E-05</v>
      </c>
      <c r="E38" s="2">
        <v>-3.875017E-05</v>
      </c>
      <c r="F38" s="2">
        <v>0.0001939831</v>
      </c>
      <c r="G38" s="2">
        <v>0.0002739201</v>
      </c>
    </row>
    <row r="39" spans="1:7" ht="12.75" thickBot="1">
      <c r="A39" s="4" t="s">
        <v>54</v>
      </c>
      <c r="B39" s="2">
        <v>0.0001782477</v>
      </c>
      <c r="C39" s="2">
        <v>-0.0001475095</v>
      </c>
      <c r="D39" s="2">
        <v>1.683193E-05</v>
      </c>
      <c r="E39" s="2">
        <v>-2.246114E-05</v>
      </c>
      <c r="F39" s="2">
        <v>8.390439E-05</v>
      </c>
      <c r="G39" s="2">
        <v>0.001088958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3.117742</v>
      </c>
      <c r="F40" s="17" t="s">
        <v>52</v>
      </c>
      <c r="G40" s="8">
        <v>55.07079170155189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0.003755</v>
      </c>
      <c r="D4">
        <v>0.003755</v>
      </c>
      <c r="E4">
        <v>0.003756</v>
      </c>
      <c r="F4">
        <v>0.002083</v>
      </c>
      <c r="G4">
        <v>0.011709</v>
      </c>
    </row>
    <row r="5" spans="1:7" ht="12.75">
      <c r="A5" t="s">
        <v>13</v>
      </c>
      <c r="B5">
        <v>3.958983</v>
      </c>
      <c r="C5">
        <v>1.418623</v>
      </c>
      <c r="D5">
        <v>0.043255</v>
      </c>
      <c r="E5">
        <v>-1.846871</v>
      </c>
      <c r="F5">
        <v>-3.561307</v>
      </c>
      <c r="G5">
        <v>9.241449</v>
      </c>
    </row>
    <row r="6" spans="1:7" ht="12.75">
      <c r="A6" t="s">
        <v>14</v>
      </c>
      <c r="B6" s="49">
        <v>17.47735</v>
      </c>
      <c r="C6" s="49">
        <v>55.78055</v>
      </c>
      <c r="D6" s="49">
        <v>-25.68088</v>
      </c>
      <c r="E6" s="49">
        <v>22.84302</v>
      </c>
      <c r="F6" s="49">
        <v>-114.4593</v>
      </c>
      <c r="G6" s="49">
        <v>0.001611092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1.991472</v>
      </c>
      <c r="C8" s="49">
        <v>2.474887</v>
      </c>
      <c r="D8" s="49">
        <v>0.2736825</v>
      </c>
      <c r="E8" s="49">
        <v>2.832868</v>
      </c>
      <c r="F8" s="49">
        <v>1.384066</v>
      </c>
      <c r="G8" s="49">
        <v>1.815945</v>
      </c>
    </row>
    <row r="9" spans="1:7" ht="12.75">
      <c r="A9" t="s">
        <v>17</v>
      </c>
      <c r="B9" s="49">
        <v>-0.8747425</v>
      </c>
      <c r="C9" s="49">
        <v>-0.1891856</v>
      </c>
      <c r="D9" s="49">
        <v>-0.4111907</v>
      </c>
      <c r="E9" s="49">
        <v>-0.5113617</v>
      </c>
      <c r="F9" s="49">
        <v>-1.668446</v>
      </c>
      <c r="G9" s="49">
        <v>-0.6168537</v>
      </c>
    </row>
    <row r="10" spans="1:7" ht="12.75">
      <c r="A10" t="s">
        <v>18</v>
      </c>
      <c r="B10" s="49">
        <v>0.1330416</v>
      </c>
      <c r="C10" s="49">
        <v>-1.04845</v>
      </c>
      <c r="D10" s="49">
        <v>0.541784</v>
      </c>
      <c r="E10" s="49">
        <v>-0.8935079</v>
      </c>
      <c r="F10" s="49">
        <v>-1.927311</v>
      </c>
      <c r="G10" s="49">
        <v>-0.5746225</v>
      </c>
    </row>
    <row r="11" spans="1:7" ht="12.75">
      <c r="A11" t="s">
        <v>19</v>
      </c>
      <c r="B11" s="49">
        <v>3.796075</v>
      </c>
      <c r="C11" s="49">
        <v>2.386321</v>
      </c>
      <c r="D11" s="49">
        <v>2.34118</v>
      </c>
      <c r="E11" s="49">
        <v>2.393561</v>
      </c>
      <c r="F11" s="49">
        <v>14.64163</v>
      </c>
      <c r="G11" s="49">
        <v>4.216381</v>
      </c>
    </row>
    <row r="12" spans="1:7" ht="12.75">
      <c r="A12" t="s">
        <v>20</v>
      </c>
      <c r="B12" s="49">
        <v>0.1894131</v>
      </c>
      <c r="C12" s="49">
        <v>0.01397124</v>
      </c>
      <c r="D12" s="49">
        <v>0.1902149</v>
      </c>
      <c r="E12" s="49">
        <v>-0.3332878</v>
      </c>
      <c r="F12" s="49">
        <v>-0.2110987</v>
      </c>
      <c r="G12" s="49">
        <v>-0.03174382</v>
      </c>
    </row>
    <row r="13" spans="1:7" ht="12.75">
      <c r="A13" t="s">
        <v>21</v>
      </c>
      <c r="B13" s="49">
        <v>0.03694448</v>
      </c>
      <c r="C13" s="49">
        <v>0.002394348</v>
      </c>
      <c r="D13" s="49">
        <v>0.03452351</v>
      </c>
      <c r="E13" s="49">
        <v>-0.1087339</v>
      </c>
      <c r="F13" s="49">
        <v>-0.1611545</v>
      </c>
      <c r="G13" s="49">
        <v>-0.03342478</v>
      </c>
    </row>
    <row r="14" spans="1:7" ht="12.75">
      <c r="A14" t="s">
        <v>22</v>
      </c>
      <c r="B14" s="49">
        <v>-0.03100393</v>
      </c>
      <c r="C14" s="49">
        <v>-0.1444984</v>
      </c>
      <c r="D14" s="49">
        <v>-0.09660755</v>
      </c>
      <c r="E14" s="49">
        <v>-0.02711074</v>
      </c>
      <c r="F14" s="49">
        <v>0.1709261</v>
      </c>
      <c r="G14" s="49">
        <v>-0.04621213</v>
      </c>
    </row>
    <row r="15" spans="1:7" ht="12.75">
      <c r="A15" t="s">
        <v>23</v>
      </c>
      <c r="B15" s="49">
        <v>-0.3616428</v>
      </c>
      <c r="C15" s="49">
        <v>-0.1317607</v>
      </c>
      <c r="D15" s="49">
        <v>-0.08818712</v>
      </c>
      <c r="E15" s="49">
        <v>-0.1361574</v>
      </c>
      <c r="F15" s="49">
        <v>-0.4165867</v>
      </c>
      <c r="G15" s="49">
        <v>-0.1936676</v>
      </c>
    </row>
    <row r="16" spans="1:7" ht="12.75">
      <c r="A16" t="s">
        <v>24</v>
      </c>
      <c r="B16" s="49">
        <v>-0.002897173</v>
      </c>
      <c r="C16" s="49">
        <v>0.01026011</v>
      </c>
      <c r="D16" s="49">
        <v>0.03238701</v>
      </c>
      <c r="E16" s="49">
        <v>-0.04534839</v>
      </c>
      <c r="F16" s="49">
        <v>-0.09162727</v>
      </c>
      <c r="G16" s="49">
        <v>-0.01329171</v>
      </c>
    </row>
    <row r="17" spans="1:7" ht="12.75">
      <c r="A17" t="s">
        <v>25</v>
      </c>
      <c r="B17" s="49">
        <v>-0.04052449</v>
      </c>
      <c r="C17" s="49">
        <v>-0.04243312</v>
      </c>
      <c r="D17" s="49">
        <v>-0.03756753</v>
      </c>
      <c r="E17" s="49">
        <v>-0.03098644</v>
      </c>
      <c r="F17" s="49">
        <v>-0.04077156</v>
      </c>
      <c r="G17" s="49">
        <v>-0.03801106</v>
      </c>
    </row>
    <row r="18" spans="1:7" ht="12.75">
      <c r="A18" t="s">
        <v>26</v>
      </c>
      <c r="B18" s="49">
        <v>0.004993909</v>
      </c>
      <c r="C18" s="49">
        <v>0.001889114</v>
      </c>
      <c r="D18" s="49">
        <v>0.01406421</v>
      </c>
      <c r="E18" s="49">
        <v>0.04858071</v>
      </c>
      <c r="F18" s="49">
        <v>0.04413932</v>
      </c>
      <c r="G18" s="49">
        <v>0.0221447</v>
      </c>
    </row>
    <row r="19" spans="1:7" ht="12.75">
      <c r="A19" t="s">
        <v>27</v>
      </c>
      <c r="B19" s="49">
        <v>-0.2150193</v>
      </c>
      <c r="C19" s="49">
        <v>-0.1935416</v>
      </c>
      <c r="D19" s="49">
        <v>-0.1880713</v>
      </c>
      <c r="E19" s="49">
        <v>-0.2003357</v>
      </c>
      <c r="F19" s="49">
        <v>-0.1485698</v>
      </c>
      <c r="G19" s="49">
        <v>-0.1909775</v>
      </c>
    </row>
    <row r="20" spans="1:7" ht="12.75">
      <c r="A20" t="s">
        <v>28</v>
      </c>
      <c r="B20" s="49">
        <v>0.001936181</v>
      </c>
      <c r="C20" s="49">
        <v>0.007599444</v>
      </c>
      <c r="D20" s="49">
        <v>-0.004513095</v>
      </c>
      <c r="E20" s="49">
        <v>-0.0009950634</v>
      </c>
      <c r="F20" s="49">
        <v>-0.003050914</v>
      </c>
      <c r="G20" s="49">
        <v>0.0003767872</v>
      </c>
    </row>
    <row r="21" spans="1:7" ht="12.75">
      <c r="A21" t="s">
        <v>29</v>
      </c>
      <c r="B21" s="49">
        <v>-104.7198</v>
      </c>
      <c r="C21" s="49">
        <v>86.92925</v>
      </c>
      <c r="D21" s="49">
        <v>-9.903357</v>
      </c>
      <c r="E21" s="49">
        <v>13.12824</v>
      </c>
      <c r="F21" s="49">
        <v>-48.54277</v>
      </c>
      <c r="G21" s="49">
        <v>0.02299495</v>
      </c>
    </row>
    <row r="22" spans="1:7" ht="12.75">
      <c r="A22" t="s">
        <v>30</v>
      </c>
      <c r="B22" s="49">
        <v>79.18131</v>
      </c>
      <c r="C22" s="49">
        <v>28.37254</v>
      </c>
      <c r="D22" s="49">
        <v>0.8651058</v>
      </c>
      <c r="E22" s="49">
        <v>-36.93758</v>
      </c>
      <c r="F22" s="49">
        <v>-71.22735</v>
      </c>
      <c r="G22" s="49">
        <v>0</v>
      </c>
    </row>
    <row r="23" spans="1:7" ht="12.75">
      <c r="A23" t="s">
        <v>31</v>
      </c>
      <c r="B23" s="49">
        <v>-1.197719</v>
      </c>
      <c r="C23" s="49">
        <v>-1.599368</v>
      </c>
      <c r="D23" s="49">
        <v>-1.126045</v>
      </c>
      <c r="E23" s="49">
        <v>-2.264094</v>
      </c>
      <c r="F23" s="49">
        <v>2.187583</v>
      </c>
      <c r="G23" s="49">
        <v>-1.082075</v>
      </c>
    </row>
    <row r="24" spans="1:7" ht="12.75">
      <c r="A24" t="s">
        <v>32</v>
      </c>
      <c r="B24" s="49">
        <v>-0.4046122</v>
      </c>
      <c r="C24" s="49">
        <v>0.4701626</v>
      </c>
      <c r="D24" s="49">
        <v>-2.98858</v>
      </c>
      <c r="E24" s="49">
        <v>-2.272013</v>
      </c>
      <c r="F24" s="49">
        <v>-1.05602</v>
      </c>
      <c r="G24" s="49">
        <v>-1.351778</v>
      </c>
    </row>
    <row r="25" spans="1:7" ht="12.75">
      <c r="A25" t="s">
        <v>33</v>
      </c>
      <c r="B25" s="49">
        <v>-1.53384</v>
      </c>
      <c r="C25" s="49">
        <v>-0.5922338</v>
      </c>
      <c r="D25" s="49">
        <v>0.02268007</v>
      </c>
      <c r="E25" s="49">
        <v>-0.7103885</v>
      </c>
      <c r="F25" s="49">
        <v>-2.933543</v>
      </c>
      <c r="G25" s="49">
        <v>-0.9215988</v>
      </c>
    </row>
    <row r="26" spans="1:7" ht="12.75">
      <c r="A26" t="s">
        <v>34</v>
      </c>
      <c r="B26" s="49">
        <v>-0.7301042</v>
      </c>
      <c r="C26" s="49">
        <v>-0.4474936</v>
      </c>
      <c r="D26" s="49">
        <v>0.1309712</v>
      </c>
      <c r="E26" s="49">
        <v>0.1395349</v>
      </c>
      <c r="F26" s="49">
        <v>1.307389</v>
      </c>
      <c r="G26" s="49">
        <v>0.02578386</v>
      </c>
    </row>
    <row r="27" spans="1:7" ht="12.75">
      <c r="A27" t="s">
        <v>35</v>
      </c>
      <c r="B27" s="49">
        <v>-0.2708845</v>
      </c>
      <c r="C27" s="49">
        <v>0.3887591</v>
      </c>
      <c r="D27" s="49">
        <v>-0.1160739</v>
      </c>
      <c r="E27" s="49">
        <v>0.4581408</v>
      </c>
      <c r="F27" s="49">
        <v>0.4544425</v>
      </c>
      <c r="G27" s="49">
        <v>0.1971301</v>
      </c>
    </row>
    <row r="28" spans="1:7" ht="12.75">
      <c r="A28" t="s">
        <v>36</v>
      </c>
      <c r="B28" s="49">
        <v>0.05976038</v>
      </c>
      <c r="C28" s="49">
        <v>0.2601373</v>
      </c>
      <c r="D28" s="49">
        <v>-0.3826369</v>
      </c>
      <c r="E28" s="49">
        <v>-0.486426</v>
      </c>
      <c r="F28" s="49">
        <v>-0.3179226</v>
      </c>
      <c r="G28" s="49">
        <v>-0.1802118</v>
      </c>
    </row>
    <row r="29" spans="1:7" ht="12.75">
      <c r="A29" t="s">
        <v>37</v>
      </c>
      <c r="B29" s="49">
        <v>-0.1867074</v>
      </c>
      <c r="C29" s="49">
        <v>-0.06741422</v>
      </c>
      <c r="D29" s="49">
        <v>0.006332363</v>
      </c>
      <c r="E29" s="49">
        <v>-0.01361202</v>
      </c>
      <c r="F29" s="49">
        <v>-0.1061016</v>
      </c>
      <c r="G29" s="49">
        <v>-0.05919242</v>
      </c>
    </row>
    <row r="30" spans="1:7" ht="12.75">
      <c r="A30" t="s">
        <v>38</v>
      </c>
      <c r="B30" s="49">
        <v>-0.06032828</v>
      </c>
      <c r="C30" s="49">
        <v>-0.07547078</v>
      </c>
      <c r="D30" s="49">
        <v>-0.01653904</v>
      </c>
      <c r="E30" s="49">
        <v>-0.0164116</v>
      </c>
      <c r="F30" s="49">
        <v>0.365605</v>
      </c>
      <c r="G30" s="49">
        <v>0.01395346</v>
      </c>
    </row>
    <row r="31" spans="1:7" ht="12.75">
      <c r="A31" t="s">
        <v>39</v>
      </c>
      <c r="B31" s="49">
        <v>-0.041382</v>
      </c>
      <c r="C31" s="49">
        <v>0.04136203</v>
      </c>
      <c r="D31" s="49">
        <v>0.01374331</v>
      </c>
      <c r="E31" s="49">
        <v>0.04085329</v>
      </c>
      <c r="F31" s="49">
        <v>0.06703488</v>
      </c>
      <c r="G31" s="49">
        <v>0.02602282</v>
      </c>
    </row>
    <row r="32" spans="1:7" ht="12.75">
      <c r="A32" t="s">
        <v>40</v>
      </c>
      <c r="B32" s="49">
        <v>0.03614495</v>
      </c>
      <c r="C32" s="49">
        <v>0.03341737</v>
      </c>
      <c r="D32" s="49">
        <v>-0.01876937</v>
      </c>
      <c r="E32" s="49">
        <v>-0.03795603</v>
      </c>
      <c r="F32" s="49">
        <v>-0.01075527</v>
      </c>
      <c r="G32" s="49">
        <v>-0.001797097</v>
      </c>
    </row>
    <row r="33" spans="1:7" ht="12.75">
      <c r="A33" t="s">
        <v>41</v>
      </c>
      <c r="B33" s="49">
        <v>0.143244</v>
      </c>
      <c r="C33" s="49">
        <v>0.09425968</v>
      </c>
      <c r="D33" s="49">
        <v>0.1073657</v>
      </c>
      <c r="E33" s="49">
        <v>0.1275802</v>
      </c>
      <c r="F33" s="49">
        <v>0.1031825</v>
      </c>
      <c r="G33" s="49">
        <v>0.1137193</v>
      </c>
    </row>
    <row r="34" spans="1:7" ht="12.75">
      <c r="A34" t="s">
        <v>42</v>
      </c>
      <c r="B34" s="49">
        <v>-0.02982036</v>
      </c>
      <c r="C34" s="49">
        <v>-0.02392025</v>
      </c>
      <c r="D34" s="49">
        <v>-0.009832155</v>
      </c>
      <c r="E34" s="49">
        <v>-0.0009171926</v>
      </c>
      <c r="F34" s="49">
        <v>-0.01891491</v>
      </c>
      <c r="G34" s="49">
        <v>-0.01516916</v>
      </c>
    </row>
    <row r="35" spans="1:7" ht="12.75">
      <c r="A35" t="s">
        <v>43</v>
      </c>
      <c r="B35" s="49">
        <v>-0.007310068</v>
      </c>
      <c r="C35" s="49">
        <v>-0.001720208</v>
      </c>
      <c r="D35" s="49">
        <v>0.004636574</v>
      </c>
      <c r="E35" s="49">
        <v>-0.005091203</v>
      </c>
      <c r="F35" s="49">
        <v>0.009126311</v>
      </c>
      <c r="G35" s="49">
        <v>-0.0003660615</v>
      </c>
    </row>
    <row r="36" spans="1:6" ht="12.75">
      <c r="A36" t="s">
        <v>44</v>
      </c>
      <c r="B36" s="49">
        <v>19.94934</v>
      </c>
      <c r="C36" s="49">
        <v>19.95239</v>
      </c>
      <c r="D36" s="49">
        <v>19.9646</v>
      </c>
      <c r="E36" s="49">
        <v>19.9707</v>
      </c>
      <c r="F36" s="49">
        <v>19.98596</v>
      </c>
    </row>
    <row r="37" spans="1:6" ht="12.75">
      <c r="A37" t="s">
        <v>45</v>
      </c>
      <c r="B37" s="49">
        <v>0.2619426</v>
      </c>
      <c r="C37" s="49">
        <v>0.1993815</v>
      </c>
      <c r="D37" s="49">
        <v>0.1729329</v>
      </c>
      <c r="E37" s="49">
        <v>0.151062</v>
      </c>
      <c r="F37" s="49">
        <v>0.1368205</v>
      </c>
    </row>
    <row r="38" spans="1:7" ht="12.75">
      <c r="A38" t="s">
        <v>55</v>
      </c>
      <c r="B38" s="49">
        <v>-2.830011E-05</v>
      </c>
      <c r="C38" s="49">
        <v>-9.524545E-05</v>
      </c>
      <c r="D38" s="49">
        <v>4.365896E-05</v>
      </c>
      <c r="E38" s="49">
        <v>-3.875017E-05</v>
      </c>
      <c r="F38" s="49">
        <v>0.0001939831</v>
      </c>
      <c r="G38" s="49">
        <v>0.0002739201</v>
      </c>
    </row>
    <row r="39" spans="1:7" ht="12.75">
      <c r="A39" t="s">
        <v>56</v>
      </c>
      <c r="B39" s="49">
        <v>0.0001782477</v>
      </c>
      <c r="C39" s="49">
        <v>-0.0001475095</v>
      </c>
      <c r="D39" s="49">
        <v>1.683193E-05</v>
      </c>
      <c r="E39" s="49">
        <v>-2.246114E-05</v>
      </c>
      <c r="F39" s="49">
        <v>8.390439E-05</v>
      </c>
      <c r="G39" s="49">
        <v>0.001088958</v>
      </c>
    </row>
    <row r="40" spans="2:5" ht="12.75">
      <c r="B40" t="s">
        <v>46</v>
      </c>
      <c r="C40">
        <v>-0.003755</v>
      </c>
      <c r="D40" t="s">
        <v>47</v>
      </c>
      <c r="E40">
        <v>3.117742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-2.8300106012975376E-05</v>
      </c>
      <c r="C50">
        <f>-0.017/(C7*C7+C22*C22)*(C21*C22+C6*C7)</f>
        <v>-9.524545688896994E-05</v>
      </c>
      <c r="D50">
        <f>-0.017/(D7*D7+D22*D22)*(D21*D22+D6*D7)</f>
        <v>4.365895214002152E-05</v>
      </c>
      <c r="E50">
        <f>-0.017/(E7*E7+E22*E22)*(E21*E22+E6*E7)</f>
        <v>-3.875016797799776E-05</v>
      </c>
      <c r="F50">
        <f>-0.017/(F7*F7+F22*F22)*(F21*F22+F6*F7)</f>
        <v>0.00019398318119493251</v>
      </c>
      <c r="G50">
        <f>(B50*B$4+C50*C$4+D50*D$4+E50*E$4+F50*F$4)/SUM(B$4:F$4)</f>
        <v>4.7561016973507735E-08</v>
      </c>
    </row>
    <row r="51" spans="1:7" ht="12.75">
      <c r="A51" t="s">
        <v>59</v>
      </c>
      <c r="B51">
        <f>-0.017/(B7*B7+B22*B22)*(B21*B7-B6*B22)</f>
        <v>0.00017824774394672462</v>
      </c>
      <c r="C51">
        <f>-0.017/(C7*C7+C22*C22)*(C21*C7-C6*C22)</f>
        <v>-0.00014750948944645996</v>
      </c>
      <c r="D51">
        <f>-0.017/(D7*D7+D22*D22)*(D21*D7-D6*D22)</f>
        <v>1.6831929938728174E-05</v>
      </c>
      <c r="E51">
        <f>-0.017/(E7*E7+E22*E22)*(E21*E7-E6*E22)</f>
        <v>-2.246114174297007E-05</v>
      </c>
      <c r="F51">
        <f>-0.017/(F7*F7+F22*F22)*(F21*F7-F6*F22)</f>
        <v>8.390439979410848E-05</v>
      </c>
      <c r="G51">
        <f>(B51*B$4+C51*C$4+D51*D$4+E51*E$4+F51*F$4)/SUM(B$4:F$4)</f>
        <v>2.0927898087389076E-07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10000.01848609893</v>
      </c>
      <c r="C62">
        <f>C7+(2/0.017)*(C8*C50-C23*C51)</f>
        <v>9999.944512505861</v>
      </c>
      <c r="D62">
        <f>D7+(2/0.017)*(D8*D50-D23*D51)</f>
        <v>10000.003635553143</v>
      </c>
      <c r="E62">
        <f>E7+(2/0.017)*(E8*E50-E23*E51)</f>
        <v>9999.981102559163</v>
      </c>
      <c r="F62">
        <f>F7+(2/0.017)*(F8*F50-F23*F51)</f>
        <v>10000.009992669065</v>
      </c>
    </row>
    <row r="63" spans="1:6" ht="12.75">
      <c r="A63" t="s">
        <v>67</v>
      </c>
      <c r="B63">
        <f>B8+(3/0.017)*(B9*B50-B24*B51)</f>
        <v>2.008567855995419</v>
      </c>
      <c r="C63">
        <f>C8+(3/0.017)*(C9*C50-C24*C51)</f>
        <v>2.4903056789397</v>
      </c>
      <c r="D63">
        <f>D8+(3/0.017)*(D9*D50-D24*D51)</f>
        <v>0.2793915730737463</v>
      </c>
      <c r="E63">
        <f>E8+(3/0.017)*(E9*E50-E24*E51)</f>
        <v>2.827359178659584</v>
      </c>
      <c r="F63">
        <f>F8+(3/0.017)*(F9*F50-F24*F51)</f>
        <v>1.34258734027152</v>
      </c>
    </row>
    <row r="64" spans="1:6" ht="12.75">
      <c r="A64" t="s">
        <v>68</v>
      </c>
      <c r="B64">
        <f>B9+(4/0.017)*(B10*B50-B25*B51)</f>
        <v>-0.8112981639550333</v>
      </c>
      <c r="C64">
        <f>C9+(4/0.017)*(C10*C50-C25*C51)</f>
        <v>-0.18624442498722268</v>
      </c>
      <c r="D64">
        <f>D9+(4/0.017)*(D10*D50-D25*D51)</f>
        <v>-0.40571494179365086</v>
      </c>
      <c r="E64">
        <f>E9+(4/0.017)*(E10*E50-E25*E51)</f>
        <v>-0.5069693601356254</v>
      </c>
      <c r="F64">
        <f>F9+(4/0.017)*(F10*F50-F25*F51)</f>
        <v>-1.6984998245286538</v>
      </c>
    </row>
    <row r="65" spans="1:6" ht="12.75">
      <c r="A65" t="s">
        <v>69</v>
      </c>
      <c r="B65">
        <f>B10+(5/0.017)*(B11*B50-B26*B51)</f>
        <v>0.13972104163612434</v>
      </c>
      <c r="C65">
        <f>C10+(5/0.017)*(C11*C50-C26*C51)</f>
        <v>-1.1347134665868537</v>
      </c>
      <c r="D65">
        <f>D10+(5/0.017)*(D11*D50-D26*D51)</f>
        <v>0.5711984022084661</v>
      </c>
      <c r="E65">
        <f>E10+(5/0.017)*(E11*E50-E26*E51)</f>
        <v>-0.919865775778998</v>
      </c>
      <c r="F65">
        <f>F10+(5/0.017)*(F11*F50-F26*F51)</f>
        <v>-1.1242126835480177</v>
      </c>
    </row>
    <row r="66" spans="1:6" ht="12.75">
      <c r="A66" t="s">
        <v>70</v>
      </c>
      <c r="B66">
        <f>B11+(6/0.017)*(B12*B50-B27*B51)</f>
        <v>3.811224696535844</v>
      </c>
      <c r="C66">
        <f>C11+(6/0.017)*(C12*C50-C27*C51)</f>
        <v>2.4060909856076096</v>
      </c>
      <c r="D66">
        <f>D11+(6/0.017)*(D12*D50-D27*D51)</f>
        <v>2.344800587400447</v>
      </c>
      <c r="E66">
        <f>E11+(6/0.017)*(E12*E50-E27*E51)</f>
        <v>2.4017511142407253</v>
      </c>
      <c r="F66">
        <f>F11+(6/0.017)*(F12*F50-F27*F51)</f>
        <v>14.613719650855687</v>
      </c>
    </row>
    <row r="67" spans="1:6" ht="12.75">
      <c r="A67" t="s">
        <v>71</v>
      </c>
      <c r="B67">
        <f>B12+(7/0.017)*(B13*B50-B28*B51)</f>
        <v>0.18459640592406162</v>
      </c>
      <c r="C67">
        <f>C12+(7/0.017)*(C13*C50-C28*C51)</f>
        <v>0.02967786863402269</v>
      </c>
      <c r="D67">
        <f>D12+(7/0.017)*(D13*D50-D28*D51)</f>
        <v>0.19348751437323375</v>
      </c>
      <c r="E67">
        <f>E12+(7/0.017)*(E13*E50-E28*E51)</f>
        <v>-0.33605165794734954</v>
      </c>
      <c r="F67">
        <f>F12+(7/0.017)*(F13*F50-F28*F51)</f>
        <v>-0.212987117851722</v>
      </c>
    </row>
    <row r="68" spans="1:6" ht="12.75">
      <c r="A68" t="s">
        <v>72</v>
      </c>
      <c r="B68">
        <f>B13+(8/0.017)*(B14*B50-B29*B51)</f>
        <v>0.053018638745401206</v>
      </c>
      <c r="C68">
        <f>C13+(8/0.017)*(C14*C50-C29*C51)</f>
        <v>0.00419132633133826</v>
      </c>
      <c r="D68">
        <f>D13+(8/0.017)*(D14*D50-D29*D51)</f>
        <v>0.032488512215445964</v>
      </c>
      <c r="E68">
        <f>E13+(8/0.017)*(E14*E50-E29*E51)</f>
        <v>-0.10838340389723308</v>
      </c>
      <c r="F68">
        <f>F13+(8/0.017)*(F14*F50-F29*F51)</f>
        <v>-0.14136194485061754</v>
      </c>
    </row>
    <row r="69" spans="1:6" ht="12.75">
      <c r="A69" t="s">
        <v>73</v>
      </c>
      <c r="B69">
        <f>B14+(9/0.017)*(B15*B50-B30*B51)</f>
        <v>-0.01989268385499176</v>
      </c>
      <c r="C69">
        <f>C14+(9/0.017)*(C15*C50-C30*C51)</f>
        <v>-0.1437482490229259</v>
      </c>
      <c r="D69">
        <f>D14+(9/0.017)*(D15*D50-D30*D51)</f>
        <v>-0.09849848880001251</v>
      </c>
      <c r="E69">
        <f>E14+(9/0.017)*(E15*E50-E30*E51)</f>
        <v>-0.024512652374790205</v>
      </c>
      <c r="F69">
        <f>F14+(9/0.017)*(F15*F50-F30*F51)</f>
        <v>0.11190373926082257</v>
      </c>
    </row>
    <row r="70" spans="1:6" ht="12.75">
      <c r="A70" t="s">
        <v>74</v>
      </c>
      <c r="B70">
        <f>B15+(10/0.017)*(B16*B50-B31*B51)</f>
        <v>-0.35725560091585806</v>
      </c>
      <c r="C70">
        <f>C15+(10/0.017)*(C16*C50-C31*C51)</f>
        <v>-0.12874654525700702</v>
      </c>
      <c r="D70">
        <f>D15+(10/0.017)*(D16*D50-D31*D51)</f>
        <v>-0.08749143971264577</v>
      </c>
      <c r="E70">
        <f>E15+(10/0.017)*(E16*E50-E31*E51)</f>
        <v>-0.13458394748977154</v>
      </c>
      <c r="F70">
        <f>F15+(10/0.017)*(F16*F50-F31*F51)</f>
        <v>-0.4303506239355747</v>
      </c>
    </row>
    <row r="71" spans="1:6" ht="12.75">
      <c r="A71" t="s">
        <v>75</v>
      </c>
      <c r="B71">
        <f>B16+(11/0.017)*(B17*B50-B32*B51)</f>
        <v>-0.006323937277876437</v>
      </c>
      <c r="C71">
        <f>C16+(11/0.017)*(C17*C50-C32*C51)</f>
        <v>0.016064836586979252</v>
      </c>
      <c r="D71">
        <f>D16+(11/0.017)*(D17*D50-D32*D51)</f>
        <v>0.03153015252894104</v>
      </c>
      <c r="E71">
        <f>E16+(11/0.017)*(E17*E50-E32*E51)</f>
        <v>-0.045123088009570184</v>
      </c>
      <c r="F71">
        <f>F16+(11/0.017)*(F17*F50-F32*F51)</f>
        <v>-0.09616094098871596</v>
      </c>
    </row>
    <row r="72" spans="1:6" ht="12.75">
      <c r="A72" t="s">
        <v>76</v>
      </c>
      <c r="B72">
        <f>B17+(12/0.017)*(B18*B50-B33*B51)</f>
        <v>-0.05864748857978149</v>
      </c>
      <c r="C72">
        <f>C17+(12/0.017)*(C18*C50-C33*C51)</f>
        <v>-0.032745401590959046</v>
      </c>
      <c r="D72">
        <f>D17+(12/0.017)*(D18*D50-D33*D51)</f>
        <v>-0.03840974877807903</v>
      </c>
      <c r="E72">
        <f>E17+(12/0.017)*(E18*E50-E33*E51)</f>
        <v>-0.030292496741548654</v>
      </c>
      <c r="F72">
        <f>F17+(12/0.017)*(F18*F50-F33*F51)</f>
        <v>-0.0408387458981467</v>
      </c>
    </row>
    <row r="73" spans="1:6" ht="12.75">
      <c r="A73" t="s">
        <v>77</v>
      </c>
      <c r="B73">
        <f>B18+(13/0.017)*(B19*B50-B34*B51)</f>
        <v>0.013711923789452574</v>
      </c>
      <c r="C73">
        <f>C18+(13/0.017)*(C19*C50-C34*C51)</f>
        <v>0.01328743313548103</v>
      </c>
      <c r="D73">
        <f>D18+(13/0.017)*(D19*D50-D34*D51)</f>
        <v>0.007911767491790362</v>
      </c>
      <c r="E73">
        <f>E18+(13/0.017)*(E19*E50-E34*E51)</f>
        <v>0.05450140004952602</v>
      </c>
      <c r="F73">
        <f>F18+(13/0.017)*(F19*F50-F34*F51)</f>
        <v>0.023314086034340657</v>
      </c>
    </row>
    <row r="74" spans="1:6" ht="12.75">
      <c r="A74" t="s">
        <v>78</v>
      </c>
      <c r="B74">
        <f>B19+(14/0.017)*(B20*B50-B35*B51)</f>
        <v>-0.21399136317520495</v>
      </c>
      <c r="C74">
        <f>C19+(14/0.017)*(C20*C50-C35*C51)</f>
        <v>-0.19434664901622672</v>
      </c>
      <c r="D74">
        <f>D19+(14/0.017)*(D20*D50-D35*D51)</f>
        <v>-0.18829783604839115</v>
      </c>
      <c r="E74">
        <f>E19+(14/0.017)*(E20*E50-E35*E51)</f>
        <v>-0.20039811970685711</v>
      </c>
      <c r="F74">
        <f>F19+(14/0.017)*(F20*F50-F35*F51)</f>
        <v>-0.1496877935941683</v>
      </c>
    </row>
    <row r="75" spans="1:6" ht="12.75">
      <c r="A75" t="s">
        <v>79</v>
      </c>
      <c r="B75" s="49">
        <f>B20</f>
        <v>0.001936181</v>
      </c>
      <c r="C75" s="49">
        <f>C20</f>
        <v>0.007599444</v>
      </c>
      <c r="D75" s="49">
        <f>D20</f>
        <v>-0.004513095</v>
      </c>
      <c r="E75" s="49">
        <f>E20</f>
        <v>-0.0009950634</v>
      </c>
      <c r="F75" s="49">
        <f>F20</f>
        <v>-0.003050914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79.22705952538904</v>
      </c>
      <c r="C82">
        <f>C22+(2/0.017)*(C8*C51+C23*C50)</f>
        <v>28.347512143304225</v>
      </c>
      <c r="D82">
        <f>D22+(2/0.017)*(D8*D51+D23*D50)</f>
        <v>0.8598639952826995</v>
      </c>
      <c r="E82">
        <f>E22+(2/0.017)*(E8*E51+E23*E50)</f>
        <v>-36.93474416786695</v>
      </c>
      <c r="F82">
        <f>F22+(2/0.017)*(F8*F51+F23*F50)</f>
        <v>-71.16376370159136</v>
      </c>
    </row>
    <row r="83" spans="1:6" ht="12.75">
      <c r="A83" t="s">
        <v>82</v>
      </c>
      <c r="B83">
        <f>B23+(3/0.017)*(B9*B51+B24*B50)</f>
        <v>-1.2232137604126778</v>
      </c>
      <c r="C83">
        <f>C23+(3/0.017)*(C9*C51+C24*C50)</f>
        <v>-1.6023457965380852</v>
      </c>
      <c r="D83">
        <f>D23+(3/0.017)*(D9*D51+D24*D50)</f>
        <v>-1.1502919536894969</v>
      </c>
      <c r="E83">
        <f>E23+(3/0.017)*(E9*E51+E24*E50)</f>
        <v>-2.2465304729957962</v>
      </c>
      <c r="F83">
        <f>F23+(3/0.017)*(F9*F51+F24*F50)</f>
        <v>2.126728868372173</v>
      </c>
    </row>
    <row r="84" spans="1:6" ht="12.75">
      <c r="A84" t="s">
        <v>83</v>
      </c>
      <c r="B84">
        <f>B24+(4/0.017)*(B10*B51+B25*B50)</f>
        <v>-0.38881874125694005</v>
      </c>
      <c r="C84">
        <f>C24+(4/0.017)*(C10*C51+C25*C50)</f>
        <v>0.5198246948414663</v>
      </c>
      <c r="D84">
        <f>D24+(4/0.017)*(D10*D51+D25*D50)</f>
        <v>-2.9862013039010384</v>
      </c>
      <c r="E84">
        <f>E24+(4/0.017)*(E10*E51+E25*E50)</f>
        <v>-2.260813733812941</v>
      </c>
      <c r="F84">
        <f>F24+(4/0.017)*(F10*F51+F25*F50)</f>
        <v>-1.2279653825844021</v>
      </c>
    </row>
    <row r="85" spans="1:6" ht="12.75">
      <c r="A85" t="s">
        <v>84</v>
      </c>
      <c r="B85">
        <f>B25+(5/0.017)*(B11*B51+B26*B50)</f>
        <v>-1.3287506379814467</v>
      </c>
      <c r="C85">
        <f>C25+(5/0.017)*(C11*C51+C26*C50)</f>
        <v>-0.6832288764642577</v>
      </c>
      <c r="D85">
        <f>D25+(5/0.017)*(D11*D51+D26*D50)</f>
        <v>0.035952023848962594</v>
      </c>
      <c r="E85">
        <f>E25+(5/0.017)*(E11*E51+E26*E50)</f>
        <v>-0.7277911805015407</v>
      </c>
      <c r="F85">
        <f>F25+(5/0.017)*(F11*F51+F26*F50)</f>
        <v>-2.4976286898715663</v>
      </c>
    </row>
    <row r="86" spans="1:6" ht="12.75">
      <c r="A86" t="s">
        <v>85</v>
      </c>
      <c r="B86">
        <f>B26+(6/0.017)*(B12*B51+B27*B50)</f>
        <v>-0.715482370182508</v>
      </c>
      <c r="C86">
        <f>C26+(6/0.017)*(C12*C51+C27*C50)</f>
        <v>-0.4612895159689101</v>
      </c>
      <c r="D86">
        <f>D26+(6/0.017)*(D12*D51+D27*D50)</f>
        <v>0.13031261847951645</v>
      </c>
      <c r="E86">
        <f>E26+(6/0.017)*(E12*E51+E27*E50)</f>
        <v>0.13591124996215118</v>
      </c>
      <c r="F86">
        <f>F26+(6/0.017)*(F12*F51+F27*F50)</f>
        <v>1.3322509148585981</v>
      </c>
    </row>
    <row r="87" spans="1:6" ht="12.75">
      <c r="A87" t="s">
        <v>86</v>
      </c>
      <c r="B87">
        <f>B27+(7/0.017)*(B13*B51+B28*B50)</f>
        <v>-0.26886930494980205</v>
      </c>
      <c r="C87">
        <f>C27+(7/0.017)*(C13*C51+C28*C50)</f>
        <v>0.37841141792330585</v>
      </c>
      <c r="D87">
        <f>D27+(7/0.017)*(D13*D51+D28*D50)</f>
        <v>-0.1227133706834018</v>
      </c>
      <c r="E87">
        <f>E27+(7/0.017)*(E13*E51+E28*E50)</f>
        <v>0.46690783748489534</v>
      </c>
      <c r="F87">
        <f>F27+(7/0.017)*(F13*F51+F28*F50)</f>
        <v>0.42348059044537145</v>
      </c>
    </row>
    <row r="88" spans="1:6" ht="12.75">
      <c r="A88" t="s">
        <v>87</v>
      </c>
      <c r="B88">
        <f>B28+(8/0.017)*(B14*B51+B29*B50)</f>
        <v>0.05964624288819992</v>
      </c>
      <c r="C88">
        <f>C28+(8/0.017)*(C14*C51+C29*C50)</f>
        <v>0.2731894333621383</v>
      </c>
      <c r="D88">
        <f>D28+(8/0.017)*(D14*D51+D29*D50)</f>
        <v>-0.3832720186729421</v>
      </c>
      <c r="E88">
        <f>E28+(8/0.017)*(E14*E51+E29*E50)</f>
        <v>-0.48589122059509804</v>
      </c>
      <c r="F88">
        <f>F28+(8/0.017)*(F14*F51+F29*F50)</f>
        <v>-0.32085929367916444</v>
      </c>
    </row>
    <row r="89" spans="1:6" ht="12.75">
      <c r="A89" t="s">
        <v>88</v>
      </c>
      <c r="B89">
        <f>B29+(9/0.017)*(B15*B51+B30*B50)</f>
        <v>-0.21993048520323322</v>
      </c>
      <c r="C89">
        <f>C29+(9/0.017)*(C15*C51+C30*C50)</f>
        <v>-0.05331905396583671</v>
      </c>
      <c r="D89">
        <f>D29+(9/0.017)*(D15*D51+D30*D50)</f>
        <v>0.005164249515866998</v>
      </c>
      <c r="E89">
        <f>E29+(9/0.017)*(E15*E51+E30*E50)</f>
        <v>-0.011656265514242481</v>
      </c>
      <c r="F89">
        <f>F29+(9/0.017)*(F15*F51+F30*F50)</f>
        <v>-0.08705984262261267</v>
      </c>
    </row>
    <row r="90" spans="1:6" ht="12.75">
      <c r="A90" t="s">
        <v>89</v>
      </c>
      <c r="B90">
        <f>B30+(10/0.017)*(B16*B51+B31*B50)</f>
        <v>-0.059943162096496715</v>
      </c>
      <c r="C90">
        <f>C30+(10/0.017)*(C16*C51+C31*C50)</f>
        <v>-0.07867843237233518</v>
      </c>
      <c r="D90">
        <f>D30+(10/0.017)*(D16*D51+D31*D50)</f>
        <v>-0.015865419766599786</v>
      </c>
      <c r="E90">
        <f>E30+(10/0.017)*(E16*E51+E31*E50)</f>
        <v>-0.01674365602020492</v>
      </c>
      <c r="F90">
        <f>F30+(10/0.017)*(F16*F51+F31*F50)</f>
        <v>0.36873188716429284</v>
      </c>
    </row>
    <row r="91" spans="1:6" ht="12.75">
      <c r="A91" t="s">
        <v>90</v>
      </c>
      <c r="B91">
        <f>B31+(11/0.017)*(B17*B51+B32*B50)</f>
        <v>-0.046717844304304604</v>
      </c>
      <c r="C91">
        <f>C31+(11/0.017)*(C17*C51+C32*C50)</f>
        <v>0.04335266453673934</v>
      </c>
      <c r="D91">
        <f>D31+(11/0.017)*(D17*D51+D32*D50)</f>
        <v>0.012803919667408608</v>
      </c>
      <c r="E91">
        <f>E31+(11/0.017)*(E17*E51+E32*E50)</f>
        <v>0.042255332761853386</v>
      </c>
      <c r="F91">
        <f>F31+(11/0.017)*(F17*F51+F32*F50)</f>
        <v>0.06347136221432477</v>
      </c>
    </row>
    <row r="92" spans="1:6" ht="12.75">
      <c r="A92" t="s">
        <v>91</v>
      </c>
      <c r="B92">
        <f>B32+(12/0.017)*(B18*B51+B33*B50)</f>
        <v>0.03391177303082536</v>
      </c>
      <c r="C92">
        <f>C32+(12/0.017)*(C18*C51+C33*C50)</f>
        <v>0.026883392214502876</v>
      </c>
      <c r="D92">
        <f>D32+(12/0.017)*(D18*D51+D33*D50)</f>
        <v>-0.015293462878722259</v>
      </c>
      <c r="E92">
        <f>E32+(12/0.017)*(E18*E51+E33*E50)</f>
        <v>-0.042215982278082834</v>
      </c>
      <c r="F92">
        <f>F32+(12/0.017)*(F18*F51+F33*F50)</f>
        <v>0.0059876613498114455</v>
      </c>
    </row>
    <row r="93" spans="1:6" ht="12.75">
      <c r="A93" t="s">
        <v>92</v>
      </c>
      <c r="B93">
        <f>B33+(13/0.017)*(B19*B51+B34*B50)</f>
        <v>0.114580693226555</v>
      </c>
      <c r="C93">
        <f>C33+(13/0.017)*(C19*C51+C34*C50)</f>
        <v>0.11783366415625833</v>
      </c>
      <c r="D93">
        <f>D33+(13/0.017)*(D19*D51+D34*D50)</f>
        <v>0.10461668594790414</v>
      </c>
      <c r="E93">
        <f>E33+(13/0.017)*(E19*E51+E34*E50)</f>
        <v>0.1310483781750317</v>
      </c>
      <c r="F93">
        <f>F33+(13/0.017)*(F19*F51+F34*F50)</f>
        <v>0.09084409729208791</v>
      </c>
    </row>
    <row r="94" spans="1:6" ht="12.75">
      <c r="A94" t="s">
        <v>93</v>
      </c>
      <c r="B94">
        <f>B34+(14/0.017)*(B20*B51+B35*B50)</f>
        <v>-0.02936577539277741</v>
      </c>
      <c r="C94">
        <f>C34+(14/0.017)*(C20*C51+C35*C50)</f>
        <v>-0.024708489618034155</v>
      </c>
      <c r="D94">
        <f>D34+(14/0.017)*(D20*D51+D35*D50)</f>
        <v>-0.009728008288871777</v>
      </c>
      <c r="E94">
        <f>E34+(14/0.017)*(E20*E51+E35*E50)</f>
        <v>-0.0007363165269746947</v>
      </c>
      <c r="F94">
        <f>F34+(14/0.017)*(F20*F51+F35*F50)</f>
        <v>-0.01766778527923223</v>
      </c>
    </row>
    <row r="95" spans="1:6" ht="12.75">
      <c r="A95" t="s">
        <v>94</v>
      </c>
      <c r="B95" s="49">
        <f>B35</f>
        <v>-0.007310068</v>
      </c>
      <c r="C95" s="49">
        <f>C35</f>
        <v>-0.001720208</v>
      </c>
      <c r="D95" s="49">
        <f>D35</f>
        <v>0.004636574</v>
      </c>
      <c r="E95" s="49">
        <f>E35</f>
        <v>-0.005091203</v>
      </c>
      <c r="F95" s="49">
        <f>F35</f>
        <v>0.009126311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2.008564142943874</v>
      </c>
      <c r="C103">
        <f>C63*10000/C62</f>
        <v>2.4903194970985494</v>
      </c>
      <c r="D103">
        <f>D63*10000/D62</f>
        <v>0.27939147149949206</v>
      </c>
      <c r="E103">
        <f>E63*10000/E62</f>
        <v>2.827364521654961</v>
      </c>
      <c r="F103">
        <f>F63*10000/F62</f>
        <v>1.3425859986697624</v>
      </c>
      <c r="G103">
        <f>AVERAGE(C103:E103)</f>
        <v>1.8656918300843344</v>
      </c>
      <c r="H103">
        <f>STDEV(C103:E103)</f>
        <v>1.3840742241221595</v>
      </c>
      <c r="I103">
        <f>(B103*B4+C103*C4+D103*D4+E103*E4+F103*F4)/SUM(B4:F4)</f>
        <v>1.8166810789262617</v>
      </c>
      <c r="K103">
        <f>(LN(H103)+LN(H123))/2-LN(K114*K115^3)</f>
        <v>-4.014117505543929</v>
      </c>
    </row>
    <row r="104" spans="1:11" ht="12.75">
      <c r="A104" t="s">
        <v>68</v>
      </c>
      <c r="B104">
        <f>B64*10000/B62</f>
        <v>-0.8112966641839937</v>
      </c>
      <c r="C104">
        <f>C64*10000/C62</f>
        <v>-0.18624545841660092</v>
      </c>
      <c r="D104">
        <f>D64*10000/D62</f>
        <v>-0.4057147942938813</v>
      </c>
      <c r="E104">
        <f>E64*10000/E62</f>
        <v>-0.5069703181797849</v>
      </c>
      <c r="F104">
        <f>F64*10000/F62</f>
        <v>-1.6984981272756843</v>
      </c>
      <c r="G104">
        <f>AVERAGE(C104:E104)</f>
        <v>-0.36631019029675577</v>
      </c>
      <c r="H104">
        <f>STDEV(C104:E104)</f>
        <v>0.16395319768048494</v>
      </c>
      <c r="I104">
        <f>(B104*B4+C104*C4+D104*D4+E104*E4+F104*F4)/SUM(B4:F4)</f>
        <v>-0.6085786530992727</v>
      </c>
      <c r="K104">
        <f>(LN(H104)+LN(H124))/2-LN(K114*K115^4)</f>
        <v>-3.8835445817067384</v>
      </c>
    </row>
    <row r="105" spans="1:11" ht="12.75">
      <c r="A105" t="s">
        <v>69</v>
      </c>
      <c r="B105">
        <f>B65*10000/B62</f>
        <v>0.139720783346902</v>
      </c>
      <c r="C105">
        <f>C65*10000/C62</f>
        <v>-1.1347197628624728</v>
      </c>
      <c r="D105">
        <f>D65*10000/D62</f>
        <v>0.5711981945463269</v>
      </c>
      <c r="E105">
        <f>E65*10000/E62</f>
        <v>-0.9198675140931905</v>
      </c>
      <c r="F105">
        <f>F65*10000/F62</f>
        <v>-1.1242115601606097</v>
      </c>
      <c r="G105">
        <f>AVERAGE(C105:E105)</f>
        <v>-0.49446302746977877</v>
      </c>
      <c r="H105">
        <f>STDEV(C105:E105)</f>
        <v>0.929120956755335</v>
      </c>
      <c r="I105">
        <f>(B105*B4+C105*C4+D105*D4+E105*E4+F105*F4)/SUM(B4:F4)</f>
        <v>-0.48654651241134406</v>
      </c>
      <c r="K105">
        <f>(LN(H105)+LN(H125))/2-LN(K114*K115^5)</f>
        <v>-3.156223696044352</v>
      </c>
    </row>
    <row r="106" spans="1:11" ht="12.75">
      <c r="A106" t="s">
        <v>70</v>
      </c>
      <c r="B106">
        <f>B66*10000/B62</f>
        <v>3.81121765108119</v>
      </c>
      <c r="C106">
        <f>C66*10000/C62</f>
        <v>2.4061043364776364</v>
      </c>
      <c r="D106">
        <f>D66*10000/D62</f>
        <v>2.3447997349360428</v>
      </c>
      <c r="E106">
        <f>E66*10000/E62</f>
        <v>2.401755652944261</v>
      </c>
      <c r="F106">
        <f>F66*10000/F62</f>
        <v>14.613705047863851</v>
      </c>
      <c r="G106">
        <f>AVERAGE(C106:E106)</f>
        <v>2.3842199081193134</v>
      </c>
      <c r="H106">
        <f>STDEV(C106:E106)</f>
        <v>0.03420804441166998</v>
      </c>
      <c r="I106">
        <f>(B106*B4+C106*C4+D106*D4+E106*E4+F106*F4)/SUM(B4:F4)</f>
        <v>4.222736398985797</v>
      </c>
      <c r="K106">
        <f>(LN(H106)+LN(H126))/2-LN(K114*K115^6)</f>
        <v>-4.326993523592508</v>
      </c>
    </row>
    <row r="107" spans="1:11" ht="12.75">
      <c r="A107" t="s">
        <v>71</v>
      </c>
      <c r="B107">
        <f>B67*10000/B62</f>
        <v>0.18459606467795026</v>
      </c>
      <c r="C107">
        <f>C67*10000/C62</f>
        <v>0.029678033309992625</v>
      </c>
      <c r="D107">
        <f>D67*10000/D62</f>
        <v>0.19348744402984522</v>
      </c>
      <c r="E107">
        <f>E67*10000/E62</f>
        <v>-0.3360522930001821</v>
      </c>
      <c r="F107">
        <f>F67*10000/F62</f>
        <v>-0.21298690502095627</v>
      </c>
      <c r="G107">
        <f>AVERAGE(C107:E107)</f>
        <v>-0.03762893855344807</v>
      </c>
      <c r="H107">
        <f>STDEV(C107:E107)</f>
        <v>0.2711102259589762</v>
      </c>
      <c r="I107">
        <f>(B107*B4+C107*C4+D107*D4+E107*E4+F107*F4)/SUM(B4:F4)</f>
        <v>-0.028819078833367415</v>
      </c>
      <c r="K107">
        <f>(LN(H107)+LN(H127))/2-LN(K114*K115^7)</f>
        <v>-2.7388196128929923</v>
      </c>
    </row>
    <row r="108" spans="1:9" ht="12.75">
      <c r="A108" t="s">
        <v>72</v>
      </c>
      <c r="B108">
        <f>B68*10000/B62</f>
        <v>0.05301854073480229</v>
      </c>
      <c r="C108">
        <f>C68*10000/C62</f>
        <v>0.0041913495880868306</v>
      </c>
      <c r="D108">
        <f>D68*10000/D62</f>
        <v>0.03248850040407899</v>
      </c>
      <c r="E108">
        <f>E68*10000/E62</f>
        <v>-0.10838360871451642</v>
      </c>
      <c r="F108">
        <f>F68*10000/F62</f>
        <v>-0.14136180359244535</v>
      </c>
      <c r="G108">
        <f>AVERAGE(C108:E108)</f>
        <v>-0.0239012529074502</v>
      </c>
      <c r="H108">
        <f>STDEV(C108:E108)</f>
        <v>0.07451934995764223</v>
      </c>
      <c r="I108">
        <f>(B108*B4+C108*C4+D108*D4+E108*E4+F108*F4)/SUM(B4:F4)</f>
        <v>-0.028423663502889406</v>
      </c>
    </row>
    <row r="109" spans="1:9" ht="12.75">
      <c r="A109" t="s">
        <v>73</v>
      </c>
      <c r="B109">
        <f>B69*10000/B62</f>
        <v>-0.019892647081247567</v>
      </c>
      <c r="C109">
        <f>C69*10000/C62</f>
        <v>-0.14374904665036425</v>
      </c>
      <c r="D109">
        <f>D69*10000/D62</f>
        <v>-0.09849845299037648</v>
      </c>
      <c r="E109">
        <f>E69*10000/E62</f>
        <v>-0.024512698697517543</v>
      </c>
      <c r="F109">
        <f>F69*10000/F62</f>
        <v>0.11190362743923095</v>
      </c>
      <c r="G109">
        <f>AVERAGE(C109:E109)</f>
        <v>-0.08892006611275276</v>
      </c>
      <c r="H109">
        <f>STDEV(C109:E109)</f>
        <v>0.06019248947888898</v>
      </c>
      <c r="I109">
        <f>(B109*B4+C109*C4+D109*D4+E109*E4+F109*F4)/SUM(B4:F4)</f>
        <v>-0.05211367158745171</v>
      </c>
    </row>
    <row r="110" spans="1:11" ht="12.75">
      <c r="A110" t="s">
        <v>74</v>
      </c>
      <c r="B110">
        <f>B70*10000/B62</f>
        <v>-0.3572549404908408</v>
      </c>
      <c r="C110">
        <f>C70*10000/C62</f>
        <v>-0.12874725964328848</v>
      </c>
      <c r="D110">
        <f>D70*10000/D62</f>
        <v>-0.08749140790467946</v>
      </c>
      <c r="E110">
        <f>E70*10000/E62</f>
        <v>-0.1345842018194707</v>
      </c>
      <c r="F110">
        <f>F70*10000/F62</f>
        <v>-0.43035019390086776</v>
      </c>
      <c r="G110">
        <f>AVERAGE(C110:E110)</f>
        <v>-0.11694095645581289</v>
      </c>
      <c r="H110">
        <f>STDEV(C110:E110)</f>
        <v>0.025670496798682954</v>
      </c>
      <c r="I110">
        <f>(B110*B4+C110*C4+D110*D4+E110*E4+F110*F4)/SUM(B4:F4)</f>
        <v>-0.19360270914259417</v>
      </c>
      <c r="K110">
        <f>EXP(AVERAGE(K103:K107))</f>
        <v>0.026677366119767724</v>
      </c>
    </row>
    <row r="111" spans="1:9" ht="12.75">
      <c r="A111" t="s">
        <v>75</v>
      </c>
      <c r="B111">
        <f>B71*10000/B62</f>
        <v>-0.006323925587405034</v>
      </c>
      <c r="C111">
        <f>C71*10000/C62</f>
        <v>0.016064925727226464</v>
      </c>
      <c r="D111">
        <f>D71*10000/D62</f>
        <v>0.0315301410659907</v>
      </c>
      <c r="E111">
        <f>E71*10000/E62</f>
        <v>-0.04512317328081993</v>
      </c>
      <c r="F111">
        <f>F71*10000/F62</f>
        <v>-0.09616084489836595</v>
      </c>
      <c r="G111">
        <f>AVERAGE(C111:E111)</f>
        <v>0.0008239645041324106</v>
      </c>
      <c r="H111">
        <f>STDEV(C111:E111)</f>
        <v>0.04053575982192308</v>
      </c>
      <c r="I111">
        <f>(B111*B4+C111*C4+D111*D4+E111*E4+F111*F4)/SUM(B4:F4)</f>
        <v>-0.013154651283379908</v>
      </c>
    </row>
    <row r="112" spans="1:9" ht="12.75">
      <c r="A112" t="s">
        <v>76</v>
      </c>
      <c r="B112">
        <f>B72*10000/B62</f>
        <v>-0.05864738016365432</v>
      </c>
      <c r="C112">
        <f>C72*10000/C62</f>
        <v>-0.03274558328799512</v>
      </c>
      <c r="D112">
        <f>D72*10000/D62</f>
        <v>-0.03840973481401582</v>
      </c>
      <c r="E112">
        <f>E72*10000/E62</f>
        <v>-0.03029255398672333</v>
      </c>
      <c r="F112">
        <f>F72*10000/F62</f>
        <v>-0.040838705089380194</v>
      </c>
      <c r="G112">
        <f>AVERAGE(C112:E112)</f>
        <v>-0.033815957362911424</v>
      </c>
      <c r="H112">
        <f>STDEV(C112:E112)</f>
        <v>0.004163103606797564</v>
      </c>
      <c r="I112">
        <f>(B112*B4+C112*C4+D112*D4+E112*E4+F112*F4)/SUM(B4:F4)</f>
        <v>-0.03835340700947135</v>
      </c>
    </row>
    <row r="113" spans="1:9" ht="12.75">
      <c r="A113" t="s">
        <v>77</v>
      </c>
      <c r="B113">
        <f>B73*10000/B62</f>
        <v>0.01371189844150146</v>
      </c>
      <c r="C113">
        <f>C73*10000/C62</f>
        <v>0.013287506864526956</v>
      </c>
      <c r="D113">
        <f>D73*10000/D62</f>
        <v>0.00791176461542629</v>
      </c>
      <c r="E113">
        <f>E73*10000/E62</f>
        <v>0.054501503043418956</v>
      </c>
      <c r="F113">
        <f>F73*10000/F62</f>
        <v>0.023314062737369304</v>
      </c>
      <c r="G113">
        <f>AVERAGE(C113:E113)</f>
        <v>0.025233591507790736</v>
      </c>
      <c r="H113">
        <f>STDEV(C113:E113)</f>
        <v>0.02548887277666886</v>
      </c>
      <c r="I113">
        <f>(B113*B4+C113*C4+D113*D4+E113*E4+F113*F4)/SUM(B4:F4)</f>
        <v>0.02330864283557328</v>
      </c>
    </row>
    <row r="114" spans="1:11" ht="12.75">
      <c r="A114" t="s">
        <v>78</v>
      </c>
      <c r="B114">
        <f>B74*10000/B62</f>
        <v>-0.21399096758938527</v>
      </c>
      <c r="C114">
        <f>C74*10000/C62</f>
        <v>-0.19434772740306525</v>
      </c>
      <c r="D114">
        <f>D74*10000/D62</f>
        <v>-0.18829776759173708</v>
      </c>
      <c r="E114">
        <f>E74*10000/E62</f>
        <v>-0.2003984984087339</v>
      </c>
      <c r="F114">
        <f>F74*10000/F62</f>
        <v>-0.1496876440162593</v>
      </c>
      <c r="G114">
        <f>AVERAGE(C114:E114)</f>
        <v>-0.19434799780117873</v>
      </c>
      <c r="H114">
        <f>STDEV(C114:E114)</f>
        <v>0.0060503654130311365</v>
      </c>
      <c r="I114">
        <f>(B114*B4+C114*C4+D114*D4+E114*E4+F114*F4)/SUM(B4:F4)</f>
        <v>-0.19123842354684709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0.0019361774207632652</v>
      </c>
      <c r="C115">
        <f>C75*10000/C62</f>
        <v>0.007599486167644418</v>
      </c>
      <c r="D115">
        <f>D75*10000/D62</f>
        <v>-0.004513093359240925</v>
      </c>
      <c r="E115">
        <f>E75*10000/E62</f>
        <v>-0.0009950652804187265</v>
      </c>
      <c r="F115">
        <f>F75*10000/F62</f>
        <v>-0.003050910951325652</v>
      </c>
      <c r="G115">
        <f>AVERAGE(C115:E115)</f>
        <v>0.0006971091759949222</v>
      </c>
      <c r="H115">
        <f>STDEV(C115:E115)</f>
        <v>0.006231070252531632</v>
      </c>
      <c r="I115">
        <f>(B115*B4+C115*C4+D115*D4+E115*E4+F115*F4)/SUM(B4:F4)</f>
        <v>0.0003766347256324269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79.22691306573375</v>
      </c>
      <c r="C122">
        <f>C82*10000/C62</f>
        <v>28.347669437418404</v>
      </c>
      <c r="D122">
        <f>D82*10000/D62</f>
        <v>0.8598636826746882</v>
      </c>
      <c r="E122">
        <f>E82*10000/E62</f>
        <v>-36.93481396521313</v>
      </c>
      <c r="F122">
        <f>F82*10000/F62</f>
        <v>-71.16369259006841</v>
      </c>
      <c r="G122">
        <f>AVERAGE(C122:E122)</f>
        <v>-2.5757602817066796</v>
      </c>
      <c r="H122">
        <f>STDEV(C122:E122)</f>
        <v>32.77656622988731</v>
      </c>
      <c r="I122">
        <f>(B122*B4+C122*C4+D122*D4+E122*E4+F122*F4)/SUM(B4:F4)</f>
        <v>0.13340710486887541</v>
      </c>
    </row>
    <row r="123" spans="1:9" ht="12.75">
      <c r="A123" t="s">
        <v>82</v>
      </c>
      <c r="B123">
        <f>B83*10000/B62</f>
        <v>-1.223211499171799</v>
      </c>
      <c r="C123">
        <f>C83*10000/C62</f>
        <v>-1.602354687602719</v>
      </c>
      <c r="D123">
        <f>D83*10000/D62</f>
        <v>-1.1502915354948962</v>
      </c>
      <c r="E123">
        <f>E83*10000/E62</f>
        <v>-2.2465347183714894</v>
      </c>
      <c r="F123">
        <f>F83*10000/F62</f>
        <v>2.126726743204519</v>
      </c>
      <c r="G123">
        <f>AVERAGE(C123:E123)</f>
        <v>-1.666393647156368</v>
      </c>
      <c r="H123">
        <f>STDEV(C123:E123)</f>
        <v>0.5509201577873026</v>
      </c>
      <c r="I123">
        <f>(B123*B4+C123*C4+D123*D4+E123*E4+F123*F4)/SUM(B4:F4)</f>
        <v>-1.0961090115906489</v>
      </c>
    </row>
    <row r="124" spans="1:9" ht="12.75">
      <c r="A124" t="s">
        <v>83</v>
      </c>
      <c r="B124">
        <f>B84*10000/B62</f>
        <v>-0.3888180224840971</v>
      </c>
      <c r="C124">
        <f>C84*10000/C62</f>
        <v>0.5198275792344419</v>
      </c>
      <c r="D124">
        <f>D84*10000/D62</f>
        <v>-2.9862002182520797</v>
      </c>
      <c r="E124">
        <f>E84*10000/E62</f>
        <v>-2.260818006180392</v>
      </c>
      <c r="F124">
        <f>F84*10000/F62</f>
        <v>-1.227964155520459</v>
      </c>
      <c r="G124">
        <f>AVERAGE(C124:E124)</f>
        <v>-1.5757302150660102</v>
      </c>
      <c r="H124">
        <f>STDEV(C124:E124)</f>
        <v>1.8506935700805613</v>
      </c>
      <c r="I124">
        <f>(B124*B4+C124*C4+D124*D4+E124*E4+F124*F4)/SUM(B4:F4)</f>
        <v>-1.357266062228777</v>
      </c>
    </row>
    <row r="125" spans="1:9" ht="12.75">
      <c r="A125" t="s">
        <v>84</v>
      </c>
      <c r="B125">
        <f>B85*10000/B62</f>
        <v>-1.3287481816444129</v>
      </c>
      <c r="C125">
        <f>C85*10000/C62</f>
        <v>-0.6832326675511213</v>
      </c>
      <c r="D125">
        <f>D85*10000/D62</f>
        <v>0.03595201077841802</v>
      </c>
      <c r="E125">
        <f>E85*10000/E62</f>
        <v>-0.7277925558432172</v>
      </c>
      <c r="F125">
        <f>F85*10000/F62</f>
        <v>-2.4976261940763655</v>
      </c>
      <c r="G125">
        <f>AVERAGE(C125:E125)</f>
        <v>-0.4583577375386401</v>
      </c>
      <c r="H125">
        <f>STDEV(C125:E125)</f>
        <v>0.42866419418013696</v>
      </c>
      <c r="I125">
        <f>(B125*B4+C125*C4+D125*D4+E125*E4+F125*F4)/SUM(B4:F4)</f>
        <v>-0.8566559246418142</v>
      </c>
    </row>
    <row r="126" spans="1:9" ht="12.75">
      <c r="A126" t="s">
        <v>85</v>
      </c>
      <c r="B126">
        <f>B86*10000/B62</f>
        <v>-0.7154810475371652</v>
      </c>
      <c r="C126">
        <f>C86*10000/C62</f>
        <v>-0.461292075563044</v>
      </c>
      <c r="D126">
        <f>D86*10000/D62</f>
        <v>0.13031257110368868</v>
      </c>
      <c r="E126">
        <f>E86*10000/E62</f>
        <v>0.13591150680011707</v>
      </c>
      <c r="F126">
        <f>F86*10000/F62</f>
        <v>1.332249583585678</v>
      </c>
      <c r="G126">
        <f>AVERAGE(C126:E126)</f>
        <v>-0.06502266588641274</v>
      </c>
      <c r="H126">
        <f>STDEV(C126:E126)</f>
        <v>0.34319079358912374</v>
      </c>
      <c r="I126">
        <f>(B126*B4+C126*C4+D126*D4+E126*E4+F126*F4)/SUM(B4:F4)</f>
        <v>0.027085273251853368</v>
      </c>
    </row>
    <row r="127" spans="1:9" ht="12.75">
      <c r="A127" t="s">
        <v>86</v>
      </c>
      <c r="B127">
        <f>B87*10000/B62</f>
        <v>-0.26886880791626383</v>
      </c>
      <c r="C127">
        <f>C87*10000/C62</f>
        <v>0.3784135176450901</v>
      </c>
      <c r="D127">
        <f>D87*10000/D62</f>
        <v>-0.12271332607031996</v>
      </c>
      <c r="E127">
        <f>E87*10000/E62</f>
        <v>0.46690871982288623</v>
      </c>
      <c r="F127">
        <f>F87*10000/F62</f>
        <v>0.42348016727565474</v>
      </c>
      <c r="G127">
        <f>AVERAGE(C127:E127)</f>
        <v>0.24086963713255213</v>
      </c>
      <c r="H127">
        <f>STDEV(C127:E127)</f>
        <v>0.31796584494353797</v>
      </c>
      <c r="I127">
        <f>(B127*B4+C127*C4+D127*D4+E127*E4+F127*F4)/SUM(B4:F4)</f>
        <v>0.19133117135276947</v>
      </c>
    </row>
    <row r="128" spans="1:9" ht="12.75">
      <c r="A128" t="s">
        <v>87</v>
      </c>
      <c r="B128">
        <f>B88*10000/B62</f>
        <v>0.05964613262576906</v>
      </c>
      <c r="C128">
        <f>C88*10000/C62</f>
        <v>0.2731909492302577</v>
      </c>
      <c r="D128">
        <f>D88*10000/D62</f>
        <v>-0.3832718793324135</v>
      </c>
      <c r="E128">
        <f>E88*10000/E62</f>
        <v>-0.48589213880689264</v>
      </c>
      <c r="F128">
        <f>F88*10000/F62</f>
        <v>-0.320858973055411</v>
      </c>
      <c r="G128">
        <f>AVERAGE(C128:E128)</f>
        <v>-0.19865768963634947</v>
      </c>
      <c r="H128">
        <f>STDEV(C128:E128)</f>
        <v>0.41184169642455437</v>
      </c>
      <c r="I128">
        <f>(B128*B4+C128*C4+D128*D4+E128*E4+F128*F4)/SUM(B4:F4)</f>
        <v>-0.17752354848536242</v>
      </c>
    </row>
    <row r="129" spans="1:9" ht="12.75">
      <c r="A129" t="s">
        <v>88</v>
      </c>
      <c r="B129">
        <f>B89*10000/B62</f>
        <v>-0.2199300786383141</v>
      </c>
      <c r="C129">
        <f>C89*10000/C62</f>
        <v>-0.05331934982154778</v>
      </c>
      <c r="D129">
        <f>D89*10000/D62</f>
        <v>0.005164247638377324</v>
      </c>
      <c r="E129">
        <f>E89*10000/E62</f>
        <v>-0.0116562875416429</v>
      </c>
      <c r="F129">
        <f>F89*10000/F62</f>
        <v>-0.08705975562667997</v>
      </c>
      <c r="G129">
        <f>AVERAGE(C129:E129)</f>
        <v>-0.01993712990827112</v>
      </c>
      <c r="H129">
        <f>STDEV(C129:E129)</f>
        <v>0.03010833864047215</v>
      </c>
      <c r="I129">
        <f>(B129*B4+C129*C4+D129*D4+E129*E4+F129*F4)/SUM(B4:F4)</f>
        <v>-0.05789217919116975</v>
      </c>
    </row>
    <row r="130" spans="1:9" ht="12.75">
      <c r="A130" t="s">
        <v>89</v>
      </c>
      <c r="B130">
        <f>B90*10000/B62</f>
        <v>-0.059943051285179086</v>
      </c>
      <c r="C130">
        <f>C90*10000/C62</f>
        <v>-0.07867886894166311</v>
      </c>
      <c r="D130">
        <f>D90*10000/D62</f>
        <v>-0.015865413998644214</v>
      </c>
      <c r="E130">
        <f>E90*10000/E62</f>
        <v>-0.01674368766148962</v>
      </c>
      <c r="F130">
        <f>F90*10000/F62</f>
        <v>0.3687315187030888</v>
      </c>
      <c r="G130">
        <f>AVERAGE(C130:E130)</f>
        <v>-0.037095990200598984</v>
      </c>
      <c r="H130">
        <f>STDEV(C130:E130)</f>
        <v>0.03601450672232293</v>
      </c>
      <c r="I130">
        <f>(B130*B4+C130*C4+D130*D4+E130*E4+F130*F4)/SUM(B4:F4)</f>
        <v>0.013735580096809042</v>
      </c>
    </row>
    <row r="131" spans="1:9" ht="12.75">
      <c r="A131" t="s">
        <v>90</v>
      </c>
      <c r="B131">
        <f>B91*10000/B62</f>
        <v>-0.04671775794139509</v>
      </c>
      <c r="C131">
        <f>C91*10000/C62</f>
        <v>0.04335290509114605</v>
      </c>
      <c r="D131">
        <f>D91*10000/D62</f>
        <v>0.012803915012477261</v>
      </c>
      <c r="E131">
        <f>E91*10000/E62</f>
        <v>0.042255412613769375</v>
      </c>
      <c r="F131">
        <f>F91*10000/F62</f>
        <v>0.06347129878955637</v>
      </c>
      <c r="G131">
        <f>AVERAGE(C131:E131)</f>
        <v>0.03280407757246423</v>
      </c>
      <c r="H131">
        <f>STDEV(C131:E131)</f>
        <v>0.01732933926189636</v>
      </c>
      <c r="I131">
        <f>(B131*B4+C131*C4+D131*D4+E131*E4+F131*F4)/SUM(B4:F4)</f>
        <v>0.025364881871885656</v>
      </c>
    </row>
    <row r="132" spans="1:9" ht="12.75">
      <c r="A132" t="s">
        <v>91</v>
      </c>
      <c r="B132">
        <f>B92*10000/B62</f>
        <v>0.03391171034130214</v>
      </c>
      <c r="C132">
        <f>C92*10000/C62</f>
        <v>0.026883541384537375</v>
      </c>
      <c r="D132">
        <f>D92*10000/D62</f>
        <v>-0.015293457318704577</v>
      </c>
      <c r="E132">
        <f>E92*10000/E62</f>
        <v>-0.04221606205563634</v>
      </c>
      <c r="F132">
        <f>F92*10000/F62</f>
        <v>0.00598765536654559</v>
      </c>
      <c r="G132">
        <f>AVERAGE(C132:E132)</f>
        <v>-0.010208659329934514</v>
      </c>
      <c r="H132">
        <f>STDEV(C132:E132)</f>
        <v>0.03482930055050298</v>
      </c>
      <c r="I132">
        <f>(B132*B4+C132*C4+D132*D4+E132*E4+F132*F4)/SUM(B4:F4)</f>
        <v>-0.0016521081837280113</v>
      </c>
    </row>
    <row r="133" spans="1:9" ht="12.75">
      <c r="A133" t="s">
        <v>92</v>
      </c>
      <c r="B133">
        <f>B93*10000/B62</f>
        <v>0.1145804814119435</v>
      </c>
      <c r="C133">
        <f>C93*10000/C62</f>
        <v>0.11783431798936121</v>
      </c>
      <c r="D133">
        <f>D93*10000/D62</f>
        <v>0.10461664791396584</v>
      </c>
      <c r="E133">
        <f>E93*10000/E62</f>
        <v>0.13104862582339705</v>
      </c>
      <c r="F133">
        <f>F93*10000/F62</f>
        <v>0.09084400651467854</v>
      </c>
      <c r="G133">
        <f>AVERAGE(C133:E133)</f>
        <v>0.11783319724224135</v>
      </c>
      <c r="H133">
        <f>STDEV(C133:E133)</f>
        <v>0.013215988990356423</v>
      </c>
      <c r="I133">
        <f>(B133*B4+C133*C4+D133*D4+E133*E4+F133*F4)/SUM(B4:F4)</f>
        <v>0.11376162755693256</v>
      </c>
    </row>
    <row r="134" spans="1:9" ht="12.75">
      <c r="A134" t="s">
        <v>93</v>
      </c>
      <c r="B134">
        <f>B94*10000/B62</f>
        <v>-0.02936572110701486</v>
      </c>
      <c r="C134">
        <f>C94*10000/C62</f>
        <v>-0.024708626720012186</v>
      </c>
      <c r="D134">
        <f>D94*10000/D62</f>
        <v>-0.009728004752203952</v>
      </c>
      <c r="E134">
        <f>E94*10000/E62</f>
        <v>-0.0007363179184271248</v>
      </c>
      <c r="F134">
        <f>F94*10000/F62</f>
        <v>-0.017667767624416728</v>
      </c>
      <c r="G134">
        <f>AVERAGE(C134:E134)</f>
        <v>-0.011724316463547754</v>
      </c>
      <c r="H134">
        <f>STDEV(C134:E134)</f>
        <v>0.012110195814117727</v>
      </c>
      <c r="I134">
        <f>(B134*B4+C134*C4+D134*D4+E134*E4+F134*F4)/SUM(B4:F4)</f>
        <v>-0.01507468864585445</v>
      </c>
    </row>
    <row r="135" spans="1:9" ht="12.75">
      <c r="A135" t="s">
        <v>94</v>
      </c>
      <c r="B135">
        <f>B95*10000/B62</f>
        <v>-0.007310054486560957</v>
      </c>
      <c r="C135">
        <f>C95*10000/C62</f>
        <v>-0.0017202175450560949</v>
      </c>
      <c r="D135">
        <f>D95*10000/D62</f>
        <v>0.0046365723143494955</v>
      </c>
      <c r="E135">
        <f>E95*10000/E62</f>
        <v>-0.00509121262108893</v>
      </c>
      <c r="F135">
        <f>F95*10000/F62</f>
        <v>0.009126301880388552</v>
      </c>
      <c r="G135">
        <f>AVERAGE(C135:E135)</f>
        <v>-0.0007249526172651764</v>
      </c>
      <c r="H135">
        <f>STDEV(C135:E135)</f>
        <v>0.004939672473444337</v>
      </c>
      <c r="I135">
        <f>(B135*B4+C135*C4+D135*D4+E135*E4+F135*F4)/SUM(B4:F4)</f>
        <v>-0.0003658207254747935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2004-12-01T08:22:43Z</cp:lastPrinted>
  <dcterms:created xsi:type="dcterms:W3CDTF">2004-12-01T08:22:32Z</dcterms:created>
  <dcterms:modified xsi:type="dcterms:W3CDTF">2004-12-01T13:16:44Z</dcterms:modified>
  <cp:category/>
  <cp:version/>
  <cp:contentType/>
  <cp:contentStatus/>
</cp:coreProperties>
</file>