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<sst xmlns="http://schemas.openxmlformats.org/spreadsheetml/2006/main" count="203" uniqueCount="98">
  <si>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01/12/2004       14:11:54</t>
  </si>
  <si>
    <t>LISSNER</t>
  </si>
  <si>
    <t>HCMQAP417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</si>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</sst>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-0.003754</v>
      </c>
      <c r="D4" s="12">
        <v>-0.003752</v>
      </c>
      <c r="E4" s="12">
        <v>-0.003754</v>
      </c>
      <c r="F4" s="24">
        <v>-0.002081</v>
      </c>
      <c r="G4" s="34">
        <v>-0.0117</v>
      </c>
    </row>
    <row r="5" spans="1:7" ht="12.75" thickBot="1">
      <c r="A5" s="44" t="s">
        <v>13</v>
      </c>
      <c r="B5" s="45">
        <v>2.916968</v>
      </c>
      <c r="C5" s="46">
        <v>0.850464</v>
      </c>
      <c r="D5" s="46">
        <v>-0.125868</v>
      </c>
      <c r="E5" s="46">
        <v>-0.921103</v>
      </c>
      <c r="F5" s="47">
        <v>-2.84192</v>
      </c>
      <c r="G5" s="48">
        <v>7.237121</v>
      </c>
    </row>
    <row r="6" spans="1:7" ht="12.75" thickTop="1">
      <c r="A6" s="6" t="s">
        <v>14</v>
      </c>
      <c r="B6" s="39">
        <v>-66.84822</v>
      </c>
      <c r="C6" s="40">
        <v>87.13135</v>
      </c>
      <c r="D6" s="40">
        <v>-72.56126</v>
      </c>
      <c r="E6" s="40">
        <v>60.38923</v>
      </c>
      <c r="F6" s="41">
        <v>-62.58191</v>
      </c>
      <c r="G6" s="42">
        <v>0.006112242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2.191174</v>
      </c>
      <c r="C8" s="13">
        <v>1.628776</v>
      </c>
      <c r="D8" s="13">
        <v>0.4367452</v>
      </c>
      <c r="E8" s="13">
        <v>-0.8041783</v>
      </c>
      <c r="F8" s="25">
        <v>-4.788952</v>
      </c>
      <c r="G8" s="35">
        <v>-0.01756707</v>
      </c>
    </row>
    <row r="9" spans="1:7" ht="12">
      <c r="A9" s="20" t="s">
        <v>17</v>
      </c>
      <c r="B9" s="29">
        <v>-0.6449151</v>
      </c>
      <c r="C9" s="13">
        <v>-0.7011552</v>
      </c>
      <c r="D9" s="13">
        <v>-0.08984768</v>
      </c>
      <c r="E9" s="13">
        <v>-0.3135947</v>
      </c>
      <c r="F9" s="25">
        <v>-0.8347587</v>
      </c>
      <c r="G9" s="35">
        <v>-0.4706069</v>
      </c>
    </row>
    <row r="10" spans="1:7" ht="12">
      <c r="A10" s="20" t="s">
        <v>18</v>
      </c>
      <c r="B10" s="29">
        <v>-0.2843976</v>
      </c>
      <c r="C10" s="13">
        <v>-0.8268552</v>
      </c>
      <c r="D10" s="13">
        <v>-0.221132</v>
      </c>
      <c r="E10" s="13">
        <v>0.02640622</v>
      </c>
      <c r="F10" s="25">
        <v>-0.6227858</v>
      </c>
      <c r="G10" s="35">
        <v>-0.3700509</v>
      </c>
    </row>
    <row r="11" spans="1:7" ht="12">
      <c r="A11" s="21" t="s">
        <v>19</v>
      </c>
      <c r="B11" s="31">
        <v>3.572895</v>
      </c>
      <c r="C11" s="15">
        <v>1.78503</v>
      </c>
      <c r="D11" s="15">
        <v>2.612236</v>
      </c>
      <c r="E11" s="15">
        <v>1.916539</v>
      </c>
      <c r="F11" s="27">
        <v>14.58176</v>
      </c>
      <c r="G11" s="37">
        <v>3.98142</v>
      </c>
    </row>
    <row r="12" spans="1:7" ht="12">
      <c r="A12" s="20" t="s">
        <v>20</v>
      </c>
      <c r="B12" s="29">
        <v>0.3276167</v>
      </c>
      <c r="C12" s="13">
        <v>0.1273351</v>
      </c>
      <c r="D12" s="13">
        <v>0.08593752</v>
      </c>
      <c r="E12" s="13">
        <v>0.3313298</v>
      </c>
      <c r="F12" s="25">
        <v>0.2965163</v>
      </c>
      <c r="G12" s="35">
        <v>0.2180553</v>
      </c>
    </row>
    <row r="13" spans="1:7" ht="12">
      <c r="A13" s="20" t="s">
        <v>21</v>
      </c>
      <c r="B13" s="29">
        <v>-0.06716081</v>
      </c>
      <c r="C13" s="13">
        <v>-0.2409305</v>
      </c>
      <c r="D13" s="13">
        <v>-0.2017656</v>
      </c>
      <c r="E13" s="13">
        <v>-0.1441748</v>
      </c>
      <c r="F13" s="25">
        <v>-0.1762108</v>
      </c>
      <c r="G13" s="35">
        <v>-0.1744139</v>
      </c>
    </row>
    <row r="14" spans="1:7" ht="12">
      <c r="A14" s="20" t="s">
        <v>22</v>
      </c>
      <c r="B14" s="29">
        <v>0.002796583</v>
      </c>
      <c r="C14" s="13">
        <v>0.005667843</v>
      </c>
      <c r="D14" s="13">
        <v>0.04824507</v>
      </c>
      <c r="E14" s="13">
        <v>-0.1313478</v>
      </c>
      <c r="F14" s="25">
        <v>0.1054211</v>
      </c>
      <c r="G14" s="35">
        <v>-0.00417208</v>
      </c>
    </row>
    <row r="15" spans="1:7" ht="12">
      <c r="A15" s="21" t="s">
        <v>23</v>
      </c>
      <c r="B15" s="31">
        <v>-0.3333434</v>
      </c>
      <c r="C15" s="15">
        <v>-0.2234717</v>
      </c>
      <c r="D15" s="15">
        <v>-0.1505595</v>
      </c>
      <c r="E15" s="15">
        <v>-0.1153414</v>
      </c>
      <c r="F15" s="27">
        <v>-0.3782433</v>
      </c>
      <c r="G15" s="37">
        <v>-0.2164959</v>
      </c>
    </row>
    <row r="16" spans="1:7" ht="12">
      <c r="A16" s="20" t="s">
        <v>24</v>
      </c>
      <c r="B16" s="29">
        <v>0.02321313</v>
      </c>
      <c r="C16" s="13">
        <v>-0.02411561</v>
      </c>
      <c r="D16" s="13">
        <v>0.01024819</v>
      </c>
      <c r="E16" s="13">
        <v>0.103801</v>
      </c>
      <c r="F16" s="25">
        <v>-0.002428021</v>
      </c>
      <c r="G16" s="35">
        <v>0.02467469</v>
      </c>
    </row>
    <row r="17" spans="1:7" ht="12">
      <c r="A17" s="20" t="s">
        <v>25</v>
      </c>
      <c r="B17" s="29">
        <v>-0.05975176</v>
      </c>
      <c r="C17" s="13">
        <v>-0.03270673</v>
      </c>
      <c r="D17" s="13">
        <v>-0.03357801</v>
      </c>
      <c r="E17" s="13">
        <v>-0.0008851393</v>
      </c>
      <c r="F17" s="25">
        <v>-0.04950463</v>
      </c>
      <c r="G17" s="35">
        <v>-0.03142184</v>
      </c>
    </row>
    <row r="18" spans="1:7" ht="12">
      <c r="A18" s="20" t="s">
        <v>26</v>
      </c>
      <c r="B18" s="29">
        <v>0.04927925</v>
      </c>
      <c r="C18" s="13">
        <v>0.02655847</v>
      </c>
      <c r="D18" s="13">
        <v>0.04733118</v>
      </c>
      <c r="E18" s="13">
        <v>0.004688288</v>
      </c>
      <c r="F18" s="25">
        <v>-0.00522603</v>
      </c>
      <c r="G18" s="35">
        <v>0.02534253</v>
      </c>
    </row>
    <row r="19" spans="1:7" ht="12">
      <c r="A19" s="21" t="s">
        <v>27</v>
      </c>
      <c r="B19" s="31">
        <v>-0.2073832</v>
      </c>
      <c r="C19" s="15">
        <v>-0.177543</v>
      </c>
      <c r="D19" s="15">
        <v>-0.1973404</v>
      </c>
      <c r="E19" s="15">
        <v>-0.1907313</v>
      </c>
      <c r="F19" s="27">
        <v>-0.1559737</v>
      </c>
      <c r="G19" s="37">
        <v>-0.1869255</v>
      </c>
    </row>
    <row r="20" spans="1:7" ht="12.75" thickBot="1">
      <c r="A20" s="44" t="s">
        <v>28</v>
      </c>
      <c r="B20" s="45">
        <v>-0.009347268</v>
      </c>
      <c r="C20" s="46">
        <v>-0.001695193</v>
      </c>
      <c r="D20" s="46">
        <v>8.91808E-05</v>
      </c>
      <c r="E20" s="46">
        <v>-8.862245E-05</v>
      </c>
      <c r="F20" s="47">
        <v>-0.0005702386</v>
      </c>
      <c r="G20" s="48">
        <v>-0.001838798</v>
      </c>
    </row>
    <row r="21" spans="1:7" ht="12.75" thickTop="1">
      <c r="A21" s="6" t="s">
        <v>29</v>
      </c>
      <c r="B21" s="39">
        <v>-36.2512</v>
      </c>
      <c r="C21" s="40">
        <v>-1.144756</v>
      </c>
      <c r="D21" s="40">
        <v>4.357974</v>
      </c>
      <c r="E21" s="40">
        <v>48.30475</v>
      </c>
      <c r="F21" s="41">
        <v>-53.41962</v>
      </c>
      <c r="G21" s="43">
        <v>0.01377998</v>
      </c>
    </row>
    <row r="22" spans="1:7" ht="12">
      <c r="A22" s="20" t="s">
        <v>30</v>
      </c>
      <c r="B22" s="29">
        <v>58.34002</v>
      </c>
      <c r="C22" s="13">
        <v>17.00929</v>
      </c>
      <c r="D22" s="13">
        <v>-2.517362</v>
      </c>
      <c r="E22" s="13">
        <v>-18.42207</v>
      </c>
      <c r="F22" s="25">
        <v>-56.83901</v>
      </c>
      <c r="G22" s="36">
        <v>0</v>
      </c>
    </row>
    <row r="23" spans="1:7" ht="12">
      <c r="A23" s="20" t="s">
        <v>31</v>
      </c>
      <c r="B23" s="29">
        <v>-1.499013</v>
      </c>
      <c r="C23" s="13">
        <v>-1.275769</v>
      </c>
      <c r="D23" s="13">
        <v>-1.323243</v>
      </c>
      <c r="E23" s="13">
        <v>-0.8489165</v>
      </c>
      <c r="F23" s="25">
        <v>7.97609</v>
      </c>
      <c r="G23" s="35">
        <v>0.01702519</v>
      </c>
    </row>
    <row r="24" spans="1:7" ht="12">
      <c r="A24" s="20" t="s">
        <v>32</v>
      </c>
      <c r="B24" s="29">
        <v>-0.2701591</v>
      </c>
      <c r="C24" s="13">
        <v>-0.4877747</v>
      </c>
      <c r="D24" s="13">
        <v>2.734417</v>
      </c>
      <c r="E24" s="13">
        <v>4.434861</v>
      </c>
      <c r="F24" s="25">
        <v>4.938733</v>
      </c>
      <c r="G24" s="35">
        <v>2.226612</v>
      </c>
    </row>
    <row r="25" spans="1:7" ht="12">
      <c r="A25" s="20" t="s">
        <v>33</v>
      </c>
      <c r="B25" s="29">
        <v>-0.6927376</v>
      </c>
      <c r="C25" s="13">
        <v>-0.4921298</v>
      </c>
      <c r="D25" s="13">
        <v>-0.5347135</v>
      </c>
      <c r="E25" s="13">
        <v>-0.05511619</v>
      </c>
      <c r="F25" s="25">
        <v>-1.954832</v>
      </c>
      <c r="G25" s="35">
        <v>-0.6213986</v>
      </c>
    </row>
    <row r="26" spans="1:7" ht="12">
      <c r="A26" s="21" t="s">
        <v>34</v>
      </c>
      <c r="B26" s="31">
        <v>0.1108319</v>
      </c>
      <c r="C26" s="15">
        <v>0.2964129</v>
      </c>
      <c r="D26" s="15">
        <v>0.06236101</v>
      </c>
      <c r="E26" s="15">
        <v>0.721947</v>
      </c>
      <c r="F26" s="27">
        <v>1.630403</v>
      </c>
      <c r="G26" s="37">
        <v>0.4935878</v>
      </c>
    </row>
    <row r="27" spans="1:7" ht="12">
      <c r="A27" s="20" t="s">
        <v>35</v>
      </c>
      <c r="B27" s="29">
        <v>-0.1548573</v>
      </c>
      <c r="C27" s="13">
        <v>-0.09859546</v>
      </c>
      <c r="D27" s="13">
        <v>-0.1310381</v>
      </c>
      <c r="E27" s="13">
        <v>0.01112755</v>
      </c>
      <c r="F27" s="25">
        <v>0.2730488</v>
      </c>
      <c r="G27" s="35">
        <v>-0.03858691</v>
      </c>
    </row>
    <row r="28" spans="1:7" ht="12">
      <c r="A28" s="20" t="s">
        <v>36</v>
      </c>
      <c r="B28" s="29">
        <v>-0.4140374</v>
      </c>
      <c r="C28" s="13">
        <v>-0.2068064</v>
      </c>
      <c r="D28" s="13">
        <v>0.14481</v>
      </c>
      <c r="E28" s="13">
        <v>0.4689834</v>
      </c>
      <c r="F28" s="25">
        <v>0.2135517</v>
      </c>
      <c r="G28" s="35">
        <v>0.06634252</v>
      </c>
    </row>
    <row r="29" spans="1:7" ht="12">
      <c r="A29" s="20" t="s">
        <v>37</v>
      </c>
      <c r="B29" s="29">
        <v>-0.05806852</v>
      </c>
      <c r="C29" s="13">
        <v>0.1034927</v>
      </c>
      <c r="D29" s="13">
        <v>0.06230656</v>
      </c>
      <c r="E29" s="13">
        <v>0.2974435</v>
      </c>
      <c r="F29" s="25">
        <v>0.09026337</v>
      </c>
      <c r="G29" s="35">
        <v>0.1150621</v>
      </c>
    </row>
    <row r="30" spans="1:7" ht="12">
      <c r="A30" s="21" t="s">
        <v>38</v>
      </c>
      <c r="B30" s="31">
        <v>0.131306</v>
      </c>
      <c r="C30" s="15">
        <v>0.03407403</v>
      </c>
      <c r="D30" s="15">
        <v>-0.03068577</v>
      </c>
      <c r="E30" s="15">
        <v>0.03958139</v>
      </c>
      <c r="F30" s="27">
        <v>0.2249714</v>
      </c>
      <c r="G30" s="37">
        <v>0.05937351</v>
      </c>
    </row>
    <row r="31" spans="1:7" ht="12">
      <c r="A31" s="20" t="s">
        <v>39</v>
      </c>
      <c r="B31" s="29">
        <v>-0.02110412</v>
      </c>
      <c r="C31" s="13">
        <v>0.02890415</v>
      </c>
      <c r="D31" s="13">
        <v>0.02085157</v>
      </c>
      <c r="E31" s="13">
        <v>0.04313914</v>
      </c>
      <c r="F31" s="25">
        <v>0.02050869</v>
      </c>
      <c r="G31" s="35">
        <v>0.02202377</v>
      </c>
    </row>
    <row r="32" spans="1:7" ht="12">
      <c r="A32" s="20" t="s">
        <v>40</v>
      </c>
      <c r="B32" s="29">
        <v>-0.05382461</v>
      </c>
      <c r="C32" s="13">
        <v>-0.005730244</v>
      </c>
      <c r="D32" s="13">
        <v>0.01822577</v>
      </c>
      <c r="E32" s="13">
        <v>0.02023046</v>
      </c>
      <c r="F32" s="25">
        <v>0.0144312</v>
      </c>
      <c r="G32" s="35">
        <v>0.001991433</v>
      </c>
    </row>
    <row r="33" spans="1:7" ht="12">
      <c r="A33" s="20" t="s">
        <v>41</v>
      </c>
      <c r="B33" s="29">
        <v>0.1399306</v>
      </c>
      <c r="C33" s="13">
        <v>0.1156256</v>
      </c>
      <c r="D33" s="13">
        <v>0.1142009</v>
      </c>
      <c r="E33" s="13">
        <v>0.08706862</v>
      </c>
      <c r="F33" s="25">
        <v>0.08723116</v>
      </c>
      <c r="G33" s="35">
        <v>0.1081507</v>
      </c>
    </row>
    <row r="34" spans="1:7" ht="12">
      <c r="A34" s="21" t="s">
        <v>42</v>
      </c>
      <c r="B34" s="31">
        <v>-0.01101799</v>
      </c>
      <c r="C34" s="15">
        <v>-0.004228472</v>
      </c>
      <c r="D34" s="15">
        <v>-0.01009579</v>
      </c>
      <c r="E34" s="15">
        <v>-0.0072929</v>
      </c>
      <c r="F34" s="27">
        <v>-0.02652046</v>
      </c>
      <c r="G34" s="37">
        <v>-0.01034276</v>
      </c>
    </row>
    <row r="35" spans="1:7" ht="12.75" thickBot="1">
      <c r="A35" s="22" t="s">
        <v>43</v>
      </c>
      <c r="B35" s="32">
        <v>-0.002165338</v>
      </c>
      <c r="C35" s="16">
        <v>0.002036228</v>
      </c>
      <c r="D35" s="16">
        <v>-0.003793335</v>
      </c>
      <c r="E35" s="16">
        <v>-0.002903672</v>
      </c>
      <c r="F35" s="28">
        <v>-0.002875772</v>
      </c>
      <c r="G35" s="38">
        <v>-0.001818365</v>
      </c>
    </row>
    <row r="36" spans="1:7" ht="12">
      <c r="A36" s="4" t="s">
        <v>44</v>
      </c>
      <c r="B36" s="3">
        <v>21.20056</v>
      </c>
      <c r="C36" s="3">
        <v>21.20056</v>
      </c>
      <c r="D36" s="3">
        <v>21.20667</v>
      </c>
      <c r="E36" s="3">
        <v>21.20667</v>
      </c>
      <c r="F36" s="3">
        <v>21.21582</v>
      </c>
      <c r="G36" s="3"/>
    </row>
    <row r="37" spans="1:6" ht="12">
      <c r="A37" s="4" t="s">
        <v>45</v>
      </c>
      <c r="B37" s="2">
        <v>0.3682455</v>
      </c>
      <c r="C37" s="2">
        <v>0.3519694</v>
      </c>
      <c r="D37" s="2">
        <v>0.3489177</v>
      </c>
      <c r="E37" s="2">
        <v>0.3448486</v>
      </c>
      <c r="F37" s="2">
        <v>0.3453573</v>
      </c>
    </row>
    <row r="38" spans="1:7" ht="12">
      <c r="A38" s="4" t="s">
        <v>53</v>
      </c>
      <c r="B38" s="2">
        <v>0.0001139976</v>
      </c>
      <c r="C38" s="2">
        <v>-0.0001481196</v>
      </c>
      <c r="D38" s="2">
        <v>0.000123356</v>
      </c>
      <c r="E38" s="2">
        <v>-0.0001025101</v>
      </c>
      <c r="F38" s="2">
        <v>0.0001058697</v>
      </c>
      <c r="G38" s="2">
        <v>0.0003184427</v>
      </c>
    </row>
    <row r="39" spans="1:7" ht="12.75" thickBot="1">
      <c r="A39" s="4" t="s">
        <v>54</v>
      </c>
      <c r="B39" s="2">
        <v>6.096198E-05</v>
      </c>
      <c r="C39" s="2">
        <v>0</v>
      </c>
      <c r="D39" s="2">
        <v>0</v>
      </c>
      <c r="E39" s="2">
        <v>-8.230692E-05</v>
      </c>
      <c r="F39" s="2">
        <v>9.141511E-05</v>
      </c>
      <c r="G39" s="2">
        <v>0.001070936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3.117454</v>
      </c>
      <c r="F40" s="17" t="s">
        <v>52</v>
      </c>
      <c r="G40" s="8">
        <v>55.036377895472924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0.003754</v>
      </c>
      <c r="D4">
        <v>0.003752</v>
      </c>
      <c r="E4">
        <v>0.003754</v>
      </c>
      <c r="F4">
        <v>0.002081</v>
      </c>
      <c r="G4">
        <v>0.0117</v>
      </c>
    </row>
    <row r="5" spans="1:7" ht="12.75">
      <c r="A5" t="s">
        <v>13</v>
      </c>
      <c r="B5">
        <v>2.916968</v>
      </c>
      <c r="C5">
        <v>0.850464</v>
      </c>
      <c r="D5">
        <v>-0.125868</v>
      </c>
      <c r="E5">
        <v>-0.921103</v>
      </c>
      <c r="F5">
        <v>-2.84192</v>
      </c>
      <c r="G5">
        <v>7.237121</v>
      </c>
    </row>
    <row r="6" spans="1:7" ht="12.75">
      <c r="A6" t="s">
        <v>14</v>
      </c>
      <c r="B6" s="49">
        <v>-66.84822</v>
      </c>
      <c r="C6" s="49">
        <v>87.13135</v>
      </c>
      <c r="D6" s="49">
        <v>-72.56126</v>
      </c>
      <c r="E6" s="49">
        <v>60.38923</v>
      </c>
      <c r="F6" s="49">
        <v>-62.58191</v>
      </c>
      <c r="G6" s="49">
        <v>0.006112242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2.191174</v>
      </c>
      <c r="C8" s="49">
        <v>1.628776</v>
      </c>
      <c r="D8" s="49">
        <v>0.4367452</v>
      </c>
      <c r="E8" s="49">
        <v>-0.8041783</v>
      </c>
      <c r="F8" s="49">
        <v>-4.788952</v>
      </c>
      <c r="G8" s="49">
        <v>-0.01756707</v>
      </c>
    </row>
    <row r="9" spans="1:7" ht="12.75">
      <c r="A9" t="s">
        <v>17</v>
      </c>
      <c r="B9" s="49">
        <v>-0.6449151</v>
      </c>
      <c r="C9" s="49">
        <v>-0.7011552</v>
      </c>
      <c r="D9" s="49">
        <v>-0.08984768</v>
      </c>
      <c r="E9" s="49">
        <v>-0.3135947</v>
      </c>
      <c r="F9" s="49">
        <v>-0.8347587</v>
      </c>
      <c r="G9" s="49">
        <v>-0.4706069</v>
      </c>
    </row>
    <row r="10" spans="1:7" ht="12.75">
      <c r="A10" t="s">
        <v>18</v>
      </c>
      <c r="B10" s="49">
        <v>-0.2843976</v>
      </c>
      <c r="C10" s="49">
        <v>-0.8268552</v>
      </c>
      <c r="D10" s="49">
        <v>-0.221132</v>
      </c>
      <c r="E10" s="49">
        <v>0.02640622</v>
      </c>
      <c r="F10" s="49">
        <v>-0.6227858</v>
      </c>
      <c r="G10" s="49">
        <v>-0.3700509</v>
      </c>
    </row>
    <row r="11" spans="1:7" ht="12.75">
      <c r="A11" t="s">
        <v>19</v>
      </c>
      <c r="B11" s="49">
        <v>3.572895</v>
      </c>
      <c r="C11" s="49">
        <v>1.78503</v>
      </c>
      <c r="D11" s="49">
        <v>2.612236</v>
      </c>
      <c r="E11" s="49">
        <v>1.916539</v>
      </c>
      <c r="F11" s="49">
        <v>14.58176</v>
      </c>
      <c r="G11" s="49">
        <v>3.98142</v>
      </c>
    </row>
    <row r="12" spans="1:7" ht="12.75">
      <c r="A12" t="s">
        <v>20</v>
      </c>
      <c r="B12" s="49">
        <v>0.3276167</v>
      </c>
      <c r="C12" s="49">
        <v>0.1273351</v>
      </c>
      <c r="D12" s="49">
        <v>0.08593752</v>
      </c>
      <c r="E12" s="49">
        <v>0.3313298</v>
      </c>
      <c r="F12" s="49">
        <v>0.2965163</v>
      </c>
      <c r="G12" s="49">
        <v>0.2180553</v>
      </c>
    </row>
    <row r="13" spans="1:7" ht="12.75">
      <c r="A13" t="s">
        <v>21</v>
      </c>
      <c r="B13" s="49">
        <v>-0.06716081</v>
      </c>
      <c r="C13" s="49">
        <v>-0.2409305</v>
      </c>
      <c r="D13" s="49">
        <v>-0.2017656</v>
      </c>
      <c r="E13" s="49">
        <v>-0.1441748</v>
      </c>
      <c r="F13" s="49">
        <v>-0.1762108</v>
      </c>
      <c r="G13" s="49">
        <v>-0.1744139</v>
      </c>
    </row>
    <row r="14" spans="1:7" ht="12.75">
      <c r="A14" t="s">
        <v>22</v>
      </c>
      <c r="B14" s="49">
        <v>0.002796583</v>
      </c>
      <c r="C14" s="49">
        <v>0.005667843</v>
      </c>
      <c r="D14" s="49">
        <v>0.04824507</v>
      </c>
      <c r="E14" s="49">
        <v>-0.1313478</v>
      </c>
      <c r="F14" s="49">
        <v>0.1054211</v>
      </c>
      <c r="G14" s="49">
        <v>-0.00417208</v>
      </c>
    </row>
    <row r="15" spans="1:7" ht="12.75">
      <c r="A15" t="s">
        <v>23</v>
      </c>
      <c r="B15" s="49">
        <v>-0.3333434</v>
      </c>
      <c r="C15" s="49">
        <v>-0.2234717</v>
      </c>
      <c r="D15" s="49">
        <v>-0.1505595</v>
      </c>
      <c r="E15" s="49">
        <v>-0.1153414</v>
      </c>
      <c r="F15" s="49">
        <v>-0.3782433</v>
      </c>
      <c r="G15" s="49">
        <v>-0.2164959</v>
      </c>
    </row>
    <row r="16" spans="1:7" ht="12.75">
      <c r="A16" t="s">
        <v>24</v>
      </c>
      <c r="B16" s="49">
        <v>0.02321313</v>
      </c>
      <c r="C16" s="49">
        <v>-0.02411561</v>
      </c>
      <c r="D16" s="49">
        <v>0.01024819</v>
      </c>
      <c r="E16" s="49">
        <v>0.103801</v>
      </c>
      <c r="F16" s="49">
        <v>-0.002428021</v>
      </c>
      <c r="G16" s="49">
        <v>0.02467469</v>
      </c>
    </row>
    <row r="17" spans="1:7" ht="12.75">
      <c r="A17" t="s">
        <v>25</v>
      </c>
      <c r="B17" s="49">
        <v>-0.05975176</v>
      </c>
      <c r="C17" s="49">
        <v>-0.03270673</v>
      </c>
      <c r="D17" s="49">
        <v>-0.03357801</v>
      </c>
      <c r="E17" s="49">
        <v>-0.0008851393</v>
      </c>
      <c r="F17" s="49">
        <v>-0.04950463</v>
      </c>
      <c r="G17" s="49">
        <v>-0.03142184</v>
      </c>
    </row>
    <row r="18" spans="1:7" ht="12.75">
      <c r="A18" t="s">
        <v>26</v>
      </c>
      <c r="B18" s="49">
        <v>0.04927925</v>
      </c>
      <c r="C18" s="49">
        <v>0.02655847</v>
      </c>
      <c r="D18" s="49">
        <v>0.04733118</v>
      </c>
      <c r="E18" s="49">
        <v>0.004688288</v>
      </c>
      <c r="F18" s="49">
        <v>-0.00522603</v>
      </c>
      <c r="G18" s="49">
        <v>0.02534253</v>
      </c>
    </row>
    <row r="19" spans="1:7" ht="12.75">
      <c r="A19" t="s">
        <v>27</v>
      </c>
      <c r="B19" s="49">
        <v>-0.2073832</v>
      </c>
      <c r="C19" s="49">
        <v>-0.177543</v>
      </c>
      <c r="D19" s="49">
        <v>-0.1973404</v>
      </c>
      <c r="E19" s="49">
        <v>-0.1907313</v>
      </c>
      <c r="F19" s="49">
        <v>-0.1559737</v>
      </c>
      <c r="G19" s="49">
        <v>-0.1869255</v>
      </c>
    </row>
    <row r="20" spans="1:7" ht="12.75">
      <c r="A20" t="s">
        <v>28</v>
      </c>
      <c r="B20" s="49">
        <v>-0.009347268</v>
      </c>
      <c r="C20" s="49">
        <v>-0.001695193</v>
      </c>
      <c r="D20" s="49">
        <v>8.91808E-05</v>
      </c>
      <c r="E20" s="49">
        <v>-8.862245E-05</v>
      </c>
      <c r="F20" s="49">
        <v>-0.0005702386</v>
      </c>
      <c r="G20" s="49">
        <v>-0.001838798</v>
      </c>
    </row>
    <row r="21" spans="1:7" ht="12.75">
      <c r="A21" t="s">
        <v>29</v>
      </c>
      <c r="B21" s="49">
        <v>-36.2512</v>
      </c>
      <c r="C21" s="49">
        <v>-1.144756</v>
      </c>
      <c r="D21" s="49">
        <v>4.357974</v>
      </c>
      <c r="E21" s="49">
        <v>48.30475</v>
      </c>
      <c r="F21" s="49">
        <v>-53.41962</v>
      </c>
      <c r="G21" s="49">
        <v>0.01377998</v>
      </c>
    </row>
    <row r="22" spans="1:7" ht="12.75">
      <c r="A22" t="s">
        <v>30</v>
      </c>
      <c r="B22" s="49">
        <v>58.34002</v>
      </c>
      <c r="C22" s="49">
        <v>17.00929</v>
      </c>
      <c r="D22" s="49">
        <v>-2.517362</v>
      </c>
      <c r="E22" s="49">
        <v>-18.42207</v>
      </c>
      <c r="F22" s="49">
        <v>-56.83901</v>
      </c>
      <c r="G22" s="49">
        <v>0</v>
      </c>
    </row>
    <row r="23" spans="1:7" ht="12.75">
      <c r="A23" t="s">
        <v>31</v>
      </c>
      <c r="B23" s="49">
        <v>-1.499013</v>
      </c>
      <c r="C23" s="49">
        <v>-1.275769</v>
      </c>
      <c r="D23" s="49">
        <v>-1.323243</v>
      </c>
      <c r="E23" s="49">
        <v>-0.8489165</v>
      </c>
      <c r="F23" s="49">
        <v>7.97609</v>
      </c>
      <c r="G23" s="49">
        <v>0.01702519</v>
      </c>
    </row>
    <row r="24" spans="1:7" ht="12.75">
      <c r="A24" t="s">
        <v>32</v>
      </c>
      <c r="B24" s="49">
        <v>-0.2701591</v>
      </c>
      <c r="C24" s="49">
        <v>-0.4877747</v>
      </c>
      <c r="D24" s="49">
        <v>2.734417</v>
      </c>
      <c r="E24" s="49">
        <v>4.434861</v>
      </c>
      <c r="F24" s="49">
        <v>4.938733</v>
      </c>
      <c r="G24" s="49">
        <v>2.226612</v>
      </c>
    </row>
    <row r="25" spans="1:7" ht="12.75">
      <c r="A25" t="s">
        <v>33</v>
      </c>
      <c r="B25" s="49">
        <v>-0.6927376</v>
      </c>
      <c r="C25" s="49">
        <v>-0.4921298</v>
      </c>
      <c r="D25" s="49">
        <v>-0.5347135</v>
      </c>
      <c r="E25" s="49">
        <v>-0.05511619</v>
      </c>
      <c r="F25" s="49">
        <v>-1.954832</v>
      </c>
      <c r="G25" s="49">
        <v>-0.6213986</v>
      </c>
    </row>
    <row r="26" spans="1:7" ht="12.75">
      <c r="A26" t="s">
        <v>34</v>
      </c>
      <c r="B26" s="49">
        <v>0.1108319</v>
      </c>
      <c r="C26" s="49">
        <v>0.2964129</v>
      </c>
      <c r="D26" s="49">
        <v>0.06236101</v>
      </c>
      <c r="E26" s="49">
        <v>0.721947</v>
      </c>
      <c r="F26" s="49">
        <v>1.630403</v>
      </c>
      <c r="G26" s="49">
        <v>0.4935878</v>
      </c>
    </row>
    <row r="27" spans="1:7" ht="12.75">
      <c r="A27" t="s">
        <v>35</v>
      </c>
      <c r="B27" s="49">
        <v>-0.1548573</v>
      </c>
      <c r="C27" s="49">
        <v>-0.09859546</v>
      </c>
      <c r="D27" s="49">
        <v>-0.1310381</v>
      </c>
      <c r="E27" s="49">
        <v>0.01112755</v>
      </c>
      <c r="F27" s="49">
        <v>0.2730488</v>
      </c>
      <c r="G27" s="49">
        <v>-0.03858691</v>
      </c>
    </row>
    <row r="28" spans="1:7" ht="12.75">
      <c r="A28" t="s">
        <v>36</v>
      </c>
      <c r="B28" s="49">
        <v>-0.4140374</v>
      </c>
      <c r="C28" s="49">
        <v>-0.2068064</v>
      </c>
      <c r="D28" s="49">
        <v>0.14481</v>
      </c>
      <c r="E28" s="49">
        <v>0.4689834</v>
      </c>
      <c r="F28" s="49">
        <v>0.2135517</v>
      </c>
      <c r="G28" s="49">
        <v>0.06634252</v>
      </c>
    </row>
    <row r="29" spans="1:7" ht="12.75">
      <c r="A29" t="s">
        <v>37</v>
      </c>
      <c r="B29" s="49">
        <v>-0.05806852</v>
      </c>
      <c r="C29" s="49">
        <v>0.1034927</v>
      </c>
      <c r="D29" s="49">
        <v>0.06230656</v>
      </c>
      <c r="E29" s="49">
        <v>0.2974435</v>
      </c>
      <c r="F29" s="49">
        <v>0.09026337</v>
      </c>
      <c r="G29" s="49">
        <v>0.1150621</v>
      </c>
    </row>
    <row r="30" spans="1:7" ht="12.75">
      <c r="A30" t="s">
        <v>38</v>
      </c>
      <c r="B30" s="49">
        <v>0.131306</v>
      </c>
      <c r="C30" s="49">
        <v>0.03407403</v>
      </c>
      <c r="D30" s="49">
        <v>-0.03068577</v>
      </c>
      <c r="E30" s="49">
        <v>0.03958139</v>
      </c>
      <c r="F30" s="49">
        <v>0.2249714</v>
      </c>
      <c r="G30" s="49">
        <v>0.05937351</v>
      </c>
    </row>
    <row r="31" spans="1:7" ht="12.75">
      <c r="A31" t="s">
        <v>39</v>
      </c>
      <c r="B31" s="49">
        <v>-0.02110412</v>
      </c>
      <c r="C31" s="49">
        <v>0.02890415</v>
      </c>
      <c r="D31" s="49">
        <v>0.02085157</v>
      </c>
      <c r="E31" s="49">
        <v>0.04313914</v>
      </c>
      <c r="F31" s="49">
        <v>0.02050869</v>
      </c>
      <c r="G31" s="49">
        <v>0.02202377</v>
      </c>
    </row>
    <row r="32" spans="1:7" ht="12.75">
      <c r="A32" t="s">
        <v>40</v>
      </c>
      <c r="B32" s="49">
        <v>-0.05382461</v>
      </c>
      <c r="C32" s="49">
        <v>-0.005730244</v>
      </c>
      <c r="D32" s="49">
        <v>0.01822577</v>
      </c>
      <c r="E32" s="49">
        <v>0.02023046</v>
      </c>
      <c r="F32" s="49">
        <v>0.0144312</v>
      </c>
      <c r="G32" s="49">
        <v>0.001991433</v>
      </c>
    </row>
    <row r="33" spans="1:7" ht="12.75">
      <c r="A33" t="s">
        <v>41</v>
      </c>
      <c r="B33" s="49">
        <v>0.1399306</v>
      </c>
      <c r="C33" s="49">
        <v>0.1156256</v>
      </c>
      <c r="D33" s="49">
        <v>0.1142009</v>
      </c>
      <c r="E33" s="49">
        <v>0.08706862</v>
      </c>
      <c r="F33" s="49">
        <v>0.08723116</v>
      </c>
      <c r="G33" s="49">
        <v>0.1081507</v>
      </c>
    </row>
    <row r="34" spans="1:7" ht="12.75">
      <c r="A34" t="s">
        <v>42</v>
      </c>
      <c r="B34" s="49">
        <v>-0.01101799</v>
      </c>
      <c r="C34" s="49">
        <v>-0.004228472</v>
      </c>
      <c r="D34" s="49">
        <v>-0.01009579</v>
      </c>
      <c r="E34" s="49">
        <v>-0.0072929</v>
      </c>
      <c r="F34" s="49">
        <v>-0.02652046</v>
      </c>
      <c r="G34" s="49">
        <v>-0.01034276</v>
      </c>
    </row>
    <row r="35" spans="1:7" ht="12.75">
      <c r="A35" t="s">
        <v>43</v>
      </c>
      <c r="B35" s="49">
        <v>-0.002165338</v>
      </c>
      <c r="C35" s="49">
        <v>0.002036228</v>
      </c>
      <c r="D35" s="49">
        <v>-0.003793335</v>
      </c>
      <c r="E35" s="49">
        <v>-0.002903672</v>
      </c>
      <c r="F35" s="49">
        <v>-0.002875772</v>
      </c>
      <c r="G35" s="49">
        <v>-0.001818365</v>
      </c>
    </row>
    <row r="36" spans="1:6" ht="12.75">
      <c r="A36" t="s">
        <v>44</v>
      </c>
      <c r="B36" s="49">
        <v>21.20056</v>
      </c>
      <c r="C36" s="49">
        <v>21.20056</v>
      </c>
      <c r="D36" s="49">
        <v>21.20667</v>
      </c>
      <c r="E36" s="49">
        <v>21.20667</v>
      </c>
      <c r="F36" s="49">
        <v>21.21582</v>
      </c>
    </row>
    <row r="37" spans="1:6" ht="12.75">
      <c r="A37" t="s">
        <v>45</v>
      </c>
      <c r="B37" s="49">
        <v>0.3682455</v>
      </c>
      <c r="C37" s="49">
        <v>0.3519694</v>
      </c>
      <c r="D37" s="49">
        <v>0.3489177</v>
      </c>
      <c r="E37" s="49">
        <v>0.3448486</v>
      </c>
      <c r="F37" s="49">
        <v>0.3453573</v>
      </c>
    </row>
    <row r="38" spans="1:7" ht="12.75">
      <c r="A38" t="s">
        <v>55</v>
      </c>
      <c r="B38" s="49">
        <v>0.0001139976</v>
      </c>
      <c r="C38" s="49">
        <v>-0.0001481196</v>
      </c>
      <c r="D38" s="49">
        <v>0.000123356</v>
      </c>
      <c r="E38" s="49">
        <v>-0.0001025101</v>
      </c>
      <c r="F38" s="49">
        <v>0.0001058697</v>
      </c>
      <c r="G38" s="49">
        <v>0.0003184427</v>
      </c>
    </row>
    <row r="39" spans="1:7" ht="12.75">
      <c r="A39" t="s">
        <v>56</v>
      </c>
      <c r="B39" s="49">
        <v>6.096198E-05</v>
      </c>
      <c r="C39" s="49">
        <v>0</v>
      </c>
      <c r="D39" s="49">
        <v>0</v>
      </c>
      <c r="E39" s="49">
        <v>-8.230692E-05</v>
      </c>
      <c r="F39" s="49">
        <v>9.141511E-05</v>
      </c>
      <c r="G39" s="49">
        <v>0.001070936</v>
      </c>
    </row>
    <row r="40" spans="2:5" ht="12.75">
      <c r="B40" t="s">
        <v>46</v>
      </c>
      <c r="C40">
        <v>-0.003753</v>
      </c>
      <c r="D40" t="s">
        <v>47</v>
      </c>
      <c r="E40">
        <v>3.117454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0.00011399762629936006</v>
      </c>
      <c r="C50">
        <f>-0.017/(C7*C7+C22*C22)*(C21*C22+C6*C7)</f>
        <v>-0.00014811955631375084</v>
      </c>
      <c r="D50">
        <f>-0.017/(D7*D7+D22*D22)*(D21*D22+D6*D7)</f>
        <v>0.00012335599918447747</v>
      </c>
      <c r="E50">
        <f>-0.017/(E7*E7+E22*E22)*(E21*E22+E6*E7)</f>
        <v>-0.00010251006461627226</v>
      </c>
      <c r="F50">
        <f>-0.017/(F7*F7+F22*F22)*(F21*F22+F6*F7)</f>
        <v>0.00010586965258404366</v>
      </c>
      <c r="G50">
        <f>(B50*B$4+C50*C$4+D50*D$4+E50*E$4+F50*F$4)/SUM(B$4:F$4)</f>
        <v>9.324468717561657E-09</v>
      </c>
    </row>
    <row r="51" spans="1:7" ht="12.75">
      <c r="A51" t="s">
        <v>59</v>
      </c>
      <c r="B51">
        <f>-0.017/(B7*B7+B22*B22)*(B21*B7-B6*B22)</f>
        <v>6.096197762017429E-05</v>
      </c>
      <c r="C51">
        <f>-0.017/(C7*C7+C22*C22)*(C21*C7-C6*C22)</f>
        <v>2.198026048801192E-06</v>
      </c>
      <c r="D51">
        <f>-0.017/(D7*D7+D22*D22)*(D21*D7-D6*D22)</f>
        <v>-7.377502629518096E-06</v>
      </c>
      <c r="E51">
        <f>-0.017/(E7*E7+E22*E22)*(E21*E7-E6*E22)</f>
        <v>-8.230691975860656E-05</v>
      </c>
      <c r="F51">
        <f>-0.017/(F7*F7+F22*F22)*(F21*F7-F6*F22)</f>
        <v>9.141510662419212E-05</v>
      </c>
      <c r="G51">
        <f>(B51*B$4+C51*C$4+D51*D$4+E51*E$4+F51*F$4)/SUM(B$4:F$4)</f>
        <v>-1.7839299543884396E-08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10000.040137815502</v>
      </c>
      <c r="C62">
        <f>C7+(2/0.017)*(C8*C50-C23*C51)</f>
        <v>9999.971947128828</v>
      </c>
      <c r="D62">
        <f>D7+(2/0.017)*(D8*D50-D23*D51)</f>
        <v>10000.005189754333</v>
      </c>
      <c r="E62">
        <f>E7+(2/0.017)*(E8*E50-E23*E51)</f>
        <v>10000.001478196147</v>
      </c>
      <c r="F62">
        <f>F7+(2/0.017)*(F8*F50-F23*F51)</f>
        <v>9999.854571787968</v>
      </c>
    </row>
    <row r="63" spans="1:6" ht="12.75">
      <c r="A63" t="s">
        <v>67</v>
      </c>
      <c r="B63">
        <f>B8+(3/0.017)*(B9*B50-B24*B51)</f>
        <v>2.181106466313554</v>
      </c>
      <c r="C63">
        <f>C8+(3/0.017)*(C9*C50-C24*C51)</f>
        <v>1.6472925185813456</v>
      </c>
      <c r="D63">
        <f>D8+(3/0.017)*(D9*D50-D24*D51)</f>
        <v>0.43834930322356913</v>
      </c>
      <c r="E63">
        <f>E8+(3/0.017)*(E9*E50-E24*E51)</f>
        <v>-0.734090118571548</v>
      </c>
      <c r="F63">
        <f>F8+(3/0.017)*(F9*F50-F24*F51)</f>
        <v>-4.884219720707751</v>
      </c>
    </row>
    <row r="64" spans="1:6" ht="12.75">
      <c r="A64" t="s">
        <v>68</v>
      </c>
      <c r="B64">
        <f>B9+(4/0.017)*(B10*B50-B25*B51)</f>
        <v>-0.6426068640605603</v>
      </c>
      <c r="C64">
        <f>C9+(4/0.017)*(C10*C50-C25*C51)</f>
        <v>-0.6720834024754097</v>
      </c>
      <c r="D64">
        <f>D9+(4/0.017)*(D10*D50-D25*D51)</f>
        <v>-0.09719422330916487</v>
      </c>
      <c r="E64">
        <f>E9+(4/0.017)*(E10*E50-E25*E51)</f>
        <v>-0.31529901697557683</v>
      </c>
      <c r="F64">
        <f>F9+(4/0.017)*(F10*F50-F25*F51)</f>
        <v>-0.8082252742512689</v>
      </c>
    </row>
    <row r="65" spans="1:6" ht="12.75">
      <c r="A65" t="s">
        <v>69</v>
      </c>
      <c r="B65">
        <f>B10+(5/0.017)*(B11*B50-B26*B51)</f>
        <v>-0.1665902419972204</v>
      </c>
      <c r="C65">
        <f>C10+(5/0.017)*(C11*C50-C26*C51)</f>
        <v>-0.9048108984947457</v>
      </c>
      <c r="D65">
        <f>D10+(5/0.017)*(D11*D50-D26*D51)</f>
        <v>-0.1262216910585538</v>
      </c>
      <c r="E65">
        <f>E10+(5/0.017)*(E11*E50-E26*E51)</f>
        <v>-0.013900633803129135</v>
      </c>
      <c r="F65">
        <f>F10+(5/0.017)*(F11*F50-F26*F51)</f>
        <v>-0.21257332906514648</v>
      </c>
    </row>
    <row r="66" spans="1:6" ht="12.75">
      <c r="A66" t="s">
        <v>70</v>
      </c>
      <c r="B66">
        <f>B11+(6/0.017)*(B12*B50-B27*B51)</f>
        <v>3.5894083882563352</v>
      </c>
      <c r="C66">
        <f>C11+(6/0.017)*(C12*C50-C27*C51)</f>
        <v>1.7784497283085434</v>
      </c>
      <c r="D66">
        <f>D11+(6/0.017)*(D12*D50-D27*D51)</f>
        <v>2.6156362969599005</v>
      </c>
      <c r="E66">
        <f>E11+(6/0.017)*(E12*E50-E27*E51)</f>
        <v>1.904874730055646</v>
      </c>
      <c r="F66">
        <f>F11+(6/0.017)*(F12*F50-F27*F51)</f>
        <v>14.584029867941492</v>
      </c>
    </row>
    <row r="67" spans="1:6" ht="12.75">
      <c r="A67" t="s">
        <v>71</v>
      </c>
      <c r="B67">
        <f>B12+(7/0.017)*(B13*B50-B28*B51)</f>
        <v>0.3348573212086241</v>
      </c>
      <c r="C67">
        <f>C12+(7/0.017)*(C13*C50-C28*C51)</f>
        <v>0.1422167230774684</v>
      </c>
      <c r="D67">
        <f>D12+(7/0.017)*(D13*D50-D28*D51)</f>
        <v>0.07612901251571026</v>
      </c>
      <c r="E67">
        <f>E12+(7/0.017)*(E13*E50-E28*E51)</f>
        <v>0.35330977823245274</v>
      </c>
      <c r="F67">
        <f>F12+(7/0.017)*(F13*F50-F28*F51)</f>
        <v>0.28079626510471545</v>
      </c>
    </row>
    <row r="68" spans="1:6" ht="12.75">
      <c r="A68" t="s">
        <v>72</v>
      </c>
      <c r="B68">
        <f>B13+(8/0.017)*(B14*B50-B29*B51)</f>
        <v>-0.0653449155809761</v>
      </c>
      <c r="C68">
        <f>C13+(8/0.017)*(C14*C50-C29*C51)</f>
        <v>-0.24143261672511848</v>
      </c>
      <c r="D68">
        <f>D13+(8/0.017)*(D14*D50-D29*D51)</f>
        <v>-0.1987486655878535</v>
      </c>
      <c r="E68">
        <f>E13+(8/0.017)*(E14*E50-E29*E51)</f>
        <v>-0.12631779776356503</v>
      </c>
      <c r="F68">
        <f>F13+(8/0.017)*(F14*F50-F29*F51)</f>
        <v>-0.17484164252272055</v>
      </c>
    </row>
    <row r="69" spans="1:6" ht="12.75">
      <c r="A69" t="s">
        <v>73</v>
      </c>
      <c r="B69">
        <f>B14+(9/0.017)*(B15*B50-B30*B51)</f>
        <v>-0.021559020999033784</v>
      </c>
      <c r="C69">
        <f>C14+(9/0.017)*(C15*C50-C30*C51)</f>
        <v>0.02315200188378635</v>
      </c>
      <c r="D69">
        <f>D14+(9/0.017)*(D15*D50-D30*D51)</f>
        <v>0.038292763107487526</v>
      </c>
      <c r="E69">
        <f>E14+(9/0.017)*(E15*E50-E30*E51)</f>
        <v>-0.12336348882833183</v>
      </c>
      <c r="F69">
        <f>F14+(9/0.017)*(F15*F50-F30*F51)</f>
        <v>0.07333330932148685</v>
      </c>
    </row>
    <row r="70" spans="1:6" ht="12.75">
      <c r="A70" t="s">
        <v>74</v>
      </c>
      <c r="B70">
        <f>B15+(10/0.017)*(B16*B50-B31*B51)</f>
        <v>-0.3310299937587577</v>
      </c>
      <c r="C70">
        <f>C15+(10/0.017)*(C16*C50-C31*C51)</f>
        <v>-0.22140789918893117</v>
      </c>
      <c r="D70">
        <f>D15+(10/0.017)*(D16*D50-D31*D51)</f>
        <v>-0.14972537751189005</v>
      </c>
      <c r="E70">
        <f>E15+(10/0.017)*(E16*E50-E31*E51)</f>
        <v>-0.11951198675458728</v>
      </c>
      <c r="F70">
        <f>F15+(10/0.017)*(F16*F50-F31*F51)</f>
        <v>-0.37949733401341723</v>
      </c>
    </row>
    <row r="71" spans="1:6" ht="12.75">
      <c r="A71" t="s">
        <v>75</v>
      </c>
      <c r="B71">
        <f>B16+(11/0.017)*(B17*B50-B32*B51)</f>
        <v>0.0209288155584283</v>
      </c>
      <c r="C71">
        <f>C16+(11/0.017)*(C17*C50-C32*C51)</f>
        <v>-0.020972779577754827</v>
      </c>
      <c r="D71">
        <f>D16+(11/0.017)*(D17*D50-D32*D51)</f>
        <v>0.007655044624185869</v>
      </c>
      <c r="E71">
        <f>E16+(11/0.017)*(E17*E50-E32*E51)</f>
        <v>0.1049371334048299</v>
      </c>
      <c r="F71">
        <f>F16+(11/0.017)*(F17*F50-F32*F51)</f>
        <v>-0.0066729000780754895</v>
      </c>
    </row>
    <row r="72" spans="1:6" ht="12.75">
      <c r="A72" t="s">
        <v>76</v>
      </c>
      <c r="B72">
        <f>B17+(12/0.017)*(B18*B50-B33*B51)</f>
        <v>-0.061807803703363404</v>
      </c>
      <c r="C72">
        <f>C17+(12/0.017)*(C18*C50-C33*C51)</f>
        <v>-0.03566294896951553</v>
      </c>
      <c r="D72">
        <f>D17+(12/0.017)*(D18*D50-D33*D51)</f>
        <v>-0.02886193768833622</v>
      </c>
      <c r="E72">
        <f>E17+(12/0.017)*(E18*E50-E33*E51)</f>
        <v>0.003834215909891469</v>
      </c>
      <c r="F72">
        <f>F17+(12/0.017)*(F18*F50-F33*F51)</f>
        <v>-0.05552405854553818</v>
      </c>
    </row>
    <row r="73" spans="1:6" ht="12.75">
      <c r="A73" t="s">
        <v>77</v>
      </c>
      <c r="B73">
        <f>B18+(13/0.017)*(B19*B50-B34*B51)</f>
        <v>0.0317143274723906</v>
      </c>
      <c r="C73">
        <f>C18+(13/0.017)*(C19*C50-C34*C51)</f>
        <v>0.04667549945981139</v>
      </c>
      <c r="D73">
        <f>D18+(13/0.017)*(D19*D50-D34*D51)</f>
        <v>0.02865889463508384</v>
      </c>
      <c r="E73">
        <f>E18+(13/0.017)*(E19*E50-E34*E51)</f>
        <v>0.0191807046340644</v>
      </c>
      <c r="F73">
        <f>F18+(13/0.017)*(F19*F50-F34*F51)</f>
        <v>-0.015999597046125174</v>
      </c>
    </row>
    <row r="74" spans="1:6" ht="12.75">
      <c r="A74" t="s">
        <v>78</v>
      </c>
      <c r="B74">
        <f>B19+(14/0.017)*(B20*B50-B35*B51)</f>
        <v>-0.20815201665221353</v>
      </c>
      <c r="C74">
        <f>C19+(14/0.017)*(C20*C50-C35*C51)</f>
        <v>-0.17733990483883694</v>
      </c>
      <c r="D74">
        <f>D19+(14/0.017)*(D20*D50-D35*D51)</f>
        <v>-0.19735438711361358</v>
      </c>
      <c r="E74">
        <f>E19+(14/0.017)*(E20*E50-E35*E51)</f>
        <v>-0.19092063567489806</v>
      </c>
      <c r="F74">
        <f>F19+(14/0.017)*(F20*F50-F35*F51)</f>
        <v>-0.15580692043638306</v>
      </c>
    </row>
    <row r="75" spans="1:6" ht="12.75">
      <c r="A75" t="s">
        <v>79</v>
      </c>
      <c r="B75" s="49">
        <f>B20</f>
        <v>-0.009347268</v>
      </c>
      <c r="C75" s="49">
        <f>C20</f>
        <v>-0.001695193</v>
      </c>
      <c r="D75" s="49">
        <f>D20</f>
        <v>8.91808E-05</v>
      </c>
      <c r="E75" s="49">
        <f>E20</f>
        <v>-8.862245E-05</v>
      </c>
      <c r="F75" s="49">
        <f>F20</f>
        <v>-0.0005702386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58.33563110312448</v>
      </c>
      <c r="C82">
        <f>C22+(2/0.017)*(C8*C51+C23*C50)</f>
        <v>17.03194252121347</v>
      </c>
      <c r="D82">
        <f>D22+(2/0.017)*(D8*D51+D23*D50)</f>
        <v>-2.536944594269446</v>
      </c>
      <c r="E82">
        <f>E22+(2/0.017)*(E8*E51+E23*E50)</f>
        <v>-18.40404506775547</v>
      </c>
      <c r="F82">
        <f>F22+(2/0.017)*(F8*F51+F23*F50)</f>
        <v>-56.79116960946107</v>
      </c>
    </row>
    <row r="83" spans="1:6" ht="12.75">
      <c r="A83" t="s">
        <v>82</v>
      </c>
      <c r="B83">
        <f>B23+(3/0.017)*(B9*B51+B24*B50)</f>
        <v>-1.5113858463558147</v>
      </c>
      <c r="C83">
        <f>C23+(3/0.017)*(C9*C51+C24*C50)</f>
        <v>-1.2632911503380198</v>
      </c>
      <c r="D83">
        <f>D23+(3/0.017)*(D9*D51+D24*D50)</f>
        <v>-1.2636013071675039</v>
      </c>
      <c r="E83">
        <f>E23+(3/0.017)*(E9*E51+E24*E50)</f>
        <v>-0.9245883012702167</v>
      </c>
      <c r="F83">
        <f>F23+(3/0.017)*(F9*F51+F24*F50)</f>
        <v>8.054893363179302</v>
      </c>
    </row>
    <row r="84" spans="1:6" ht="12.75">
      <c r="A84" t="s">
        <v>83</v>
      </c>
      <c r="B84">
        <f>B24+(4/0.017)*(B10*B51+B25*B50)</f>
        <v>-0.2928197781587639</v>
      </c>
      <c r="C84">
        <f>C24+(4/0.017)*(C10*C51+C25*C50)</f>
        <v>-0.4710507945043322</v>
      </c>
      <c r="D84">
        <f>D24+(4/0.017)*(D10*D51+D25*D50)</f>
        <v>2.7192808314921275</v>
      </c>
      <c r="E84">
        <f>E24+(4/0.017)*(E10*E51+E25*E50)</f>
        <v>4.435679011662972</v>
      </c>
      <c r="F84">
        <f>F24+(4/0.017)*(F10*F51+F25*F50)</f>
        <v>4.87664137293854</v>
      </c>
    </row>
    <row r="85" spans="1:6" ht="12.75">
      <c r="A85" t="s">
        <v>84</v>
      </c>
      <c r="B85">
        <f>B25+(5/0.017)*(B11*B51+B26*B50)</f>
        <v>-0.6249595651330939</v>
      </c>
      <c r="C85">
        <f>C25+(5/0.017)*(C11*C51+C26*C50)</f>
        <v>-0.5038889190575825</v>
      </c>
      <c r="D85">
        <f>D25+(5/0.017)*(D11*D51+D26*D50)</f>
        <v>-0.5381191391941819</v>
      </c>
      <c r="E85">
        <f>E25+(5/0.017)*(E11*E51+E26*E50)</f>
        <v>-0.12327832391375412</v>
      </c>
      <c r="F85">
        <f>F25+(5/0.017)*(F11*F51+F26*F50)</f>
        <v>-1.5120074869557758</v>
      </c>
    </row>
    <row r="86" spans="1:6" ht="12.75">
      <c r="A86" t="s">
        <v>85</v>
      </c>
      <c r="B86">
        <f>B26+(6/0.017)*(B12*B51+B27*B50)</f>
        <v>0.11165029905350617</v>
      </c>
      <c r="C86">
        <f>C26+(6/0.017)*(C12*C51+C27*C50)</f>
        <v>0.3016660064669918</v>
      </c>
      <c r="D86">
        <f>D26+(6/0.017)*(D12*D51+D27*D50)</f>
        <v>0.05643218410476127</v>
      </c>
      <c r="E86">
        <f>E26+(6/0.017)*(E12*E51+E27*E50)</f>
        <v>0.7119194396005567</v>
      </c>
      <c r="F86">
        <f>F26+(6/0.017)*(F12*F51+F27*F50)</f>
        <v>1.650172523802871</v>
      </c>
    </row>
    <row r="87" spans="1:6" ht="12.75">
      <c r="A87" t="s">
        <v>86</v>
      </c>
      <c r="B87">
        <f>B27+(7/0.017)*(B13*B51+B28*B50)</f>
        <v>-0.17597816800984237</v>
      </c>
      <c r="C87">
        <f>C27+(7/0.017)*(C13*C51+C28*C50)</f>
        <v>-0.08620031265463213</v>
      </c>
      <c r="D87">
        <f>D27+(7/0.017)*(D13*D51+D28*D50)</f>
        <v>-0.12306974944675568</v>
      </c>
      <c r="E87">
        <f>E27+(7/0.017)*(E13*E51+E28*E50)</f>
        <v>-0.003782011447177727</v>
      </c>
      <c r="F87">
        <f>F27+(7/0.017)*(F13*F51+F28*F50)</f>
        <v>0.27572540038363436</v>
      </c>
    </row>
    <row r="88" spans="1:6" ht="12.75">
      <c r="A88" t="s">
        <v>87</v>
      </c>
      <c r="B88">
        <f>B28+(8/0.017)*(B14*B51+B29*B50)</f>
        <v>-0.4170723120999802</v>
      </c>
      <c r="C88">
        <f>C28+(8/0.017)*(C14*C51+C29*C50)</f>
        <v>-0.21401432223019182</v>
      </c>
      <c r="D88">
        <f>D28+(8/0.017)*(D14*D51+D29*D50)</f>
        <v>0.14825939286294648</v>
      </c>
      <c r="E88">
        <f>E28+(8/0.017)*(E14*E51+E29*E50)</f>
        <v>0.45972216726135495</v>
      </c>
      <c r="F88">
        <f>F28+(8/0.017)*(F14*F51+F29*F50)</f>
        <v>0.22258380951524925</v>
      </c>
    </row>
    <row r="89" spans="1:6" ht="12.75">
      <c r="A89" t="s">
        <v>88</v>
      </c>
      <c r="B89">
        <f>B29+(9/0.017)*(B15*B51+B30*B50)</f>
        <v>-0.06090230265564243</v>
      </c>
      <c r="C89">
        <f>C29+(9/0.017)*(C15*C51+C30*C50)</f>
        <v>0.10056069756419284</v>
      </c>
      <c r="D89">
        <f>D29+(9/0.017)*(D15*D51+D30*D50)</f>
        <v>0.06089063727014616</v>
      </c>
      <c r="E89">
        <f>E29+(9/0.017)*(E15*E51+E30*E50)</f>
        <v>0.3003213317984289</v>
      </c>
      <c r="F89">
        <f>F29+(9/0.017)*(F15*F51+F30*F50)</f>
        <v>0.0845671600729198</v>
      </c>
    </row>
    <row r="90" spans="1:6" ht="12.75">
      <c r="A90" t="s">
        <v>89</v>
      </c>
      <c r="B90">
        <f>B30+(10/0.017)*(B16*B51+B31*B50)</f>
        <v>0.13072323454495138</v>
      </c>
      <c r="C90">
        <f>C30+(10/0.017)*(C16*C51+C31*C50)</f>
        <v>0.03152445552200657</v>
      </c>
      <c r="D90">
        <f>D30+(10/0.017)*(D16*D51+D31*D50)</f>
        <v>-0.02921720517456337</v>
      </c>
      <c r="E90">
        <f>E30+(10/0.017)*(E16*E51+E31*E50)</f>
        <v>0.031954486113674394</v>
      </c>
      <c r="F90">
        <f>F30+(10/0.017)*(F16*F51+F31*F50)</f>
        <v>0.22611804122744297</v>
      </c>
    </row>
    <row r="91" spans="1:6" ht="12.75">
      <c r="A91" t="s">
        <v>90</v>
      </c>
      <c r="B91">
        <f>B31+(11/0.017)*(B17*B51+B32*B50)</f>
        <v>-0.027431360915066063</v>
      </c>
      <c r="C91">
        <f>C31+(11/0.017)*(C17*C51+C32*C50)</f>
        <v>0.029406831205748392</v>
      </c>
      <c r="D91">
        <f>D31+(11/0.017)*(D17*D51+D32*D50)</f>
        <v>0.02246661583468118</v>
      </c>
      <c r="E91">
        <f>E31+(11/0.017)*(E17*E51+E32*E50)</f>
        <v>0.041844392976632776</v>
      </c>
      <c r="F91">
        <f>F31+(11/0.017)*(F17*F51+F32*F50)</f>
        <v>0.018569037417989785</v>
      </c>
    </row>
    <row r="92" spans="1:6" ht="12.75">
      <c r="A92" t="s">
        <v>91</v>
      </c>
      <c r="B92">
        <f>B32+(12/0.017)*(B18*B51+B33*B50)</f>
        <v>-0.040443962859564093</v>
      </c>
      <c r="C92">
        <f>C32+(12/0.017)*(C18*C51+C33*C50)</f>
        <v>-0.017778269667036415</v>
      </c>
      <c r="D92">
        <f>D32+(12/0.017)*(D18*D51+D33*D50)</f>
        <v>0.02792330898048828</v>
      </c>
      <c r="E92">
        <f>E32+(12/0.017)*(E18*E51+E33*E50)</f>
        <v>0.013657785830726427</v>
      </c>
      <c r="F92">
        <f>F32+(12/0.017)*(F18*F51+F33*F50)</f>
        <v>0.020612890245198988</v>
      </c>
    </row>
    <row r="93" spans="1:6" ht="12.75">
      <c r="A93" t="s">
        <v>92</v>
      </c>
      <c r="B93">
        <f>B33+(13/0.017)*(B19*B51+B34*B50)</f>
        <v>0.12930232405004277</v>
      </c>
      <c r="C93">
        <f>C33+(13/0.017)*(C19*C51+C34*C50)</f>
        <v>0.1158061281382739</v>
      </c>
      <c r="D93">
        <f>D33+(13/0.017)*(D19*D51+D34*D50)</f>
        <v>0.11436187292586737</v>
      </c>
      <c r="E93">
        <f>E33+(13/0.017)*(E19*E51+E34*E50)</f>
        <v>0.09964505052425479</v>
      </c>
      <c r="F93">
        <f>F33+(13/0.017)*(F19*F51+F34*F50)</f>
        <v>0.07418064023915859</v>
      </c>
    </row>
    <row r="94" spans="1:6" ht="12.75">
      <c r="A94" t="s">
        <v>93</v>
      </c>
      <c r="B94">
        <f>B34+(14/0.017)*(B20*B51+B35*B50)</f>
        <v>-0.011690542863921297</v>
      </c>
      <c r="C94">
        <f>C34+(14/0.017)*(C20*C51+C35*C50)</f>
        <v>-0.0044799212781173724</v>
      </c>
      <c r="D94">
        <f>D34+(14/0.017)*(D20*D51+D35*D50)</f>
        <v>-0.01048168646179655</v>
      </c>
      <c r="E94">
        <f>E34+(14/0.017)*(E20*E51+E35*E50)</f>
        <v>-0.0070417648333437706</v>
      </c>
      <c r="F94">
        <f>F34+(14/0.017)*(F20*F51+F35*F50)</f>
        <v>-0.02681411856879977</v>
      </c>
    </row>
    <row r="95" spans="1:6" ht="12.75">
      <c r="A95" t="s">
        <v>94</v>
      </c>
      <c r="B95" s="49">
        <f>B35</f>
        <v>-0.002165338</v>
      </c>
      <c r="C95" s="49">
        <f>C35</f>
        <v>0.002036228</v>
      </c>
      <c r="D95" s="49">
        <f>D35</f>
        <v>-0.003793335</v>
      </c>
      <c r="E95" s="49">
        <f>E35</f>
        <v>-0.002903672</v>
      </c>
      <c r="F95" s="49">
        <f>F35</f>
        <v>-0.002875772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2.181097711863799</v>
      </c>
      <c r="C103">
        <f>C63*10000/C62</f>
        <v>1.6472971397227898</v>
      </c>
      <c r="D103">
        <f>D63*10000/D62</f>
        <v>0.43834907573116766</v>
      </c>
      <c r="E103">
        <f>E63*10000/E62</f>
        <v>-0.7340900100586456</v>
      </c>
      <c r="F103">
        <f>F63*10000/F62</f>
        <v>-4.884290752074863</v>
      </c>
      <c r="G103">
        <f>AVERAGE(C103:E103)</f>
        <v>0.4505187351317706</v>
      </c>
      <c r="H103">
        <f>STDEV(C103:E103)</f>
        <v>1.1907402171521217</v>
      </c>
      <c r="I103">
        <f>(B103*B4+C103*C4+D103*D4+E103*E4+F103*F4)/SUM(B4:F4)</f>
        <v>-0.010107077736931319</v>
      </c>
      <c r="K103">
        <f>(LN(H103)+LN(H123))/2-LN(K114*K115^3)</f>
        <v>-4.607000746830514</v>
      </c>
    </row>
    <row r="104" spans="1:11" ht="12.75">
      <c r="A104" t="s">
        <v>68</v>
      </c>
      <c r="B104">
        <f>B64*10000/B62</f>
        <v>-0.6426042847873379</v>
      </c>
      <c r="C104">
        <f>C64*10000/C62</f>
        <v>-0.6720852878676093</v>
      </c>
      <c r="D104">
        <f>D64*10000/D62</f>
        <v>-0.0971941728677769</v>
      </c>
      <c r="E104">
        <f>E64*10000/E62</f>
        <v>-0.31529897036820453</v>
      </c>
      <c r="F104">
        <f>F64*10000/F62</f>
        <v>-0.8082370282978613</v>
      </c>
      <c r="G104">
        <f>AVERAGE(C104:E104)</f>
        <v>-0.3615261437011969</v>
      </c>
      <c r="H104">
        <f>STDEV(C104:E104)</f>
        <v>0.29022002376163947</v>
      </c>
      <c r="I104">
        <f>(B104*B4+C104*C4+D104*D4+E104*E4+F104*F4)/SUM(B4:F4)</f>
        <v>-0.46188714927218816</v>
      </c>
      <c r="K104">
        <f>(LN(H104)+LN(H124))/2-LN(K114*K115^4)</f>
        <v>-3.4496566856447735</v>
      </c>
    </row>
    <row r="105" spans="1:11" ht="12.75">
      <c r="A105" t="s">
        <v>69</v>
      </c>
      <c r="B105">
        <f>B65*10000/B62</f>
        <v>-0.16658957334306446</v>
      </c>
      <c r="C105">
        <f>C65*10000/C62</f>
        <v>-0.9048134367562234</v>
      </c>
      <c r="D105">
        <f>D65*10000/D62</f>
        <v>-0.126221625552631</v>
      </c>
      <c r="E105">
        <f>E65*10000/E62</f>
        <v>-0.013900631748343106</v>
      </c>
      <c r="F105">
        <f>F65*10000/F62</f>
        <v>-0.21257642052602221</v>
      </c>
      <c r="G105">
        <f>AVERAGE(C105:E105)</f>
        <v>-0.34831189801906587</v>
      </c>
      <c r="H105">
        <f>STDEV(C105:E105)</f>
        <v>0.4852055990762202</v>
      </c>
      <c r="I105">
        <f>(B105*B4+C105*C4+D105*D4+E105*E4+F105*F4)/SUM(B4:F4)</f>
        <v>-0.3038924116039401</v>
      </c>
      <c r="K105">
        <f>(LN(H105)+LN(H125))/2-LN(K114*K115^5)</f>
        <v>-3.7917799120020805</v>
      </c>
    </row>
    <row r="106" spans="1:11" ht="12.75">
      <c r="A106" t="s">
        <v>70</v>
      </c>
      <c r="B106">
        <f>B66*10000/B62</f>
        <v>3.5893939812129974</v>
      </c>
      <c r="C106">
        <f>C66*10000/C62</f>
        <v>1.7784547173846508</v>
      </c>
      <c r="D106">
        <f>D66*10000/D62</f>
        <v>2.615634939509625</v>
      </c>
      <c r="E106">
        <f>E66*10000/E62</f>
        <v>1.904874448477839</v>
      </c>
      <c r="F106">
        <f>F66*10000/F62</f>
        <v>14.58424196396476</v>
      </c>
      <c r="G106">
        <f>AVERAGE(C106:E106)</f>
        <v>2.099654701790705</v>
      </c>
      <c r="H106">
        <f>STDEV(C106:E106)</f>
        <v>0.4513005554946451</v>
      </c>
      <c r="I106">
        <f>(B106*B4+C106*C4+D106*D4+E106*E4+F106*F4)/SUM(B4:F4)</f>
        <v>3.980650944959454</v>
      </c>
      <c r="K106">
        <f>(LN(H106)+LN(H126))/2-LN(K114*K115^6)</f>
        <v>-3.0549582399553743</v>
      </c>
    </row>
    <row r="107" spans="1:11" ht="12.75">
      <c r="A107" t="s">
        <v>71</v>
      </c>
      <c r="B107">
        <f>B67*10000/B62</f>
        <v>0.33485597716988097</v>
      </c>
      <c r="C107">
        <f>C67*10000/C62</f>
        <v>0.14221712203732872</v>
      </c>
      <c r="D107">
        <f>D67*10000/D62</f>
        <v>0.07612897300664351</v>
      </c>
      <c r="E107">
        <f>E67*10000/E62</f>
        <v>0.3533097260063452</v>
      </c>
      <c r="F107">
        <f>F67*10000/F62</f>
        <v>0.28080034873398085</v>
      </c>
      <c r="G107">
        <f>AVERAGE(C107:E107)</f>
        <v>0.1905519403501058</v>
      </c>
      <c r="H107">
        <f>STDEV(C107:E107)</f>
        <v>0.1447739046042735</v>
      </c>
      <c r="I107">
        <f>(B107*B4+C107*C4+D107*D4+E107*E4+F107*F4)/SUM(B4:F4)</f>
        <v>0.22352326093383085</v>
      </c>
      <c r="K107">
        <f>(LN(H107)+LN(H127))/2-LN(K114*K115^7)</f>
        <v>-3.8774078623419843</v>
      </c>
    </row>
    <row r="108" spans="1:9" ht="12.75">
      <c r="A108" t="s">
        <v>72</v>
      </c>
      <c r="B108">
        <f>B68*10000/B62</f>
        <v>-0.06534465330181227</v>
      </c>
      <c r="C108">
        <f>C68*10000/C62</f>
        <v>-0.24143329401482785</v>
      </c>
      <c r="D108">
        <f>D68*10000/D62</f>
        <v>-0.19874856244223219</v>
      </c>
      <c r="E108">
        <f>E68*10000/E62</f>
        <v>-0.12631777909131958</v>
      </c>
      <c r="F108">
        <f>F68*10000/F62</f>
        <v>-0.17484418525044507</v>
      </c>
      <c r="G108">
        <f>AVERAGE(C108:E108)</f>
        <v>-0.18883321184945986</v>
      </c>
      <c r="H108">
        <f>STDEV(C108:E108)</f>
        <v>0.05819476846813052</v>
      </c>
      <c r="I108">
        <f>(B108*B4+C108*C4+D108*D4+E108*E4+F108*F4)/SUM(B4:F4)</f>
        <v>-0.16906380119198924</v>
      </c>
    </row>
    <row r="109" spans="1:9" ht="12.75">
      <c r="A109" t="s">
        <v>73</v>
      </c>
      <c r="B109">
        <f>B69*10000/B62</f>
        <v>-0.021558934466180384</v>
      </c>
      <c r="C109">
        <f>C69*10000/C62</f>
        <v>0.02315206683198117</v>
      </c>
      <c r="D109">
        <f>D69*10000/D62</f>
        <v>0.03829274323449451</v>
      </c>
      <c r="E109">
        <f>E69*10000/E62</f>
        <v>-0.12336347059279114</v>
      </c>
      <c r="F109">
        <f>F69*10000/F62</f>
        <v>0.07333437581020232</v>
      </c>
      <c r="G109">
        <f>AVERAGE(C109:E109)</f>
        <v>-0.020639553508771818</v>
      </c>
      <c r="H109">
        <f>STDEV(C109:E109)</f>
        <v>0.08928304641024948</v>
      </c>
      <c r="I109">
        <f>(B109*B4+C109*C4+D109*D4+E109*E4+F109*F4)/SUM(B4:F4)</f>
        <v>-0.008246921156426727</v>
      </c>
    </row>
    <row r="110" spans="1:11" ht="12.75">
      <c r="A110" t="s">
        <v>74</v>
      </c>
      <c r="B110">
        <f>B70*10000/B62</f>
        <v>-0.33102866508200923</v>
      </c>
      <c r="C110">
        <f>C70*10000/C62</f>
        <v>-0.2214085203034008</v>
      </c>
      <c r="D110">
        <f>D70*10000/D62</f>
        <v>-0.1497252998081377</v>
      </c>
      <c r="E110">
        <f>E70*10000/E62</f>
        <v>-0.11951196908837407</v>
      </c>
      <c r="F110">
        <f>F70*10000/F62</f>
        <v>-0.3795028530555553</v>
      </c>
      <c r="G110">
        <f>AVERAGE(C110:E110)</f>
        <v>-0.16354859639997085</v>
      </c>
      <c r="H110">
        <f>STDEV(C110:E110)</f>
        <v>0.05233583317267886</v>
      </c>
      <c r="I110">
        <f>(B110*B4+C110*C4+D110*D4+E110*E4+F110*F4)/SUM(B4:F4)</f>
        <v>-0.21663251423963154</v>
      </c>
      <c r="K110">
        <f>EXP(AVERAGE(K103:K107))</f>
        <v>0.023373305711732264</v>
      </c>
    </row>
    <row r="111" spans="1:9" ht="12.75">
      <c r="A111" t="s">
        <v>75</v>
      </c>
      <c r="B111">
        <f>B71*10000/B62</f>
        <v>0.020928731555071717</v>
      </c>
      <c r="C111">
        <f>C71*10000/C62</f>
        <v>-0.020972838412588235</v>
      </c>
      <c r="D111">
        <f>D71*10000/D62</f>
        <v>0.0076550406514078306</v>
      </c>
      <c r="E111">
        <f>E71*10000/E62</f>
        <v>0.10493711789306555</v>
      </c>
      <c r="F111">
        <f>F71*10000/F62</f>
        <v>-0.006672997122279529</v>
      </c>
      <c r="G111">
        <f>AVERAGE(C111:E111)</f>
        <v>0.03053977337729505</v>
      </c>
      <c r="H111">
        <f>STDEV(C111:E111)</f>
        <v>0.06600085240490748</v>
      </c>
      <c r="I111">
        <f>(B111*B4+C111*C4+D111*D4+E111*E4+F111*F4)/SUM(B4:F4)</f>
        <v>0.02418623991924005</v>
      </c>
    </row>
    <row r="112" spans="1:9" ht="12.75">
      <c r="A112" t="s">
        <v>76</v>
      </c>
      <c r="B112">
        <f>B72*10000/B62</f>
        <v>-0.06180755562133699</v>
      </c>
      <c r="C112">
        <f>C72*10000/C62</f>
        <v>-0.03566304901460749</v>
      </c>
      <c r="D112">
        <f>D72*10000/D62</f>
        <v>-0.028861922709707374</v>
      </c>
      <c r="E112">
        <f>E72*10000/E62</f>
        <v>0.0038342153431192337</v>
      </c>
      <c r="F112">
        <f>F72*10000/F62</f>
        <v>-0.055524866033737234</v>
      </c>
      <c r="G112">
        <f>AVERAGE(C112:E112)</f>
        <v>-0.020230252127065213</v>
      </c>
      <c r="H112">
        <f>STDEV(C112:E112)</f>
        <v>0.021116054927980153</v>
      </c>
      <c r="I112">
        <f>(B112*B4+C112*C4+D112*D4+E112*E4+F112*F4)/SUM(B4:F4)</f>
        <v>-0.030964001322903313</v>
      </c>
    </row>
    <row r="113" spans="1:9" ht="12.75">
      <c r="A113" t="s">
        <v>77</v>
      </c>
      <c r="B113">
        <f>B73*10000/B62</f>
        <v>0.031714200178519045</v>
      </c>
      <c r="C113">
        <f>C73*10000/C62</f>
        <v>0.04667563039835603</v>
      </c>
      <c r="D113">
        <f>D73*10000/D62</f>
        <v>0.0286588797618293</v>
      </c>
      <c r="E113">
        <f>E73*10000/E62</f>
        <v>0.01918070179878045</v>
      </c>
      <c r="F113">
        <f>F73*10000/F62</f>
        <v>-0.015999829728788204</v>
      </c>
      <c r="G113">
        <f>AVERAGE(C113:E113)</f>
        <v>0.0315050706529886</v>
      </c>
      <c r="H113">
        <f>STDEV(C113:E113)</f>
        <v>0.013966688104759428</v>
      </c>
      <c r="I113">
        <f>(B113*B4+C113*C4+D113*D4+E113*E4+F113*F4)/SUM(B4:F4)</f>
        <v>0.025199939952101246</v>
      </c>
    </row>
    <row r="114" spans="1:11" ht="12.75">
      <c r="A114" t="s">
        <v>78</v>
      </c>
      <c r="B114">
        <f>B74*10000/B62</f>
        <v>-0.20815118117884285</v>
      </c>
      <c r="C114">
        <f>C74*10000/C62</f>
        <v>-0.17734040232958295</v>
      </c>
      <c r="D114">
        <f>D74*10000/D62</f>
        <v>-0.19735428469158817</v>
      </c>
      <c r="E114">
        <f>E74*10000/E62</f>
        <v>-0.19092060745308742</v>
      </c>
      <c r="F114">
        <f>F74*10000/F62</f>
        <v>-0.15580918634152183</v>
      </c>
      <c r="G114">
        <f>AVERAGE(C114:E114)</f>
        <v>-0.1885384314914195</v>
      </c>
      <c r="H114">
        <f>STDEV(C114:E114)</f>
        <v>0.010217384378318501</v>
      </c>
      <c r="I114">
        <f>(B114*B4+C114*C4+D114*D4+E114*E4+F114*F4)/SUM(B4:F4)</f>
        <v>-0.18701544545858056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-0.009347230482258747</v>
      </c>
      <c r="C115">
        <f>C75*10000/C62</f>
        <v>-0.0016951977555164247</v>
      </c>
      <c r="D115">
        <f>D75*10000/D62</f>
        <v>8.91807537173797E-05</v>
      </c>
      <c r="E115">
        <f>E75*10000/E62</f>
        <v>-8.862243689986552E-05</v>
      </c>
      <c r="F115">
        <f>F75*10000/F62</f>
        <v>-0.0005702468929986066</v>
      </c>
      <c r="G115">
        <f>AVERAGE(C115:E115)</f>
        <v>-0.0005648798128996368</v>
      </c>
      <c r="H115">
        <f>STDEV(C115:E115)</f>
        <v>0.0009829127541137637</v>
      </c>
      <c r="I115">
        <f>(B115*B4+C115*C4+D115*D4+E115*E4+F115*F4)/SUM(B4:F4)</f>
        <v>-0.0018388754694342454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58.33539695758445</v>
      </c>
      <c r="C122">
        <f>C82*10000/C62</f>
        <v>17.03199030083644</v>
      </c>
      <c r="D122">
        <f>D82*10000/D62</f>
        <v>-2.5369432776582097</v>
      </c>
      <c r="E122">
        <f>E82*10000/E62</f>
        <v>-18.40404234727702</v>
      </c>
      <c r="F122">
        <f>F82*10000/F62</f>
        <v>-56.79199552529777</v>
      </c>
      <c r="G122">
        <f>AVERAGE(C122:E122)</f>
        <v>-1.3029984413662632</v>
      </c>
      <c r="H122">
        <f>STDEV(C122:E122)</f>
        <v>17.750213163615793</v>
      </c>
      <c r="I122">
        <f>(B122*B4+C122*C4+D122*D4+E122*E4+F122*F4)/SUM(B4:F4)</f>
        <v>-0.05760234122926145</v>
      </c>
    </row>
    <row r="123" spans="1:9" ht="12.75">
      <c r="A123" t="s">
        <v>82</v>
      </c>
      <c r="B123">
        <f>B83*10000/B62</f>
        <v>-1.5113797800075386</v>
      </c>
      <c r="C123">
        <f>C83*10000/C62</f>
        <v>-1.2632946942423506</v>
      </c>
      <c r="D123">
        <f>D83*10000/D62</f>
        <v>-1.2636006513898084</v>
      </c>
      <c r="E123">
        <f>E83*10000/E62</f>
        <v>-0.9245881645979503</v>
      </c>
      <c r="F123">
        <f>F83*10000/F62</f>
        <v>8.055010505756876</v>
      </c>
      <c r="G123">
        <f>AVERAGE(C123:E123)</f>
        <v>-1.1504945034100365</v>
      </c>
      <c r="H123">
        <f>STDEV(C123:E123)</f>
        <v>0.1956406880969666</v>
      </c>
      <c r="I123">
        <f>(B123*B4+C123*C4+D123*D4+E123*E4+F123*F4)/SUM(B4:F4)</f>
        <v>0.0249563483946648</v>
      </c>
    </row>
    <row r="124" spans="1:9" ht="12.75">
      <c r="A124" t="s">
        <v>83</v>
      </c>
      <c r="B124">
        <f>B84*10000/B62</f>
        <v>-0.29281860284885824</v>
      </c>
      <c r="C124">
        <f>C84*10000/C62</f>
        <v>-0.4710521159407646</v>
      </c>
      <c r="D124">
        <f>D84*10000/D62</f>
        <v>2.7192794202529122</v>
      </c>
      <c r="E124">
        <f>E84*10000/E62</f>
        <v>4.435678355982707</v>
      </c>
      <c r="F124">
        <f>F84*10000/F62</f>
        <v>4.876712294093492</v>
      </c>
      <c r="G124">
        <f>AVERAGE(C124:E124)</f>
        <v>2.227968553431618</v>
      </c>
      <c r="H124">
        <f>STDEV(C124:E124)</f>
        <v>2.489988103770398</v>
      </c>
      <c r="I124">
        <f>(B124*B4+C124*C4+D124*D4+E124*E4+F124*F4)/SUM(B4:F4)</f>
        <v>2.2157294042344944</v>
      </c>
    </row>
    <row r="125" spans="1:9" ht="12.75">
      <c r="A125" t="s">
        <v>84</v>
      </c>
      <c r="B125">
        <f>B85*10000/B62</f>
        <v>-0.6249570566919901</v>
      </c>
      <c r="C125">
        <f>C85*10000/C62</f>
        <v>-0.503890332614641</v>
      </c>
      <c r="D125">
        <f>D85*10000/D62</f>
        <v>-0.5381188599237133</v>
      </c>
      <c r="E125">
        <f>E85*10000/E62</f>
        <v>-0.12327830569080246</v>
      </c>
      <c r="F125">
        <f>F85*10000/F62</f>
        <v>-1.5120294761301012</v>
      </c>
      <c r="G125">
        <f>AVERAGE(C125:E125)</f>
        <v>-0.3884291660763856</v>
      </c>
      <c r="H125">
        <f>STDEV(C125:E125)</f>
        <v>0.2302642657748879</v>
      </c>
      <c r="I125">
        <f>(B125*B4+C125*C4+D125*D4+E125*E4+F125*F4)/SUM(B4:F4)</f>
        <v>-0.5725565104592981</v>
      </c>
    </row>
    <row r="126" spans="1:9" ht="12.75">
      <c r="A126" t="s">
        <v>85</v>
      </c>
      <c r="B126">
        <f>B86*10000/B62</f>
        <v>0.11164985091539448</v>
      </c>
      <c r="C126">
        <f>C86*10000/C62</f>
        <v>0.30166685272912747</v>
      </c>
      <c r="D126">
        <f>D86*10000/D62</f>
        <v>0.05643215481785927</v>
      </c>
      <c r="E126">
        <f>E86*10000/E62</f>
        <v>0.711919334364915</v>
      </c>
      <c r="F126">
        <f>F86*10000/F62</f>
        <v>1.6501965223158452</v>
      </c>
      <c r="G126">
        <f>AVERAGE(C126:E126)</f>
        <v>0.3566727806373005</v>
      </c>
      <c r="H126">
        <f>STDEV(C126:E126)</f>
        <v>0.3311874087528358</v>
      </c>
      <c r="I126">
        <f>(B126*B4+C126*C4+D126*D4+E126*E4+F126*F4)/SUM(B4:F4)</f>
        <v>0.49370934544238537</v>
      </c>
    </row>
    <row r="127" spans="1:9" ht="12.75">
      <c r="A127" t="s">
        <v>86</v>
      </c>
      <c r="B127">
        <f>B87*10000/B62</f>
        <v>-0.17597746167475345</v>
      </c>
      <c r="C127">
        <f>C87*10000/C62</f>
        <v>-0.08620055447193709</v>
      </c>
      <c r="D127">
        <f>D87*10000/D62</f>
        <v>-0.1230696855766123</v>
      </c>
      <c r="E127">
        <f>E87*10000/E62</f>
        <v>-0.003782010888122335</v>
      </c>
      <c r="F127">
        <f>F87*10000/F62</f>
        <v>0.27572941026714837</v>
      </c>
      <c r="G127">
        <f>AVERAGE(C127:E127)</f>
        <v>-0.07101741697889057</v>
      </c>
      <c r="H127">
        <f>STDEV(C127:E127)</f>
        <v>0.061076043431498736</v>
      </c>
      <c r="I127">
        <f>(B127*B4+C127*C4+D127*D4+E127*E4+F127*F4)/SUM(B4:F4)</f>
        <v>-0.03998078101566807</v>
      </c>
    </row>
    <row r="128" spans="1:9" ht="12.75">
      <c r="A128" t="s">
        <v>87</v>
      </c>
      <c r="B128">
        <f>B88*10000/B62</f>
        <v>-0.41707063806954797</v>
      </c>
      <c r="C128">
        <f>C88*10000/C62</f>
        <v>-0.21401492260349708</v>
      </c>
      <c r="D128">
        <f>D88*10000/D62</f>
        <v>0.14825931592000377</v>
      </c>
      <c r="E128">
        <f>E88*10000/E62</f>
        <v>0.45972209930541136</v>
      </c>
      <c r="F128">
        <f>F88*10000/F62</f>
        <v>0.2225870465588695</v>
      </c>
      <c r="G128">
        <f>AVERAGE(C128:E128)</f>
        <v>0.13132216420730602</v>
      </c>
      <c r="H128">
        <f>STDEV(C128:E128)</f>
        <v>0.33718769847634633</v>
      </c>
      <c r="I128">
        <f>(B128*B4+C128*C4+D128*D4+E128*E4+F128*F4)/SUM(B4:F4)</f>
        <v>0.06399048614026341</v>
      </c>
    </row>
    <row r="129" spans="1:9" ht="12.75">
      <c r="A129" t="s">
        <v>88</v>
      </c>
      <c r="B129">
        <f>B89*10000/B62</f>
        <v>-0.06090205820808482</v>
      </c>
      <c r="C129">
        <f>C89*10000/C62</f>
        <v>0.10056097966661358</v>
      </c>
      <c r="D129">
        <f>D89*10000/D62</f>
        <v>0.0608906056694177</v>
      </c>
      <c r="E129">
        <f>E89*10000/E62</f>
        <v>0.30032128740505193</v>
      </c>
      <c r="F129">
        <f>F89*10000/F62</f>
        <v>0.08456838993589408</v>
      </c>
      <c r="G129">
        <f>AVERAGE(C129:E129)</f>
        <v>0.1539242909136944</v>
      </c>
      <c r="H129">
        <f>STDEV(C129:E129)</f>
        <v>0.12832573818037152</v>
      </c>
      <c r="I129">
        <f>(B129*B4+C129*C4+D129*D4+E129*E4+F129*F4)/SUM(B4:F4)</f>
        <v>0.11354226410617159</v>
      </c>
    </row>
    <row r="130" spans="1:9" ht="12.75">
      <c r="A130" t="s">
        <v>89</v>
      </c>
      <c r="B130">
        <f>B90*10000/B62</f>
        <v>0.13072270985255038</v>
      </c>
      <c r="C130">
        <f>C90*10000/C62</f>
        <v>0.03152454395740361</v>
      </c>
      <c r="D130">
        <f>D90*10000/D62</f>
        <v>-0.029217190011559528</v>
      </c>
      <c r="E130">
        <f>E90*10000/E62</f>
        <v>0.03195448139017527</v>
      </c>
      <c r="F130">
        <f>F90*10000/F62</f>
        <v>0.2261213296695106</v>
      </c>
      <c r="G130">
        <f>AVERAGE(C130:E130)</f>
        <v>0.011420611778673116</v>
      </c>
      <c r="H130">
        <f>STDEV(C130:E130)</f>
        <v>0.0351940252359076</v>
      </c>
      <c r="I130">
        <f>(B130*B4+C130*C4+D130*D4+E130*E4+F130*F4)/SUM(B4:F4)</f>
        <v>0.05735631743640071</v>
      </c>
    </row>
    <row r="131" spans="1:9" ht="12.75">
      <c r="A131" t="s">
        <v>90</v>
      </c>
      <c r="B131">
        <f>B91*10000/B62</f>
        <v>-0.027431250812017655</v>
      </c>
      <c r="C131">
        <f>C91*10000/C62</f>
        <v>0.029406913700584552</v>
      </c>
      <c r="D131">
        <f>D91*10000/D62</f>
        <v>0.022466604175065547</v>
      </c>
      <c r="E131">
        <f>E91*10000/E62</f>
        <v>0.04184438679121164</v>
      </c>
      <c r="F131">
        <f>F91*10000/F62</f>
        <v>0.01856930746810816</v>
      </c>
      <c r="G131">
        <f>AVERAGE(C131:E131)</f>
        <v>0.031239301555620585</v>
      </c>
      <c r="H131">
        <f>STDEV(C131:E131)</f>
        <v>0.009817985980745543</v>
      </c>
      <c r="I131">
        <f>(B131*B4+C131*C4+D131*D4+E131*E4+F131*F4)/SUM(B4:F4)</f>
        <v>0.021045011883317182</v>
      </c>
    </row>
    <row r="132" spans="1:9" ht="12.75">
      <c r="A132" t="s">
        <v>91</v>
      </c>
      <c r="B132">
        <f>B92*10000/B62</f>
        <v>-0.04044380052698372</v>
      </c>
      <c r="C132">
        <f>C92*10000/C62</f>
        <v>-0.017778319540327187</v>
      </c>
      <c r="D132">
        <f>D92*10000/D62</f>
        <v>0.027923294488984427</v>
      </c>
      <c r="E132">
        <f>E92*10000/E62</f>
        <v>0.013657783811838086</v>
      </c>
      <c r="F132">
        <f>F92*10000/F62</f>
        <v>0.020613190019135866</v>
      </c>
      <c r="G132">
        <f>AVERAGE(C132:E132)</f>
        <v>0.007934252920165108</v>
      </c>
      <c r="H132">
        <f>STDEV(C132:E132)</f>
        <v>0.02338222584832321</v>
      </c>
      <c r="I132">
        <f>(B132*B4+C132*C4+D132*D4+E132*E4+F132*F4)/SUM(B4:F4)</f>
        <v>0.0026092342136580173</v>
      </c>
    </row>
    <row r="133" spans="1:9" ht="12.75">
      <c r="A133" t="s">
        <v>92</v>
      </c>
      <c r="B133">
        <f>B93*10000/B62</f>
        <v>0.1293018050608432</v>
      </c>
      <c r="C133">
        <f>C93*10000/C62</f>
        <v>0.11580645300862462</v>
      </c>
      <c r="D133">
        <f>D93*10000/D62</f>
        <v>0.11436181357489562</v>
      </c>
      <c r="E133">
        <f>E93*10000/E62</f>
        <v>0.099645035794764</v>
      </c>
      <c r="F133">
        <f>F93*10000/F62</f>
        <v>0.07418171905063528</v>
      </c>
      <c r="G133">
        <f>AVERAGE(C133:E133)</f>
        <v>0.10993776745942807</v>
      </c>
      <c r="H133">
        <f>STDEV(C133:E133)</f>
        <v>0.008942985497805483</v>
      </c>
      <c r="I133">
        <f>(B133*B4+C133*C4+D133*D4+E133*E4+F133*F4)/SUM(B4:F4)</f>
        <v>0.10797559789097792</v>
      </c>
    </row>
    <row r="134" spans="1:9" ht="12.75">
      <c r="A134" t="s">
        <v>93</v>
      </c>
      <c r="B134">
        <f>B94*10000/B62</f>
        <v>-0.011690495940824377</v>
      </c>
      <c r="C134">
        <f>C94*10000/C62</f>
        <v>-0.004479933845618075</v>
      </c>
      <c r="D134">
        <f>D94*10000/D62</f>
        <v>-0.010481681022061599</v>
      </c>
      <c r="E134">
        <f>E94*10000/E62</f>
        <v>-0.007041763792432961</v>
      </c>
      <c r="F134">
        <f>F94*10000/F62</f>
        <v>-0.026814508527402935</v>
      </c>
      <c r="G134">
        <f>AVERAGE(C134:E134)</f>
        <v>-0.007334459553370878</v>
      </c>
      <c r="H134">
        <f>STDEV(C134:E134)</f>
        <v>0.0030115602930773653</v>
      </c>
      <c r="I134">
        <f>(B134*B4+C134*C4+D134*D4+E134*E4+F134*F4)/SUM(B4:F4)</f>
        <v>-0.010563648925955836</v>
      </c>
    </row>
    <row r="135" spans="1:9" ht="12.75">
      <c r="A135" t="s">
        <v>94</v>
      </c>
      <c r="B135">
        <f>B95*10000/B62</f>
        <v>-0.00216532930884117</v>
      </c>
      <c r="C135">
        <f>C95*10000/C62</f>
        <v>0.0020362337122202005</v>
      </c>
      <c r="D135">
        <f>D95*10000/D62</f>
        <v>-0.003793333031353347</v>
      </c>
      <c r="E135">
        <f>E95*10000/E62</f>
        <v>-0.002903671570780387</v>
      </c>
      <c r="F135">
        <f>F95*10000/F62</f>
        <v>-0.0028758138224462336</v>
      </c>
      <c r="G135">
        <f>AVERAGE(C135:E135)</f>
        <v>-0.0015535902966378444</v>
      </c>
      <c r="H135">
        <f>STDEV(C135:E135)</f>
        <v>0.0031405416235957507</v>
      </c>
      <c r="I135">
        <f>(B135*B4+C135*C4+D135*D4+E135*E4+F135*F4)/SUM(B4:F4)</f>
        <v>-0.0018183356223663422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2004-12-01T14:37:46Z</cp:lastPrinted>
  <dcterms:created xsi:type="dcterms:W3CDTF">2004-12-01T14:37:46Z</dcterms:created>
  <dcterms:modified xsi:type="dcterms:W3CDTF">2004-12-02T13:09:19Z</dcterms:modified>
  <cp:category/>
  <cp:version/>
  <cp:contentType/>
  <cp:contentStatus/>
</cp:coreProperties>
</file>