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<sst xmlns="http://schemas.openxmlformats.org/spreadsheetml/2006/main" count="203" uniqueCount="98">
  <si>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Thu 02/12/2004       08:18:38</t>
  </si>
  <si>
    <t>LISSNER</t>
  </si>
  <si>
    <t>HCMQAP418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</si>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</sst>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-0.003756</v>
      </c>
      <c r="D4" s="12">
        <v>-0.003755</v>
      </c>
      <c r="E4" s="12">
        <v>-0.003756</v>
      </c>
      <c r="F4" s="24">
        <v>-0.002089</v>
      </c>
      <c r="G4" s="34">
        <v>-0.011708</v>
      </c>
    </row>
    <row r="5" spans="1:7" ht="12.75" thickBot="1">
      <c r="A5" s="44" t="s">
        <v>13</v>
      </c>
      <c r="B5" s="45">
        <v>4.344887</v>
      </c>
      <c r="C5" s="46">
        <v>2.344332</v>
      </c>
      <c r="D5" s="46">
        <v>-0.938718</v>
      </c>
      <c r="E5" s="46">
        <v>-1.749319</v>
      </c>
      <c r="F5" s="47">
        <v>-4.149818</v>
      </c>
      <c r="G5" s="48">
        <v>11.699221</v>
      </c>
    </row>
    <row r="6" spans="1:7" ht="12.75" thickTop="1">
      <c r="A6" s="6" t="s">
        <v>14</v>
      </c>
      <c r="B6" s="39">
        <v>49.14963</v>
      </c>
      <c r="C6" s="40">
        <v>-46.94284</v>
      </c>
      <c r="D6" s="40">
        <v>58.5765</v>
      </c>
      <c r="E6" s="40">
        <v>-39.92475</v>
      </c>
      <c r="F6" s="41">
        <v>-2.136747</v>
      </c>
      <c r="G6" s="42">
        <v>0.009281238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0.7066553</v>
      </c>
      <c r="C8" s="13">
        <v>1.316176</v>
      </c>
      <c r="D8" s="13">
        <v>-1.692713</v>
      </c>
      <c r="E8" s="13">
        <v>-1.029465</v>
      </c>
      <c r="F8" s="25">
        <v>-2.654087</v>
      </c>
      <c r="G8" s="35">
        <v>-0.5909042</v>
      </c>
    </row>
    <row r="9" spans="1:7" ht="12">
      <c r="A9" s="20" t="s">
        <v>17</v>
      </c>
      <c r="B9" s="29">
        <v>0.3743945</v>
      </c>
      <c r="C9" s="13">
        <v>-0.0944417</v>
      </c>
      <c r="D9" s="13">
        <v>-0.09580872</v>
      </c>
      <c r="E9" s="13">
        <v>0.1306673</v>
      </c>
      <c r="F9" s="25">
        <v>-0.7792555</v>
      </c>
      <c r="G9" s="35">
        <v>-0.06427107</v>
      </c>
    </row>
    <row r="10" spans="1:7" ht="12">
      <c r="A10" s="20" t="s">
        <v>18</v>
      </c>
      <c r="B10" s="29">
        <v>-0.3015629</v>
      </c>
      <c r="C10" s="13">
        <v>-0.07810092</v>
      </c>
      <c r="D10" s="13">
        <v>0.5758802</v>
      </c>
      <c r="E10" s="13">
        <v>0.6515177</v>
      </c>
      <c r="F10" s="25">
        <v>-0.07252111</v>
      </c>
      <c r="G10" s="35">
        <v>0.2231475</v>
      </c>
    </row>
    <row r="11" spans="1:7" ht="12">
      <c r="A11" s="21" t="s">
        <v>19</v>
      </c>
      <c r="B11" s="31">
        <v>4.007382</v>
      </c>
      <c r="C11" s="15">
        <v>2.229146</v>
      </c>
      <c r="D11" s="15">
        <v>2.936311</v>
      </c>
      <c r="E11" s="15">
        <v>1.770264</v>
      </c>
      <c r="F11" s="27">
        <v>15.38217</v>
      </c>
      <c r="G11" s="37">
        <v>4.3052</v>
      </c>
    </row>
    <row r="12" spans="1:7" ht="12">
      <c r="A12" s="20" t="s">
        <v>20</v>
      </c>
      <c r="B12" s="29">
        <v>-0.003271493</v>
      </c>
      <c r="C12" s="13">
        <v>0.1148213</v>
      </c>
      <c r="D12" s="13">
        <v>0.08477752</v>
      </c>
      <c r="E12" s="13">
        <v>0.2042245</v>
      </c>
      <c r="F12" s="25">
        <v>-0.1034101</v>
      </c>
      <c r="G12" s="35">
        <v>0.08284515</v>
      </c>
    </row>
    <row r="13" spans="1:7" ht="12">
      <c r="A13" s="20" t="s">
        <v>21</v>
      </c>
      <c r="B13" s="29">
        <v>0.2377967</v>
      </c>
      <c r="C13" s="13">
        <v>-0.1130804</v>
      </c>
      <c r="D13" s="13">
        <v>-0.06049756</v>
      </c>
      <c r="E13" s="13">
        <v>0.05299408</v>
      </c>
      <c r="F13" s="25">
        <v>-0.06545195</v>
      </c>
      <c r="G13" s="35">
        <v>-0.003354456</v>
      </c>
    </row>
    <row r="14" spans="1:7" ht="12">
      <c r="A14" s="20" t="s">
        <v>22</v>
      </c>
      <c r="B14" s="29">
        <v>-0.03198458</v>
      </c>
      <c r="C14" s="13">
        <v>0.07015228</v>
      </c>
      <c r="D14" s="13">
        <v>-0.001196044</v>
      </c>
      <c r="E14" s="13">
        <v>-0.08218861</v>
      </c>
      <c r="F14" s="25">
        <v>-0.05508579</v>
      </c>
      <c r="G14" s="35">
        <v>-0.01517819</v>
      </c>
    </row>
    <row r="15" spans="1:7" ht="12">
      <c r="A15" s="21" t="s">
        <v>23</v>
      </c>
      <c r="B15" s="31">
        <v>-0.3202223</v>
      </c>
      <c r="C15" s="15">
        <v>-0.1234356</v>
      </c>
      <c r="D15" s="15">
        <v>-0.09767642</v>
      </c>
      <c r="E15" s="15">
        <v>-0.1316492</v>
      </c>
      <c r="F15" s="27">
        <v>-0.25166</v>
      </c>
      <c r="G15" s="37">
        <v>-0.1648309</v>
      </c>
    </row>
    <row r="16" spans="1:7" ht="12">
      <c r="A16" s="20" t="s">
        <v>24</v>
      </c>
      <c r="B16" s="29">
        <v>-0.01114407</v>
      </c>
      <c r="C16" s="13">
        <v>-0.04795624</v>
      </c>
      <c r="D16" s="13">
        <v>0.01817516</v>
      </c>
      <c r="E16" s="13">
        <v>-0.001577181</v>
      </c>
      <c r="F16" s="25">
        <v>-0.04867668</v>
      </c>
      <c r="G16" s="35">
        <v>-0.01566757</v>
      </c>
    </row>
    <row r="17" spans="1:7" ht="12">
      <c r="A17" s="20" t="s">
        <v>25</v>
      </c>
      <c r="B17" s="29">
        <v>-0.03873832</v>
      </c>
      <c r="C17" s="13">
        <v>-0.03260832</v>
      </c>
      <c r="D17" s="13">
        <v>-0.02582789</v>
      </c>
      <c r="E17" s="13">
        <v>-0.01536719</v>
      </c>
      <c r="F17" s="25">
        <v>-0.02984856</v>
      </c>
      <c r="G17" s="35">
        <v>-0.02734894</v>
      </c>
    </row>
    <row r="18" spans="1:7" ht="12">
      <c r="A18" s="20" t="s">
        <v>26</v>
      </c>
      <c r="B18" s="29">
        <v>0.01975555</v>
      </c>
      <c r="C18" s="13">
        <v>0.02794799</v>
      </c>
      <c r="D18" s="13">
        <v>0.008153767</v>
      </c>
      <c r="E18" s="13">
        <v>0.02750387</v>
      </c>
      <c r="F18" s="25">
        <v>-0.008076159</v>
      </c>
      <c r="G18" s="35">
        <v>0.01706504</v>
      </c>
    </row>
    <row r="19" spans="1:7" ht="12">
      <c r="A19" s="21" t="s">
        <v>27</v>
      </c>
      <c r="B19" s="31">
        <v>-0.2084599</v>
      </c>
      <c r="C19" s="15">
        <v>-0.1832919</v>
      </c>
      <c r="D19" s="15">
        <v>-0.1848738</v>
      </c>
      <c r="E19" s="15">
        <v>-0.1720339</v>
      </c>
      <c r="F19" s="27">
        <v>-0.1553319</v>
      </c>
      <c r="G19" s="37">
        <v>-0.1808633</v>
      </c>
    </row>
    <row r="20" spans="1:7" ht="12.75" thickBot="1">
      <c r="A20" s="44" t="s">
        <v>28</v>
      </c>
      <c r="B20" s="45">
        <v>-0.0004409247</v>
      </c>
      <c r="C20" s="46">
        <v>-0.001788716</v>
      </c>
      <c r="D20" s="46">
        <v>-0.002656471</v>
      </c>
      <c r="E20" s="46">
        <v>-0.01021513</v>
      </c>
      <c r="F20" s="47">
        <v>-0.01179508</v>
      </c>
      <c r="G20" s="48">
        <v>-0.005167683</v>
      </c>
    </row>
    <row r="21" spans="1:7" ht="12.75" thickTop="1">
      <c r="A21" s="6" t="s">
        <v>29</v>
      </c>
      <c r="B21" s="39">
        <v>-51.08776</v>
      </c>
      <c r="C21" s="40">
        <v>34.58861</v>
      </c>
      <c r="D21" s="40">
        <v>-23.30044</v>
      </c>
      <c r="E21" s="40">
        <v>17.19035</v>
      </c>
      <c r="F21" s="41">
        <v>4.074203</v>
      </c>
      <c r="G21" s="43">
        <v>0.01148308</v>
      </c>
    </row>
    <row r="22" spans="1:7" ht="12">
      <c r="A22" s="20" t="s">
        <v>30</v>
      </c>
      <c r="B22" s="29">
        <v>86.89992</v>
      </c>
      <c r="C22" s="13">
        <v>46.88698</v>
      </c>
      <c r="D22" s="13">
        <v>-18.77439</v>
      </c>
      <c r="E22" s="13">
        <v>-34.98652</v>
      </c>
      <c r="F22" s="25">
        <v>-82.99827</v>
      </c>
      <c r="G22" s="36">
        <v>0</v>
      </c>
    </row>
    <row r="23" spans="1:7" ht="12">
      <c r="A23" s="20" t="s">
        <v>31</v>
      </c>
      <c r="B23" s="29">
        <v>0.6307597</v>
      </c>
      <c r="C23" s="13">
        <v>-1.66324</v>
      </c>
      <c r="D23" s="13">
        <v>-0.3934056</v>
      </c>
      <c r="E23" s="13">
        <v>0.3922588</v>
      </c>
      <c r="F23" s="25">
        <v>4.059873</v>
      </c>
      <c r="G23" s="35">
        <v>0.2338215</v>
      </c>
    </row>
    <row r="24" spans="1:7" ht="12">
      <c r="A24" s="20" t="s">
        <v>32</v>
      </c>
      <c r="B24" s="50">
        <v>-2.070326</v>
      </c>
      <c r="C24" s="51">
        <v>-3.640271</v>
      </c>
      <c r="D24" s="51">
        <v>-4.962342</v>
      </c>
      <c r="E24" s="51">
        <v>-5.139596</v>
      </c>
      <c r="F24" s="52">
        <v>-2.876956</v>
      </c>
      <c r="G24" s="49">
        <v>-3.989803</v>
      </c>
    </row>
    <row r="25" spans="1:7" ht="12">
      <c r="A25" s="20" t="s">
        <v>33</v>
      </c>
      <c r="B25" s="29">
        <v>0.1027868</v>
      </c>
      <c r="C25" s="13">
        <v>-0.8600764</v>
      </c>
      <c r="D25" s="13">
        <v>0.07655702</v>
      </c>
      <c r="E25" s="13">
        <v>0.1652103</v>
      </c>
      <c r="F25" s="25">
        <v>-1.268409</v>
      </c>
      <c r="G25" s="35">
        <v>-0.3035517</v>
      </c>
    </row>
    <row r="26" spans="1:7" ht="12">
      <c r="A26" s="21" t="s">
        <v>34</v>
      </c>
      <c r="B26" s="31">
        <v>0.7874558</v>
      </c>
      <c r="C26" s="15">
        <v>0.2642335</v>
      </c>
      <c r="D26" s="15">
        <v>0.1084057</v>
      </c>
      <c r="E26" s="15">
        <v>0.567175</v>
      </c>
      <c r="F26" s="27">
        <v>1.612104</v>
      </c>
      <c r="G26" s="37">
        <v>0.5558219</v>
      </c>
    </row>
    <row r="27" spans="1:7" ht="12">
      <c r="A27" s="20" t="s">
        <v>35</v>
      </c>
      <c r="B27" s="29">
        <v>0.3261869</v>
      </c>
      <c r="C27" s="13">
        <v>0.08405695</v>
      </c>
      <c r="D27" s="13">
        <v>-0.2207167</v>
      </c>
      <c r="E27" s="13">
        <v>-0.2654215</v>
      </c>
      <c r="F27" s="25">
        <v>-0.3783262</v>
      </c>
      <c r="G27" s="35">
        <v>-0.1001414</v>
      </c>
    </row>
    <row r="28" spans="1:7" ht="12">
      <c r="A28" s="20" t="s">
        <v>36</v>
      </c>
      <c r="B28" s="29">
        <v>-0.1227601</v>
      </c>
      <c r="C28" s="13">
        <v>-0.1630264</v>
      </c>
      <c r="D28" s="13">
        <v>-0.3782694</v>
      </c>
      <c r="E28" s="13">
        <v>-0.400512</v>
      </c>
      <c r="F28" s="25">
        <v>-0.2775752</v>
      </c>
      <c r="G28" s="35">
        <v>-0.2814214</v>
      </c>
    </row>
    <row r="29" spans="1:7" ht="12">
      <c r="A29" s="20" t="s">
        <v>37</v>
      </c>
      <c r="B29" s="29">
        <v>0.02395972</v>
      </c>
      <c r="C29" s="13">
        <v>0.1246721</v>
      </c>
      <c r="D29" s="13">
        <v>0.1310048</v>
      </c>
      <c r="E29" s="13">
        <v>-0.02855485</v>
      </c>
      <c r="F29" s="25">
        <v>-0.1557877</v>
      </c>
      <c r="G29" s="35">
        <v>0.0372558</v>
      </c>
    </row>
    <row r="30" spans="1:7" ht="12">
      <c r="A30" s="21" t="s">
        <v>38</v>
      </c>
      <c r="B30" s="31">
        <v>0.1438376</v>
      </c>
      <c r="C30" s="15">
        <v>0.05012447</v>
      </c>
      <c r="D30" s="15">
        <v>0.08084316</v>
      </c>
      <c r="E30" s="15">
        <v>-0.02180173</v>
      </c>
      <c r="F30" s="27">
        <v>0.3313758</v>
      </c>
      <c r="G30" s="37">
        <v>0.09136257</v>
      </c>
    </row>
    <row r="31" spans="1:7" ht="12">
      <c r="A31" s="20" t="s">
        <v>39</v>
      </c>
      <c r="B31" s="29">
        <v>0.02955855</v>
      </c>
      <c r="C31" s="13">
        <v>0.02085056</v>
      </c>
      <c r="D31" s="13">
        <v>0.001313246</v>
      </c>
      <c r="E31" s="13">
        <v>-0.05445992</v>
      </c>
      <c r="F31" s="25">
        <v>-0.0353716</v>
      </c>
      <c r="G31" s="35">
        <v>-0.00822801</v>
      </c>
    </row>
    <row r="32" spans="1:7" ht="12">
      <c r="A32" s="20" t="s">
        <v>40</v>
      </c>
      <c r="B32" s="29">
        <v>0.03525698</v>
      </c>
      <c r="C32" s="13">
        <v>0.02876462</v>
      </c>
      <c r="D32" s="13">
        <v>0.01543664</v>
      </c>
      <c r="E32" s="13">
        <v>0.00481062</v>
      </c>
      <c r="F32" s="25">
        <v>-0.01203951</v>
      </c>
      <c r="G32" s="35">
        <v>0.01527468</v>
      </c>
    </row>
    <row r="33" spans="1:7" ht="12">
      <c r="A33" s="20" t="s">
        <v>41</v>
      </c>
      <c r="B33" s="29">
        <v>0.1517569</v>
      </c>
      <c r="C33" s="13">
        <v>0.1138126</v>
      </c>
      <c r="D33" s="13">
        <v>0.1122201</v>
      </c>
      <c r="E33" s="13">
        <v>0.08206262</v>
      </c>
      <c r="F33" s="25">
        <v>0.07007079</v>
      </c>
      <c r="G33" s="35">
        <v>0.1054294</v>
      </c>
    </row>
    <row r="34" spans="1:7" ht="12">
      <c r="A34" s="21" t="s">
        <v>42</v>
      </c>
      <c r="B34" s="31">
        <v>-0.01082612</v>
      </c>
      <c r="C34" s="15">
        <v>-0.0006188462</v>
      </c>
      <c r="D34" s="15">
        <v>0.00616316</v>
      </c>
      <c r="E34" s="15">
        <v>0.004233366</v>
      </c>
      <c r="F34" s="27">
        <v>-0.007010193</v>
      </c>
      <c r="G34" s="37">
        <v>-0.0001750915</v>
      </c>
    </row>
    <row r="35" spans="1:7" ht="12.75" thickBot="1">
      <c r="A35" s="22" t="s">
        <v>43</v>
      </c>
      <c r="B35" s="32">
        <v>-0.005721579</v>
      </c>
      <c r="C35" s="16">
        <v>-0.006374541</v>
      </c>
      <c r="D35" s="16">
        <v>0.002590214</v>
      </c>
      <c r="E35" s="16">
        <v>-0.004290336</v>
      </c>
      <c r="F35" s="28">
        <v>-0.0004849967</v>
      </c>
      <c r="G35" s="38">
        <v>-0.002835786</v>
      </c>
    </row>
    <row r="36" spans="1:7" ht="12">
      <c r="A36" s="4" t="s">
        <v>44</v>
      </c>
      <c r="B36" s="3">
        <v>20.42542</v>
      </c>
      <c r="C36" s="3">
        <v>20.42542</v>
      </c>
      <c r="D36" s="3">
        <v>20.42847</v>
      </c>
      <c r="E36" s="3">
        <v>20.42847</v>
      </c>
      <c r="F36" s="3">
        <v>20.43152</v>
      </c>
      <c r="G36" s="3"/>
    </row>
    <row r="37" spans="1:6" ht="12">
      <c r="A37" s="4" t="s">
        <v>45</v>
      </c>
      <c r="B37" s="2">
        <v>-0.04374186</v>
      </c>
      <c r="C37" s="2">
        <v>0.0869751</v>
      </c>
      <c r="D37" s="2">
        <v>0.1515706</v>
      </c>
      <c r="E37" s="2">
        <v>0.1953125</v>
      </c>
      <c r="F37" s="2">
        <v>0.2253215</v>
      </c>
    </row>
    <row r="38" spans="1:7" ht="12">
      <c r="A38" s="4" t="s">
        <v>53</v>
      </c>
      <c r="B38" s="2">
        <v>-8.27934E-05</v>
      </c>
      <c r="C38" s="2">
        <v>7.952539E-05</v>
      </c>
      <c r="D38" s="2">
        <v>-9.965406E-05</v>
      </c>
      <c r="E38" s="2">
        <v>6.797348E-05</v>
      </c>
      <c r="F38" s="2">
        <v>0</v>
      </c>
      <c r="G38" s="2">
        <v>0.00024035</v>
      </c>
    </row>
    <row r="39" spans="1:7" ht="12.75" thickBot="1">
      <c r="A39" s="4" t="s">
        <v>54</v>
      </c>
      <c r="B39" s="2">
        <v>8.756866E-05</v>
      </c>
      <c r="C39" s="2">
        <v>-5.91735E-05</v>
      </c>
      <c r="D39" s="2">
        <v>3.942365E-05</v>
      </c>
      <c r="E39" s="2">
        <v>-2.898578E-05</v>
      </c>
      <c r="F39" s="2">
        <v>0</v>
      </c>
      <c r="G39" s="2">
        <v>0.001065782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3.1175</v>
      </c>
      <c r="F40" s="17" t="s">
        <v>52</v>
      </c>
      <c r="G40" s="8">
        <v>55.075808892129416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0.003756</v>
      </c>
      <c r="D4">
        <v>0.003755</v>
      </c>
      <c r="E4">
        <v>0.003756</v>
      </c>
      <c r="F4">
        <v>0.002089</v>
      </c>
      <c r="G4">
        <v>0.011708</v>
      </c>
    </row>
    <row r="5" spans="1:7" ht="12.75">
      <c r="A5" t="s">
        <v>13</v>
      </c>
      <c r="B5">
        <v>4.344887</v>
      </c>
      <c r="C5">
        <v>2.344332</v>
      </c>
      <c r="D5">
        <v>-0.938718</v>
      </c>
      <c r="E5">
        <v>-1.749319</v>
      </c>
      <c r="F5">
        <v>-4.149818</v>
      </c>
      <c r="G5">
        <v>11.699221</v>
      </c>
    </row>
    <row r="6" spans="1:7" ht="12.75">
      <c r="A6" t="s">
        <v>14</v>
      </c>
      <c r="B6" s="53">
        <v>49.14963</v>
      </c>
      <c r="C6" s="53">
        <v>-46.94284</v>
      </c>
      <c r="D6" s="53">
        <v>58.5765</v>
      </c>
      <c r="E6" s="53">
        <v>-39.92475</v>
      </c>
      <c r="F6" s="53">
        <v>-2.136747</v>
      </c>
      <c r="G6" s="53">
        <v>0.009281238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0.7066553</v>
      </c>
      <c r="C8" s="53">
        <v>1.316176</v>
      </c>
      <c r="D8" s="53">
        <v>-1.692713</v>
      </c>
      <c r="E8" s="53">
        <v>-1.029465</v>
      </c>
      <c r="F8" s="53">
        <v>-2.654087</v>
      </c>
      <c r="G8" s="53">
        <v>-0.5909042</v>
      </c>
    </row>
    <row r="9" spans="1:7" ht="12.75">
      <c r="A9" t="s">
        <v>17</v>
      </c>
      <c r="B9" s="53">
        <v>0.3743945</v>
      </c>
      <c r="C9" s="53">
        <v>-0.0944417</v>
      </c>
      <c r="D9" s="53">
        <v>-0.09580872</v>
      </c>
      <c r="E9" s="53">
        <v>0.1306673</v>
      </c>
      <c r="F9" s="53">
        <v>-0.7792555</v>
      </c>
      <c r="G9" s="53">
        <v>-0.06427107</v>
      </c>
    </row>
    <row r="10" spans="1:7" ht="12.75">
      <c r="A10" t="s">
        <v>18</v>
      </c>
      <c r="B10" s="53">
        <v>-0.3015629</v>
      </c>
      <c r="C10" s="53">
        <v>-0.07810092</v>
      </c>
      <c r="D10" s="53">
        <v>0.5758802</v>
      </c>
      <c r="E10" s="53">
        <v>0.6515177</v>
      </c>
      <c r="F10" s="53">
        <v>-0.07252111</v>
      </c>
      <c r="G10" s="53">
        <v>0.2231475</v>
      </c>
    </row>
    <row r="11" spans="1:7" ht="12.75">
      <c r="A11" t="s">
        <v>19</v>
      </c>
      <c r="B11" s="53">
        <v>4.007382</v>
      </c>
      <c r="C11" s="53">
        <v>2.229146</v>
      </c>
      <c r="D11" s="53">
        <v>2.936311</v>
      </c>
      <c r="E11" s="53">
        <v>1.770264</v>
      </c>
      <c r="F11" s="53">
        <v>15.38217</v>
      </c>
      <c r="G11" s="53">
        <v>4.3052</v>
      </c>
    </row>
    <row r="12" spans="1:7" ht="12.75">
      <c r="A12" t="s">
        <v>20</v>
      </c>
      <c r="B12" s="53">
        <v>-0.003271493</v>
      </c>
      <c r="C12" s="53">
        <v>0.1148213</v>
      </c>
      <c r="D12" s="53">
        <v>0.08477752</v>
      </c>
      <c r="E12" s="53">
        <v>0.2042245</v>
      </c>
      <c r="F12" s="53">
        <v>-0.1034101</v>
      </c>
      <c r="G12" s="53">
        <v>0.08284515</v>
      </c>
    </row>
    <row r="13" spans="1:7" ht="12.75">
      <c r="A13" t="s">
        <v>21</v>
      </c>
      <c r="B13" s="53">
        <v>0.2377967</v>
      </c>
      <c r="C13" s="53">
        <v>-0.1130804</v>
      </c>
      <c r="D13" s="53">
        <v>-0.06049756</v>
      </c>
      <c r="E13" s="53">
        <v>0.05299408</v>
      </c>
      <c r="F13" s="53">
        <v>-0.06545195</v>
      </c>
      <c r="G13" s="53">
        <v>-0.003354456</v>
      </c>
    </row>
    <row r="14" spans="1:7" ht="12.75">
      <c r="A14" t="s">
        <v>22</v>
      </c>
      <c r="B14" s="53">
        <v>-0.03198458</v>
      </c>
      <c r="C14" s="53">
        <v>0.07015228</v>
      </c>
      <c r="D14" s="53">
        <v>-0.001196044</v>
      </c>
      <c r="E14" s="53">
        <v>-0.08218861</v>
      </c>
      <c r="F14" s="53">
        <v>-0.05508579</v>
      </c>
      <c r="G14" s="53">
        <v>-0.01517819</v>
      </c>
    </row>
    <row r="15" spans="1:7" ht="12.75">
      <c r="A15" t="s">
        <v>23</v>
      </c>
      <c r="B15" s="53">
        <v>-0.3202223</v>
      </c>
      <c r="C15" s="53">
        <v>-0.1234356</v>
      </c>
      <c r="D15" s="53">
        <v>-0.09767642</v>
      </c>
      <c r="E15" s="53">
        <v>-0.1316492</v>
      </c>
      <c r="F15" s="53">
        <v>-0.25166</v>
      </c>
      <c r="G15" s="53">
        <v>-0.1648309</v>
      </c>
    </row>
    <row r="16" spans="1:7" ht="12.75">
      <c r="A16" t="s">
        <v>24</v>
      </c>
      <c r="B16" s="53">
        <v>-0.01114407</v>
      </c>
      <c r="C16" s="53">
        <v>-0.04795624</v>
      </c>
      <c r="D16" s="53">
        <v>0.01817516</v>
      </c>
      <c r="E16" s="53">
        <v>-0.001577181</v>
      </c>
      <c r="F16" s="53">
        <v>-0.04867668</v>
      </c>
      <c r="G16" s="53">
        <v>-0.01566757</v>
      </c>
    </row>
    <row r="17" spans="1:7" ht="12.75">
      <c r="A17" t="s">
        <v>25</v>
      </c>
      <c r="B17" s="53">
        <v>-0.03873832</v>
      </c>
      <c r="C17" s="53">
        <v>-0.03260832</v>
      </c>
      <c r="D17" s="53">
        <v>-0.02582789</v>
      </c>
      <c r="E17" s="53">
        <v>-0.01536719</v>
      </c>
      <c r="F17" s="53">
        <v>-0.02984856</v>
      </c>
      <c r="G17" s="53">
        <v>-0.02734894</v>
      </c>
    </row>
    <row r="18" spans="1:7" ht="12.75">
      <c r="A18" t="s">
        <v>26</v>
      </c>
      <c r="B18" s="53">
        <v>0.01975555</v>
      </c>
      <c r="C18" s="53">
        <v>0.02794799</v>
      </c>
      <c r="D18" s="53">
        <v>0.008153767</v>
      </c>
      <c r="E18" s="53">
        <v>0.02750387</v>
      </c>
      <c r="F18" s="53">
        <v>-0.008076159</v>
      </c>
      <c r="G18" s="53">
        <v>0.01706504</v>
      </c>
    </row>
    <row r="19" spans="1:7" ht="12.75">
      <c r="A19" t="s">
        <v>27</v>
      </c>
      <c r="B19" s="53">
        <v>-0.2084599</v>
      </c>
      <c r="C19" s="53">
        <v>-0.1832919</v>
      </c>
      <c r="D19" s="53">
        <v>-0.1848738</v>
      </c>
      <c r="E19" s="53">
        <v>-0.1720339</v>
      </c>
      <c r="F19" s="53">
        <v>-0.1553319</v>
      </c>
      <c r="G19" s="53">
        <v>-0.1808633</v>
      </c>
    </row>
    <row r="20" spans="1:7" ht="12.75">
      <c r="A20" t="s">
        <v>28</v>
      </c>
      <c r="B20" s="53">
        <v>-0.0004409247</v>
      </c>
      <c r="C20" s="53">
        <v>-0.001788716</v>
      </c>
      <c r="D20" s="53">
        <v>-0.002656471</v>
      </c>
      <c r="E20" s="53">
        <v>-0.01021513</v>
      </c>
      <c r="F20" s="53">
        <v>-0.01179508</v>
      </c>
      <c r="G20" s="53">
        <v>-0.005167683</v>
      </c>
    </row>
    <row r="21" spans="1:7" ht="12.75">
      <c r="A21" t="s">
        <v>29</v>
      </c>
      <c r="B21" s="53">
        <v>-51.08776</v>
      </c>
      <c r="C21" s="53">
        <v>34.58861</v>
      </c>
      <c r="D21" s="53">
        <v>-23.30044</v>
      </c>
      <c r="E21" s="53">
        <v>17.19035</v>
      </c>
      <c r="F21" s="53">
        <v>4.074203</v>
      </c>
      <c r="G21" s="53">
        <v>0.01148308</v>
      </c>
    </row>
    <row r="22" spans="1:7" ht="12.75">
      <c r="A22" t="s">
        <v>30</v>
      </c>
      <c r="B22" s="53">
        <v>86.89992</v>
      </c>
      <c r="C22" s="53">
        <v>46.88698</v>
      </c>
      <c r="D22" s="53">
        <v>-18.77439</v>
      </c>
      <c r="E22" s="53">
        <v>-34.98652</v>
      </c>
      <c r="F22" s="53">
        <v>-82.99827</v>
      </c>
      <c r="G22" s="53">
        <v>0</v>
      </c>
    </row>
    <row r="23" spans="1:7" ht="12.75">
      <c r="A23" t="s">
        <v>31</v>
      </c>
      <c r="B23" s="53">
        <v>0.6307597</v>
      </c>
      <c r="C23" s="53">
        <v>-1.66324</v>
      </c>
      <c r="D23" s="53">
        <v>-0.3934056</v>
      </c>
      <c r="E23" s="53">
        <v>0.3922588</v>
      </c>
      <c r="F23" s="53">
        <v>4.059873</v>
      </c>
      <c r="G23" s="53">
        <v>0.2338215</v>
      </c>
    </row>
    <row r="24" spans="1:7" ht="12.75">
      <c r="A24" t="s">
        <v>32</v>
      </c>
      <c r="B24" s="53">
        <v>-2.070326</v>
      </c>
      <c r="C24" s="53">
        <v>-3.640271</v>
      </c>
      <c r="D24" s="53">
        <v>-4.962342</v>
      </c>
      <c r="E24" s="53">
        <v>-5.139596</v>
      </c>
      <c r="F24" s="53">
        <v>-2.876956</v>
      </c>
      <c r="G24" s="53">
        <v>-3.989803</v>
      </c>
    </row>
    <row r="25" spans="1:7" ht="12.75">
      <c r="A25" t="s">
        <v>33</v>
      </c>
      <c r="B25" s="53">
        <v>0.1027868</v>
      </c>
      <c r="C25" s="53">
        <v>-0.8600764</v>
      </c>
      <c r="D25" s="53">
        <v>0.07655702</v>
      </c>
      <c r="E25" s="53">
        <v>0.1652103</v>
      </c>
      <c r="F25" s="53">
        <v>-1.268409</v>
      </c>
      <c r="G25" s="53">
        <v>-0.3035517</v>
      </c>
    </row>
    <row r="26" spans="1:7" ht="12.75">
      <c r="A26" t="s">
        <v>34</v>
      </c>
      <c r="B26" s="53">
        <v>0.7874558</v>
      </c>
      <c r="C26" s="53">
        <v>0.2642335</v>
      </c>
      <c r="D26" s="53">
        <v>0.1084057</v>
      </c>
      <c r="E26" s="53">
        <v>0.567175</v>
      </c>
      <c r="F26" s="53">
        <v>1.612104</v>
      </c>
      <c r="G26" s="53">
        <v>0.5558219</v>
      </c>
    </row>
    <row r="27" spans="1:7" ht="12.75">
      <c r="A27" t="s">
        <v>35</v>
      </c>
      <c r="B27" s="53">
        <v>0.3261869</v>
      </c>
      <c r="C27" s="53">
        <v>0.08405695</v>
      </c>
      <c r="D27" s="53">
        <v>-0.2207167</v>
      </c>
      <c r="E27" s="53">
        <v>-0.2654215</v>
      </c>
      <c r="F27" s="53">
        <v>-0.3783262</v>
      </c>
      <c r="G27" s="53">
        <v>-0.1001414</v>
      </c>
    </row>
    <row r="28" spans="1:7" ht="12.75">
      <c r="A28" t="s">
        <v>36</v>
      </c>
      <c r="B28" s="53">
        <v>-0.1227601</v>
      </c>
      <c r="C28" s="53">
        <v>-0.1630264</v>
      </c>
      <c r="D28" s="53">
        <v>-0.3782694</v>
      </c>
      <c r="E28" s="53">
        <v>-0.400512</v>
      </c>
      <c r="F28" s="53">
        <v>-0.2775752</v>
      </c>
      <c r="G28" s="53">
        <v>-0.2814214</v>
      </c>
    </row>
    <row r="29" spans="1:7" ht="12.75">
      <c r="A29" t="s">
        <v>37</v>
      </c>
      <c r="B29" s="53">
        <v>0.02395972</v>
      </c>
      <c r="C29" s="53">
        <v>0.1246721</v>
      </c>
      <c r="D29" s="53">
        <v>0.1310048</v>
      </c>
      <c r="E29" s="53">
        <v>-0.02855485</v>
      </c>
      <c r="F29" s="53">
        <v>-0.1557877</v>
      </c>
      <c r="G29" s="53">
        <v>0.0372558</v>
      </c>
    </row>
    <row r="30" spans="1:7" ht="12.75">
      <c r="A30" t="s">
        <v>38</v>
      </c>
      <c r="B30" s="53">
        <v>0.1438376</v>
      </c>
      <c r="C30" s="53">
        <v>0.05012447</v>
      </c>
      <c r="D30" s="53">
        <v>0.08084316</v>
      </c>
      <c r="E30" s="53">
        <v>-0.02180173</v>
      </c>
      <c r="F30" s="53">
        <v>0.3313758</v>
      </c>
      <c r="G30" s="53">
        <v>0.09136257</v>
      </c>
    </row>
    <row r="31" spans="1:7" ht="12.75">
      <c r="A31" t="s">
        <v>39</v>
      </c>
      <c r="B31" s="53">
        <v>0.02955855</v>
      </c>
      <c r="C31" s="53">
        <v>0.02085056</v>
      </c>
      <c r="D31" s="53">
        <v>0.001313246</v>
      </c>
      <c r="E31" s="53">
        <v>-0.05445992</v>
      </c>
      <c r="F31" s="53">
        <v>-0.0353716</v>
      </c>
      <c r="G31" s="53">
        <v>-0.00822801</v>
      </c>
    </row>
    <row r="32" spans="1:7" ht="12.75">
      <c r="A32" t="s">
        <v>40</v>
      </c>
      <c r="B32" s="53">
        <v>0.03525698</v>
      </c>
      <c r="C32" s="53">
        <v>0.02876462</v>
      </c>
      <c r="D32" s="53">
        <v>0.01543664</v>
      </c>
      <c r="E32" s="53">
        <v>0.00481062</v>
      </c>
      <c r="F32" s="53">
        <v>-0.01203951</v>
      </c>
      <c r="G32" s="53">
        <v>0.01527468</v>
      </c>
    </row>
    <row r="33" spans="1:7" ht="12.75">
      <c r="A33" t="s">
        <v>41</v>
      </c>
      <c r="B33" s="53">
        <v>0.1517569</v>
      </c>
      <c r="C33" s="53">
        <v>0.1138126</v>
      </c>
      <c r="D33" s="53">
        <v>0.1122201</v>
      </c>
      <c r="E33" s="53">
        <v>0.08206262</v>
      </c>
      <c r="F33" s="53">
        <v>0.07007079</v>
      </c>
      <c r="G33" s="53">
        <v>0.1054294</v>
      </c>
    </row>
    <row r="34" spans="1:7" ht="12.75">
      <c r="A34" t="s">
        <v>42</v>
      </c>
      <c r="B34" s="53">
        <v>-0.01082612</v>
      </c>
      <c r="C34" s="53">
        <v>-0.0006188462</v>
      </c>
      <c r="D34" s="53">
        <v>0.00616316</v>
      </c>
      <c r="E34" s="53">
        <v>0.004233366</v>
      </c>
      <c r="F34" s="53">
        <v>-0.007010193</v>
      </c>
      <c r="G34" s="53">
        <v>-0.0001750915</v>
      </c>
    </row>
    <row r="35" spans="1:7" ht="12.75">
      <c r="A35" t="s">
        <v>43</v>
      </c>
      <c r="B35" s="53">
        <v>-0.005721579</v>
      </c>
      <c r="C35" s="53">
        <v>-0.006374541</v>
      </c>
      <c r="D35" s="53">
        <v>0.002590214</v>
      </c>
      <c r="E35" s="53">
        <v>-0.004290336</v>
      </c>
      <c r="F35" s="53">
        <v>-0.0004849967</v>
      </c>
      <c r="G35" s="53">
        <v>-0.002835786</v>
      </c>
    </row>
    <row r="36" spans="1:6" ht="12.75">
      <c r="A36" t="s">
        <v>44</v>
      </c>
      <c r="B36" s="53">
        <v>20.42542</v>
      </c>
      <c r="C36" s="53">
        <v>20.42542</v>
      </c>
      <c r="D36" s="53">
        <v>20.42847</v>
      </c>
      <c r="E36" s="53">
        <v>20.42847</v>
      </c>
      <c r="F36" s="53">
        <v>20.43152</v>
      </c>
    </row>
    <row r="37" spans="1:6" ht="12.75">
      <c r="A37" t="s">
        <v>45</v>
      </c>
      <c r="B37" s="53">
        <v>-0.04374186</v>
      </c>
      <c r="C37" s="53">
        <v>0.0869751</v>
      </c>
      <c r="D37" s="53">
        <v>0.1515706</v>
      </c>
      <c r="E37" s="53">
        <v>0.1953125</v>
      </c>
      <c r="F37" s="53">
        <v>0.2253215</v>
      </c>
    </row>
    <row r="38" spans="1:7" ht="12.75">
      <c r="A38" t="s">
        <v>55</v>
      </c>
      <c r="B38" s="53">
        <v>-8.27934E-05</v>
      </c>
      <c r="C38" s="53">
        <v>7.952539E-05</v>
      </c>
      <c r="D38" s="53">
        <v>-9.965406E-05</v>
      </c>
      <c r="E38" s="53">
        <v>6.797348E-05</v>
      </c>
      <c r="F38" s="53">
        <v>0</v>
      </c>
      <c r="G38" s="53">
        <v>0.00024035</v>
      </c>
    </row>
    <row r="39" spans="1:7" ht="12.75">
      <c r="A39" t="s">
        <v>56</v>
      </c>
      <c r="B39" s="53">
        <v>8.756866E-05</v>
      </c>
      <c r="C39" s="53">
        <v>-5.91735E-05</v>
      </c>
      <c r="D39" s="53">
        <v>3.942365E-05</v>
      </c>
      <c r="E39" s="53">
        <v>-2.898578E-05</v>
      </c>
      <c r="F39" s="53">
        <v>0</v>
      </c>
      <c r="G39" s="53">
        <v>0.001065782</v>
      </c>
    </row>
    <row r="40" spans="2:5" ht="12.75">
      <c r="B40" t="s">
        <v>46</v>
      </c>
      <c r="C40">
        <v>-0.003756</v>
      </c>
      <c r="D40" t="s">
        <v>47</v>
      </c>
      <c r="E40">
        <v>3.1175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-8.279339999315191E-05</v>
      </c>
      <c r="C50">
        <f>-0.017/(C7*C7+C22*C22)*(C21*C22+C6*C7)</f>
        <v>7.952538129374949E-05</v>
      </c>
      <c r="D50">
        <f>-0.017/(D7*D7+D22*D22)*(D21*D22+D6*D7)</f>
        <v>-9.965406550473654E-05</v>
      </c>
      <c r="E50">
        <f>-0.017/(E7*E7+E22*E22)*(E21*E22+E6*E7)</f>
        <v>6.797348615516286E-05</v>
      </c>
      <c r="F50">
        <f>-0.017/(F7*F7+F22*F22)*(F21*F22+F6*F7)</f>
        <v>3.6897015331642528E-06</v>
      </c>
      <c r="G50">
        <f>(B50*B$4+C50*C$4+D50*D$4+E50*E$4+F50*F$4)/SUM(B$4:F$4)</f>
        <v>3.618672256130137E-08</v>
      </c>
    </row>
    <row r="51" spans="1:7" ht="12.75">
      <c r="A51" t="s">
        <v>59</v>
      </c>
      <c r="B51">
        <f>-0.017/(B7*B7+B22*B22)*(B21*B7-B6*B22)</f>
        <v>8.75686659835933E-05</v>
      </c>
      <c r="C51">
        <f>-0.017/(C7*C7+C22*C22)*(C21*C7-C6*C22)</f>
        <v>-5.917350749622125E-05</v>
      </c>
      <c r="D51">
        <f>-0.017/(D7*D7+D22*D22)*(D21*D7-D6*D22)</f>
        <v>3.9423653570912856E-05</v>
      </c>
      <c r="E51">
        <f>-0.017/(E7*E7+E22*E22)*(E21*E7-E6*E22)</f>
        <v>-2.898577942671627E-05</v>
      </c>
      <c r="F51">
        <f>-0.017/(F7*F7+F22*F22)*(F21*F7-F6*F22)</f>
        <v>-6.8955212155931025E-06</v>
      </c>
      <c r="G51">
        <f>(B51*B$4+C51*C$4+D51*D$4+E51*E$4+F51*F$4)/SUM(B$4:F$4)</f>
        <v>1.504044113002102E-08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9999.98661868466</v>
      </c>
      <c r="C62">
        <f>C7+(2/0.017)*(C8*C50-C23*C51)</f>
        <v>10000.00073525337</v>
      </c>
      <c r="D62">
        <f>D7+(2/0.017)*(D8*D50-D23*D51)</f>
        <v>10000.021670025679</v>
      </c>
      <c r="E62">
        <f>E7+(2/0.017)*(E8*E50-E23*E51)</f>
        <v>9999.993105129663</v>
      </c>
      <c r="F62">
        <f>F7+(2/0.017)*(F8*F50-F23*F51)</f>
        <v>10000.002141429592</v>
      </c>
    </row>
    <row r="63" spans="1:6" ht="12.75">
      <c r="A63" t="s">
        <v>67</v>
      </c>
      <c r="B63">
        <f>B8+(3/0.017)*(B9*B50-B24*B51)</f>
        <v>0.7331785280666022</v>
      </c>
      <c r="C63">
        <f>C8+(3/0.017)*(C9*C50-C24*C51)</f>
        <v>1.2768375090277695</v>
      </c>
      <c r="D63">
        <f>D8+(3/0.017)*(D9*D50-D24*D51)</f>
        <v>-1.6565045211116713</v>
      </c>
      <c r="E63">
        <f>E8+(3/0.017)*(E9*E50-E24*E51)</f>
        <v>-1.0541873442513443</v>
      </c>
      <c r="F63">
        <f>F8+(3/0.017)*(F9*F50-F24*F51)</f>
        <v>-2.6580952349436595</v>
      </c>
    </row>
    <row r="64" spans="1:6" ht="12.75">
      <c r="A64" t="s">
        <v>68</v>
      </c>
      <c r="B64">
        <f>B9+(4/0.017)*(B10*B50-B25*B51)</f>
        <v>0.3781513270226053</v>
      </c>
      <c r="C64">
        <f>C9+(4/0.017)*(C10*C50-C25*C51)</f>
        <v>-0.10787811005767427</v>
      </c>
      <c r="D64">
        <f>D9+(4/0.017)*(D10*D50-D25*D51)</f>
        <v>-0.11002212249613699</v>
      </c>
      <c r="E64">
        <f>E9+(4/0.017)*(E10*E50-E25*E51)</f>
        <v>0.14221428321779178</v>
      </c>
      <c r="F64">
        <f>F9+(4/0.017)*(F10*F50-F25*F51)</f>
        <v>-0.7813764229224243</v>
      </c>
    </row>
    <row r="65" spans="1:6" ht="12.75">
      <c r="A65" t="s">
        <v>69</v>
      </c>
      <c r="B65">
        <f>B10+(5/0.017)*(B11*B50-B26*B51)</f>
        <v>-0.4194279690524707</v>
      </c>
      <c r="C65">
        <f>C10+(5/0.017)*(C11*C50-C26*C51)</f>
        <v>-0.021362888058106093</v>
      </c>
      <c r="D65">
        <f>D10+(5/0.017)*(D11*D50-D26*D51)</f>
        <v>0.4885598830887674</v>
      </c>
      <c r="E65">
        <f>E10+(5/0.017)*(E11*E50-E26*E51)</f>
        <v>0.691744472041568</v>
      </c>
      <c r="F65">
        <f>F10+(5/0.017)*(F11*F50-F26*F51)</f>
        <v>-0.05255878248054833</v>
      </c>
    </row>
    <row r="66" spans="1:6" ht="12.75">
      <c r="A66" t="s">
        <v>70</v>
      </c>
      <c r="B66">
        <f>B11+(6/0.017)*(B12*B50-B27*B51)</f>
        <v>3.9973962728238353</v>
      </c>
      <c r="C66">
        <f>C11+(6/0.017)*(C12*C50-C27*C51)</f>
        <v>2.2341242890202633</v>
      </c>
      <c r="D66">
        <f>D11+(6/0.017)*(D12*D50-D27*D51)</f>
        <v>2.9364003061835433</v>
      </c>
      <c r="E66">
        <f>E11+(6/0.017)*(E12*E50-E27*E51)</f>
        <v>1.7724481419420661</v>
      </c>
      <c r="F66">
        <f>F11+(6/0.017)*(F12*F50-F27*F51)</f>
        <v>15.381114596914225</v>
      </c>
    </row>
    <row r="67" spans="1:6" ht="12.75">
      <c r="A67" t="s">
        <v>71</v>
      </c>
      <c r="B67">
        <f>B12+(7/0.017)*(B13*B50-B28*B51)</f>
        <v>-0.00695187027941019</v>
      </c>
      <c r="C67">
        <f>C12+(7/0.017)*(C13*C50-C28*C51)</f>
        <v>0.10714616818792226</v>
      </c>
      <c r="D67">
        <f>D12+(7/0.017)*(D13*D50-D28*D51)</f>
        <v>0.09340052747790333</v>
      </c>
      <c r="E67">
        <f>E12+(7/0.017)*(E13*E50-E28*E51)</f>
        <v>0.20092751641847226</v>
      </c>
      <c r="F67">
        <f>F12+(7/0.017)*(F13*F50-F28*F51)</f>
        <v>-0.10429766864032369</v>
      </c>
    </row>
    <row r="68" spans="1:6" ht="12.75">
      <c r="A68" t="s">
        <v>72</v>
      </c>
      <c r="B68">
        <f>B13+(8/0.017)*(B14*B50-B29*B51)</f>
        <v>0.23805551948602943</v>
      </c>
      <c r="C68">
        <f>C13+(8/0.017)*(C14*C50-C29*C51)</f>
        <v>-0.10698337776021387</v>
      </c>
      <c r="D68">
        <f>D13+(8/0.017)*(D14*D50-D29*D51)</f>
        <v>-0.06287191162550784</v>
      </c>
      <c r="E68">
        <f>E13+(8/0.017)*(E14*E50-E29*E51)</f>
        <v>0.049975571328183505</v>
      </c>
      <c r="F68">
        <f>F13+(8/0.017)*(F14*F50-F29*F51)</f>
        <v>-0.0660531205949633</v>
      </c>
    </row>
    <row r="69" spans="1:6" ht="12.75">
      <c r="A69" t="s">
        <v>73</v>
      </c>
      <c r="B69">
        <f>B14+(9/0.017)*(B15*B50-B30*B51)</f>
        <v>-0.024616954353934795</v>
      </c>
      <c r="C69">
        <f>C14+(9/0.017)*(C15*C50-C30*C51)</f>
        <v>0.06652569164203513</v>
      </c>
      <c r="D69">
        <f>D14+(9/0.017)*(D15*D50-D30*D51)</f>
        <v>0.002269866388927794</v>
      </c>
      <c r="E69">
        <f>E14+(9/0.017)*(E15*E50-E30*E51)</f>
        <v>-0.08726068981729128</v>
      </c>
      <c r="F69">
        <f>F14+(9/0.017)*(F15*F50-F30*F51)</f>
        <v>-0.05436766487396576</v>
      </c>
    </row>
    <row r="70" spans="1:6" ht="12.75">
      <c r="A70" t="s">
        <v>74</v>
      </c>
      <c r="B70">
        <f>B15+(10/0.017)*(B16*B50-B31*B51)</f>
        <v>-0.3212021513804986</v>
      </c>
      <c r="C70">
        <f>C15+(10/0.017)*(C16*C50-C31*C51)</f>
        <v>-0.12495321029585539</v>
      </c>
      <c r="D70">
        <f>D15+(10/0.017)*(D16*D50-D31*D51)</f>
        <v>-0.09877230325915086</v>
      </c>
      <c r="E70">
        <f>E15+(10/0.017)*(E16*E50-E31*E51)</f>
        <v>-0.13264082924681428</v>
      </c>
      <c r="F70">
        <f>F15+(10/0.017)*(F16*F50-F31*F51)</f>
        <v>-0.2519091223759146</v>
      </c>
    </row>
    <row r="71" spans="1:6" ht="12.75">
      <c r="A71" t="s">
        <v>75</v>
      </c>
      <c r="B71">
        <f>B16+(11/0.017)*(B17*B50-B32*B51)</f>
        <v>-0.011066506723897803</v>
      </c>
      <c r="C71">
        <f>C16+(11/0.017)*(C17*C50-C32*C51)</f>
        <v>-0.04853282481562818</v>
      </c>
      <c r="D71">
        <f>D16+(11/0.017)*(D17*D50-D32*D51)</f>
        <v>0.019446815319808974</v>
      </c>
      <c r="E71">
        <f>E16+(11/0.017)*(E17*E50-E32*E51)</f>
        <v>-0.002162848115959593</v>
      </c>
      <c r="F71">
        <f>F16+(11/0.017)*(F17*F50-F32*F51)</f>
        <v>-0.048801660042145645</v>
      </c>
    </row>
    <row r="72" spans="1:6" ht="12.75">
      <c r="A72" t="s">
        <v>76</v>
      </c>
      <c r="B72">
        <f>B17+(12/0.017)*(B18*B50-B33*B51)</f>
        <v>-0.04927345772238138</v>
      </c>
      <c r="C72">
        <f>C17+(12/0.017)*(C18*C50-C33*C51)</f>
        <v>-0.02628554449382942</v>
      </c>
      <c r="D72">
        <f>D17+(12/0.017)*(D18*D50-D33*D51)</f>
        <v>-0.029524371677756393</v>
      </c>
      <c r="E72">
        <f>E17+(12/0.017)*(E18*E50-E33*E51)</f>
        <v>-0.012368472638242234</v>
      </c>
      <c r="F72">
        <f>F17+(12/0.017)*(F18*F50-F33*F51)</f>
        <v>-0.02952852988038071</v>
      </c>
    </row>
    <row r="73" spans="1:6" ht="12.75">
      <c r="A73" t="s">
        <v>77</v>
      </c>
      <c r="B73">
        <f>B18+(13/0.017)*(B19*B50-B34*B51)</f>
        <v>0.033678651529549394</v>
      </c>
      <c r="C73">
        <f>C18+(13/0.017)*(C19*C50-C34*C51)</f>
        <v>0.016773360119674313</v>
      </c>
      <c r="D73">
        <f>D18+(13/0.017)*(D19*D50-D34*D51)</f>
        <v>0.022056465198669228</v>
      </c>
      <c r="E73">
        <f>E18+(13/0.017)*(E19*E50-E34*E51)</f>
        <v>0.018655430318359915</v>
      </c>
      <c r="F73">
        <f>F18+(13/0.017)*(F19*F50-F34*F51)</f>
        <v>-0.008551398687868873</v>
      </c>
    </row>
    <row r="74" spans="1:6" ht="12.75">
      <c r="A74" t="s">
        <v>78</v>
      </c>
      <c r="B74">
        <f>B19+(14/0.017)*(B20*B50-B35*B51)</f>
        <v>-0.20801722272143225</v>
      </c>
      <c r="C74">
        <f>C19+(14/0.017)*(C20*C50-C35*C51)</f>
        <v>-0.18371968422364976</v>
      </c>
      <c r="D74">
        <f>D19+(14/0.017)*(D20*D50-D35*D51)</f>
        <v>-0.18473988387653598</v>
      </c>
      <c r="E74">
        <f>E19+(14/0.017)*(E20*E50-E35*E51)</f>
        <v>-0.17270813730754525</v>
      </c>
      <c r="F74">
        <f>F19+(14/0.017)*(F20*F50-F35*F51)</f>
        <v>-0.15537049440100692</v>
      </c>
    </row>
    <row r="75" spans="1:6" ht="12.75">
      <c r="A75" t="s">
        <v>79</v>
      </c>
      <c r="B75" s="53">
        <f>B20</f>
        <v>-0.0004409247</v>
      </c>
      <c r="C75" s="53">
        <f>C20</f>
        <v>-0.001788716</v>
      </c>
      <c r="D75" s="53">
        <f>D20</f>
        <v>-0.002656471</v>
      </c>
      <c r="E75" s="53">
        <f>E20</f>
        <v>-0.01021513</v>
      </c>
      <c r="F75" s="53">
        <f>F20</f>
        <v>-0.01179508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86.9010562496223</v>
      </c>
      <c r="C82">
        <f>C22+(2/0.017)*(C8*C51+C23*C50)</f>
        <v>46.8622561711076</v>
      </c>
      <c r="D82">
        <f>D22+(2/0.017)*(D8*D51+D23*D50)</f>
        <v>-18.777628642761723</v>
      </c>
      <c r="E82">
        <f>E22+(2/0.017)*(E8*E51+E23*E50)</f>
        <v>-34.979872583114286</v>
      </c>
      <c r="F82">
        <f>F22+(2/0.017)*(F8*F51+F23*F50)</f>
        <v>-82.9943545843707</v>
      </c>
    </row>
    <row r="83" spans="1:6" ht="12.75">
      <c r="A83" t="s">
        <v>82</v>
      </c>
      <c r="B83">
        <f>B23+(3/0.017)*(B9*B51+B24*B50)</f>
        <v>0.6667940333324971</v>
      </c>
      <c r="C83">
        <f>C23+(3/0.017)*(C9*C51+C24*C50)</f>
        <v>-1.7133409692902364</v>
      </c>
      <c r="D83">
        <f>D23+(3/0.017)*(D9*D51+D24*D50)</f>
        <v>-0.3068043485402554</v>
      </c>
      <c r="E83">
        <f>E23+(3/0.017)*(E9*E51+E24*E50)</f>
        <v>0.32993931451437386</v>
      </c>
      <c r="F83">
        <f>F23+(3/0.017)*(F9*F51+F24*F50)</f>
        <v>4.058947987741512</v>
      </c>
    </row>
    <row r="84" spans="1:6" ht="12.75">
      <c r="A84" t="s">
        <v>83</v>
      </c>
      <c r="B84">
        <f>B24+(4/0.017)*(B10*B51+B25*B50)</f>
        <v>-2.078541889296367</v>
      </c>
      <c r="C84">
        <f>C24+(4/0.017)*(C10*C51+C25*C50)</f>
        <v>-3.655277211359217</v>
      </c>
      <c r="D84">
        <f>D24+(4/0.017)*(D10*D51+D25*D50)</f>
        <v>-4.958795156890066</v>
      </c>
      <c r="E84">
        <f>E24+(4/0.017)*(E10*E51+E25*E50)</f>
        <v>-5.141397136071779</v>
      </c>
      <c r="F84">
        <f>F24+(4/0.017)*(F10*F51+F25*F50)</f>
        <v>-2.8779395246539754</v>
      </c>
    </row>
    <row r="85" spans="1:6" ht="12.75">
      <c r="A85" t="s">
        <v>84</v>
      </c>
      <c r="B85">
        <f>B25+(5/0.017)*(B11*B51+B26*B50)</f>
        <v>0.18682355082362842</v>
      </c>
      <c r="C85">
        <f>C25+(5/0.017)*(C11*C51+C26*C50)</f>
        <v>-0.8926920228538499</v>
      </c>
      <c r="D85">
        <f>D25+(5/0.017)*(D11*D51+D26*D50)</f>
        <v>0.1074267373269335</v>
      </c>
      <c r="E85">
        <f>E25+(5/0.017)*(E11*E51+E26*E50)</f>
        <v>0.16145747064088178</v>
      </c>
      <c r="F85">
        <f>F25+(5/0.017)*(F11*F51+F26*F50)</f>
        <v>-1.297856028522482</v>
      </c>
    </row>
    <row r="86" spans="1:6" ht="12.75">
      <c r="A86" t="s">
        <v>85</v>
      </c>
      <c r="B86">
        <f>B26+(6/0.017)*(B12*B51+B27*B50)</f>
        <v>0.7778231166722315</v>
      </c>
      <c r="C86">
        <f>C26+(6/0.017)*(C12*C51+C27*C50)</f>
        <v>0.26419477597983426</v>
      </c>
      <c r="D86">
        <f>D26+(6/0.017)*(D12*D51+D27*D50)</f>
        <v>0.1173483668443072</v>
      </c>
      <c r="E86">
        <f>E26+(6/0.017)*(E12*E51+E27*E50)</f>
        <v>0.5587180949531538</v>
      </c>
      <c r="F86">
        <f>F26+(6/0.017)*(F12*F51+F27*F50)</f>
        <v>1.61186299615704</v>
      </c>
    </row>
    <row r="87" spans="1:6" ht="12.75">
      <c r="A87" t="s">
        <v>86</v>
      </c>
      <c r="B87">
        <f>B27+(7/0.017)*(B13*B51+B28*B50)</f>
        <v>0.33894636241162357</v>
      </c>
      <c r="C87">
        <f>C27+(7/0.017)*(C13*C51+C28*C50)</f>
        <v>0.08147379652546463</v>
      </c>
      <c r="D87">
        <f>D27+(7/0.017)*(D13*D51+D28*D50)</f>
        <v>-0.20617685640994216</v>
      </c>
      <c r="E87">
        <f>E27+(7/0.017)*(E13*E51+E28*E50)</f>
        <v>-0.27726396477679105</v>
      </c>
      <c r="F87">
        <f>F27+(7/0.017)*(F13*F51+F28*F50)</f>
        <v>-0.3785620770775453</v>
      </c>
    </row>
    <row r="88" spans="1:6" ht="12.75">
      <c r="A88" t="s">
        <v>87</v>
      </c>
      <c r="B88">
        <f>B28+(8/0.017)*(B14*B51+B29*B50)</f>
        <v>-0.12501165467497855</v>
      </c>
      <c r="C88">
        <f>C28+(8/0.017)*(C14*C51+C29*C50)</f>
        <v>-0.16031419302459507</v>
      </c>
      <c r="D88">
        <f>D28+(8/0.017)*(D14*D51+D29*D50)</f>
        <v>-0.3844351945152689</v>
      </c>
      <c r="E88">
        <f>E28+(8/0.017)*(E14*E51+E29*E50)</f>
        <v>-0.4003043161319009</v>
      </c>
      <c r="F88">
        <f>F28+(8/0.017)*(F14*F51+F29*F50)</f>
        <v>-0.2776669481797249</v>
      </c>
    </row>
    <row r="89" spans="1:6" ht="12.75">
      <c r="A89" t="s">
        <v>88</v>
      </c>
      <c r="B89">
        <f>B29+(9/0.017)*(B15*B51+B30*B50)</f>
        <v>0.0028095910458542962</v>
      </c>
      <c r="C89">
        <f>C29+(9/0.017)*(C15*C51+C30*C50)</f>
        <v>0.13064930970101052</v>
      </c>
      <c r="D89">
        <f>D29+(9/0.017)*(D15*D51+D30*D50)</f>
        <v>0.12470103540250636</v>
      </c>
      <c r="E89">
        <f>E29+(9/0.017)*(E15*E51+E30*E50)</f>
        <v>-0.027319194957334675</v>
      </c>
      <c r="F89">
        <f>F29+(9/0.017)*(F15*F51+F30*F50)</f>
        <v>-0.1542216975295372</v>
      </c>
    </row>
    <row r="90" spans="1:6" ht="12.75">
      <c r="A90" t="s">
        <v>89</v>
      </c>
      <c r="B90">
        <f>B30+(10/0.017)*(B16*B51+B31*B50)</f>
        <v>0.14182399753123803</v>
      </c>
      <c r="C90">
        <f>C30+(10/0.017)*(C16*C51+C31*C50)</f>
        <v>0.05276910980077575</v>
      </c>
      <c r="D90">
        <f>D30+(10/0.017)*(D16*D51+D31*D50)</f>
        <v>0.08118766641678123</v>
      </c>
      <c r="E90">
        <f>E30+(10/0.017)*(E16*E51+E31*E50)</f>
        <v>-0.023952385763264274</v>
      </c>
      <c r="F90">
        <f>F30+(10/0.017)*(F16*F51+F31*F50)</f>
        <v>0.3314964708428789</v>
      </c>
    </row>
    <row r="91" spans="1:6" ht="12.75">
      <c r="A91" t="s">
        <v>90</v>
      </c>
      <c r="B91">
        <f>B31+(11/0.017)*(B17*B51+B32*B50)</f>
        <v>0.025474762307182517</v>
      </c>
      <c r="C91">
        <f>C31+(11/0.017)*(C17*C51+C32*C50)</f>
        <v>0.02357924979138347</v>
      </c>
      <c r="D91">
        <f>D31+(11/0.017)*(D17*D51+D32*D50)</f>
        <v>-0.00034099464336279344</v>
      </c>
      <c r="E91">
        <f>E31+(11/0.017)*(E17*E51+E32*E50)</f>
        <v>-0.05396011585241894</v>
      </c>
      <c r="F91">
        <f>F31+(11/0.017)*(F17*F51+F32*F50)</f>
        <v>-0.03526716523632218</v>
      </c>
    </row>
    <row r="92" spans="1:6" ht="12.75">
      <c r="A92" t="s">
        <v>91</v>
      </c>
      <c r="B92">
        <f>B32+(12/0.017)*(B18*B51+B33*B50)</f>
        <v>0.027609095837071593</v>
      </c>
      <c r="C92">
        <f>C32+(12/0.017)*(C18*C51+C33*C50)</f>
        <v>0.03398617986959789</v>
      </c>
      <c r="D92">
        <f>D32+(12/0.017)*(D18*D51+D33*D50)</f>
        <v>0.007769530886464369</v>
      </c>
      <c r="E92">
        <f>E32+(12/0.017)*(E18*E51+E33*E50)</f>
        <v>0.00818534559192375</v>
      </c>
      <c r="F92">
        <f>F32+(12/0.017)*(F18*F51+F33*F50)</f>
        <v>-0.011817700851516682</v>
      </c>
    </row>
    <row r="93" spans="1:6" ht="12.75">
      <c r="A93" t="s">
        <v>92</v>
      </c>
      <c r="B93">
        <f>B33+(13/0.017)*(B19*B51+B34*B50)</f>
        <v>0.1384829639460581</v>
      </c>
      <c r="C93">
        <f>C33+(13/0.017)*(C19*C51+C34*C50)</f>
        <v>0.12206898460601076</v>
      </c>
      <c r="D93">
        <f>D33+(13/0.017)*(D19*D51+D34*D50)</f>
        <v>0.10617694707372781</v>
      </c>
      <c r="E93">
        <f>E33+(13/0.017)*(E19*E51+E34*E50)</f>
        <v>0.0860959031305065</v>
      </c>
      <c r="F93">
        <f>F33+(13/0.017)*(F19*F51+F34*F50)</f>
        <v>0.07087008268215474</v>
      </c>
    </row>
    <row r="94" spans="1:6" ht="12.75">
      <c r="A94" t="s">
        <v>93</v>
      </c>
      <c r="B94">
        <f>B34+(14/0.017)*(B20*B51+B35*B50)</f>
        <v>-0.010467804172149597</v>
      </c>
      <c r="C94">
        <f>C34+(14/0.017)*(C20*C51+C35*C50)</f>
        <v>-0.0009491582503224938</v>
      </c>
      <c r="D94">
        <f>D34+(14/0.017)*(D20*D51+D35*D50)</f>
        <v>0.005864339760427384</v>
      </c>
      <c r="E94">
        <f>E34+(14/0.017)*(E20*E51+E35*E50)</f>
        <v>0.004237042573186782</v>
      </c>
      <c r="F94">
        <f>F34+(14/0.017)*(F20*F51+F35*F50)</f>
        <v>-0.0069446863977430185</v>
      </c>
    </row>
    <row r="95" spans="1:6" ht="12.75">
      <c r="A95" t="s">
        <v>94</v>
      </c>
      <c r="B95" s="53">
        <f>B35</f>
        <v>-0.005721579</v>
      </c>
      <c r="C95" s="53">
        <f>C35</f>
        <v>-0.006374541</v>
      </c>
      <c r="D95" s="53">
        <f>D35</f>
        <v>0.002590214</v>
      </c>
      <c r="E95" s="53">
        <f>E35</f>
        <v>-0.004290336</v>
      </c>
      <c r="F95" s="53">
        <f>F35</f>
        <v>-0.0004849967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0.7331795091572235</v>
      </c>
      <c r="C103">
        <f>C63*10000/C62</f>
        <v>1.2768374151478683</v>
      </c>
      <c r="D103">
        <f>D63*10000/D62</f>
        <v>-1.6565009314698993</v>
      </c>
      <c r="E103">
        <f>E63*10000/E62</f>
        <v>-1.0541880711003504</v>
      </c>
      <c r="F103">
        <f>F63*10000/F62</f>
        <v>-2.658094665731402</v>
      </c>
      <c r="G103">
        <f>AVERAGE(C103:E103)</f>
        <v>-0.4779505291407938</v>
      </c>
      <c r="H103">
        <f>STDEV(C103:E103)</f>
        <v>1.5492436033455999</v>
      </c>
      <c r="I103">
        <f>(B103*B4+C103*C4+D103*D4+E103*E4+F103*F4)/SUM(B4:F4)</f>
        <v>-0.5944108163483338</v>
      </c>
      <c r="K103">
        <f>(LN(H103)+LN(H123))/2-LN(K114*K115^3)</f>
        <v>-3.637405732537786</v>
      </c>
    </row>
    <row r="104" spans="1:11" ht="12.75">
      <c r="A104" t="s">
        <v>68</v>
      </c>
      <c r="B104">
        <f>B64*10000/B62</f>
        <v>0.37815183303949773</v>
      </c>
      <c r="C104">
        <f>C64*10000/C62</f>
        <v>-0.10787810212590045</v>
      </c>
      <c r="D104">
        <f>D64*10000/D62</f>
        <v>-0.11002188407843166</v>
      </c>
      <c r="E104">
        <f>E64*10000/E62</f>
        <v>0.14221438127276367</v>
      </c>
      <c r="F104">
        <f>F64*10000/F62</f>
        <v>-0.7813762555962007</v>
      </c>
      <c r="G104">
        <f>AVERAGE(C104:E104)</f>
        <v>-0.025228534977189476</v>
      </c>
      <c r="H104">
        <f>STDEV(C104:E104)</f>
        <v>0.1450137807312864</v>
      </c>
      <c r="I104">
        <f>(B104*B4+C104*C4+D104*D4+E104*E4+F104*F4)/SUM(B4:F4)</f>
        <v>-0.06805387915820227</v>
      </c>
      <c r="K104">
        <f>(LN(H104)+LN(H124))/2-LN(K114*K115^4)</f>
        <v>-4.35777937197238</v>
      </c>
    </row>
    <row r="105" spans="1:11" ht="12.75">
      <c r="A105" t="s">
        <v>69</v>
      </c>
      <c r="B105">
        <f>B65*10000/B62</f>
        <v>-0.41942853030301336</v>
      </c>
      <c r="C105">
        <f>C65*10000/C62</f>
        <v>-0.021362886487392665</v>
      </c>
      <c r="D105">
        <f>D65*10000/D62</f>
        <v>0.48855882438054044</v>
      </c>
      <c r="E105">
        <f>E65*10000/E62</f>
        <v>0.6917449489907409</v>
      </c>
      <c r="F105">
        <f>F65*10000/F62</f>
        <v>-0.052558771225457525</v>
      </c>
      <c r="G105">
        <f>AVERAGE(C105:E105)</f>
        <v>0.38631362896129623</v>
      </c>
      <c r="H105">
        <f>STDEV(C105:E105)</f>
        <v>0.3673843440387965</v>
      </c>
      <c r="I105">
        <f>(B105*B4+C105*C4+D105*D4+E105*E4+F105*F4)/SUM(B4:F4)</f>
        <v>0.21106881758660948</v>
      </c>
      <c r="K105">
        <f>(LN(H105)+LN(H125))/2-LN(K114*K115^5)</f>
        <v>-3.4573467356319956</v>
      </c>
    </row>
    <row r="106" spans="1:11" ht="12.75">
      <c r="A106" t="s">
        <v>70</v>
      </c>
      <c r="B106">
        <f>B66*10000/B62</f>
        <v>3.9974016218729997</v>
      </c>
      <c r="C106">
        <f>C66*10000/C62</f>
        <v>2.234124124755534</v>
      </c>
      <c r="D106">
        <f>D66*10000/D62</f>
        <v>2.9363939430103283</v>
      </c>
      <c r="E106">
        <f>E66*10000/E62</f>
        <v>1.7724493640229206</v>
      </c>
      <c r="F106">
        <f>F66*10000/F62</f>
        <v>15.381111303157533</v>
      </c>
      <c r="G106">
        <f>AVERAGE(C106:E106)</f>
        <v>2.314322477262927</v>
      </c>
      <c r="H106">
        <f>STDEV(C106:E106)</f>
        <v>0.586102019743337</v>
      </c>
      <c r="I106">
        <f>(B106*B4+C106*C4+D106*D4+E106*E4+F106*F4)/SUM(B4:F4)</f>
        <v>4.305887258507812</v>
      </c>
      <c r="K106">
        <f>(LN(H106)+LN(H126))/2-LN(K114*K115^6)</f>
        <v>-3.1180924626265045</v>
      </c>
    </row>
    <row r="107" spans="1:11" ht="12.75">
      <c r="A107" t="s">
        <v>71</v>
      </c>
      <c r="B107">
        <f>B67*10000/B62</f>
        <v>-0.0069518795819394795</v>
      </c>
      <c r="C107">
        <f>C67*10000/C62</f>
        <v>0.10714616030996471</v>
      </c>
      <c r="D107">
        <f>D67*10000/D62</f>
        <v>0.09340032507915903</v>
      </c>
      <c r="E107">
        <f>E67*10000/E62</f>
        <v>0.20092765495548506</v>
      </c>
      <c r="F107">
        <f>F67*10000/F62</f>
        <v>-0.10429764630571708</v>
      </c>
      <c r="G107">
        <f>AVERAGE(C107:E107)</f>
        <v>0.13382471344820293</v>
      </c>
      <c r="H107">
        <f>STDEV(C107:E107)</f>
        <v>0.058517865355337484</v>
      </c>
      <c r="I107">
        <f>(B107*B4+C107*C4+D107*D4+E107*E4+F107*F4)/SUM(B4:F4)</f>
        <v>0.0816106278711803</v>
      </c>
      <c r="K107">
        <f>(LN(H107)+LN(H127))/2-LN(K114*K115^7)</f>
        <v>-3.7630043778440676</v>
      </c>
    </row>
    <row r="108" spans="1:9" ht="12.75">
      <c r="A108" t="s">
        <v>72</v>
      </c>
      <c r="B108">
        <f>B68*10000/B62</f>
        <v>0.23805583803605318</v>
      </c>
      <c r="C108">
        <f>C68*10000/C62</f>
        <v>-0.10698336989422555</v>
      </c>
      <c r="D108">
        <f>D68*10000/D62</f>
        <v>-0.06287177538220914</v>
      </c>
      <c r="E108">
        <f>E68*10000/E62</f>
        <v>0.04997560578571569</v>
      </c>
      <c r="F108">
        <f>F68*10000/F62</f>
        <v>-0.06605310645015562</v>
      </c>
      <c r="G108">
        <f>AVERAGE(C108:E108)</f>
        <v>-0.039959846496906336</v>
      </c>
      <c r="H108">
        <f>STDEV(C108:E108)</f>
        <v>0.08094904184459491</v>
      </c>
      <c r="I108">
        <f>(B108*B4+C108*C4+D108*D4+E108*E4+F108*F4)/SUM(B4:F4)</f>
        <v>-0.0032444944050675877</v>
      </c>
    </row>
    <row r="109" spans="1:9" ht="12.75">
      <c r="A109" t="s">
        <v>73</v>
      </c>
      <c r="B109">
        <f>B69*10000/B62</f>
        <v>-0.02461698729470177</v>
      </c>
      <c r="C109">
        <f>C69*10000/C62</f>
        <v>0.06652568675071159</v>
      </c>
      <c r="D109">
        <f>D69*10000/D62</f>
        <v>0.0022698614701321595</v>
      </c>
      <c r="E109">
        <f>E69*10000/E62</f>
        <v>-0.08726074998244694</v>
      </c>
      <c r="F109">
        <f>F69*10000/F62</f>
        <v>-0.054367653231515614</v>
      </c>
      <c r="G109">
        <f>AVERAGE(C109:E109)</f>
        <v>-0.006155067253867733</v>
      </c>
      <c r="H109">
        <f>STDEV(C109:E109)</f>
        <v>0.07723860174015194</v>
      </c>
      <c r="I109">
        <f>(B109*B4+C109*C4+D109*D4+E109*E4+F109*F4)/SUM(B4:F4)</f>
        <v>-0.015275826347516617</v>
      </c>
    </row>
    <row r="110" spans="1:11" ht="12.75">
      <c r="A110" t="s">
        <v>74</v>
      </c>
      <c r="B110">
        <f>B70*10000/B62</f>
        <v>-0.32120258119180134</v>
      </c>
      <c r="C110">
        <f>C70*10000/C62</f>
        <v>-0.12495320110862916</v>
      </c>
      <c r="D110">
        <f>D70*10000/D62</f>
        <v>-0.09877208921977988</v>
      </c>
      <c r="E110">
        <f>E70*10000/E62</f>
        <v>-0.13264092070100925</v>
      </c>
      <c r="F110">
        <f>F70*10000/F62</f>
        <v>-0.25190906843136124</v>
      </c>
      <c r="G110">
        <f>AVERAGE(C110:E110)</f>
        <v>-0.11878873700980609</v>
      </c>
      <c r="H110">
        <f>STDEV(C110:E110)</f>
        <v>0.017755982081969986</v>
      </c>
      <c r="I110">
        <f>(B110*B4+C110*C4+D110*D4+E110*E4+F110*F4)/SUM(B4:F4)</f>
        <v>-0.16587205000778</v>
      </c>
      <c r="K110">
        <f>EXP(AVERAGE(K103:K107))</f>
        <v>0.025560023345243217</v>
      </c>
    </row>
    <row r="111" spans="1:9" ht="12.75">
      <c r="A111" t="s">
        <v>75</v>
      </c>
      <c r="B111">
        <f>B71*10000/B62</f>
        <v>-0.011066521532359238</v>
      </c>
      <c r="C111">
        <f>C71*10000/C62</f>
        <v>-0.04853282124723614</v>
      </c>
      <c r="D111">
        <f>D71*10000/D62</f>
        <v>0.019446773178601558</v>
      </c>
      <c r="E111">
        <f>E71*10000/E62</f>
        <v>-0.002162849607216353</v>
      </c>
      <c r="F111">
        <f>F71*10000/F62</f>
        <v>-0.048801649591615995</v>
      </c>
      <c r="G111">
        <f>AVERAGE(C111:E111)</f>
        <v>-0.010416299225283645</v>
      </c>
      <c r="H111">
        <f>STDEV(C111:E111)</f>
        <v>0.0347332101528757</v>
      </c>
      <c r="I111">
        <f>(B111*B4+C111*C4+D111*D4+E111*E4+F111*F4)/SUM(B4:F4)</f>
        <v>-0.015647826185514774</v>
      </c>
    </row>
    <row r="112" spans="1:9" ht="12.75">
      <c r="A112" t="s">
        <v>76</v>
      </c>
      <c r="B112">
        <f>B72*10000/B62</f>
        <v>-0.049273523656837175</v>
      </c>
      <c r="C112">
        <f>C72*10000/C62</f>
        <v>-0.02628554256117604</v>
      </c>
      <c r="D112">
        <f>D72*10000/D62</f>
        <v>-0.029524307698505795</v>
      </c>
      <c r="E112">
        <f>E72*10000/E62</f>
        <v>-0.012368481166149626</v>
      </c>
      <c r="F112">
        <f>F72*10000/F62</f>
        <v>-0.029528523557055295</v>
      </c>
      <c r="G112">
        <f>AVERAGE(C112:E112)</f>
        <v>-0.022726110475277155</v>
      </c>
      <c r="H112">
        <f>STDEV(C112:E112)</f>
        <v>0.00911497468908548</v>
      </c>
      <c r="I112">
        <f>(B112*B4+C112*C4+D112*D4+E112*E4+F112*F4)/SUM(B4:F4)</f>
        <v>-0.02747489372713919</v>
      </c>
    </row>
    <row r="113" spans="1:9" ht="12.75">
      <c r="A113" t="s">
        <v>77</v>
      </c>
      <c r="B113">
        <f>B73*10000/B62</f>
        <v>0.033678696596075336</v>
      </c>
      <c r="C113">
        <f>C73*10000/C62</f>
        <v>0.01677335888640745</v>
      </c>
      <c r="D113">
        <f>D73*10000/D62</f>
        <v>0.022056417402356077</v>
      </c>
      <c r="E113">
        <f>E73*10000/E62</f>
        <v>0.0186554431810461</v>
      </c>
      <c r="F113">
        <f>F73*10000/F62</f>
        <v>-0.008551396856647445</v>
      </c>
      <c r="G113">
        <f>AVERAGE(C113:E113)</f>
        <v>0.019161739823269876</v>
      </c>
      <c r="H113">
        <f>STDEV(C113:E113)</f>
        <v>0.0026776723171776685</v>
      </c>
      <c r="I113">
        <f>(B113*B4+C113*C4+D113*D4+E113*E4+F113*F4)/SUM(B4:F4)</f>
        <v>0.017553161060048946</v>
      </c>
    </row>
    <row r="114" spans="1:11" ht="12.75">
      <c r="A114" t="s">
        <v>78</v>
      </c>
      <c r="B114">
        <f>B74*10000/B62</f>
        <v>-0.20801750107621006</v>
      </c>
      <c r="C114">
        <f>C74*10000/C62</f>
        <v>-0.18371967071559905</v>
      </c>
      <c r="D114">
        <f>D74*10000/D62</f>
        <v>-0.18473948354560077</v>
      </c>
      <c r="E114">
        <f>E74*10000/E62</f>
        <v>-0.17270825638764867</v>
      </c>
      <c r="F114">
        <f>F74*10000/F62</f>
        <v>-0.1553704611295166</v>
      </c>
      <c r="G114">
        <f>AVERAGE(C114:E114)</f>
        <v>-0.18038913688294947</v>
      </c>
      <c r="H114">
        <f>STDEV(C114:E114)</f>
        <v>0.0066713528192855484</v>
      </c>
      <c r="I114">
        <f>(B114*B4+C114*C4+D114*D4+E114*E4+F114*F4)/SUM(B4:F4)</f>
        <v>-0.18103704788287256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-0.00044092529001603473</v>
      </c>
      <c r="C115">
        <f>C75*10000/C62</f>
        <v>-0.001788715868484063</v>
      </c>
      <c r="D115">
        <f>D75*10000/D62</f>
        <v>-0.002656465243432996</v>
      </c>
      <c r="E115">
        <f>E75*10000/E62</f>
        <v>-0.010215137043204538</v>
      </c>
      <c r="F115">
        <f>F75*10000/F62</f>
        <v>-0.011795077474167207</v>
      </c>
      <c r="G115">
        <f>AVERAGE(C115:E115)</f>
        <v>-0.004886772718373866</v>
      </c>
      <c r="H115">
        <f>STDEV(C115:E115)</f>
        <v>0.004634851349075527</v>
      </c>
      <c r="I115">
        <f>(B115*B4+C115*C4+D115*D4+E115*E4+F115*F4)/SUM(B4:F4)</f>
        <v>-0.005168248025732342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86.90117253482161</v>
      </c>
      <c r="C122">
        <f>C82*10000/C62</f>
        <v>46.86225272554468</v>
      </c>
      <c r="D122">
        <f>D82*10000/D62</f>
        <v>-18.777587951680413</v>
      </c>
      <c r="E122">
        <f>E82*10000/E62</f>
        <v>-34.9798967012995</v>
      </c>
      <c r="F122">
        <f>F82*10000/F62</f>
        <v>-82.99433681171782</v>
      </c>
      <c r="G122">
        <f>AVERAGE(C122:E122)</f>
        <v>-2.2984106424784123</v>
      </c>
      <c r="H122">
        <f>STDEV(C122:E122)</f>
        <v>43.33828352960649</v>
      </c>
      <c r="I122">
        <f>(B122*B4+C122*C4+D122*D4+E122*E4+F122*F4)/SUM(B4:F4)</f>
        <v>-0.19418698267877632</v>
      </c>
    </row>
    <row r="123" spans="1:9" ht="12.75">
      <c r="A123" t="s">
        <v>82</v>
      </c>
      <c r="B123">
        <f>B83*10000/B62</f>
        <v>0.6667949255918137</v>
      </c>
      <c r="C123">
        <f>C83*10000/C62</f>
        <v>-1.7133408433162736</v>
      </c>
      <c r="D123">
        <f>D83*10000/D62</f>
        <v>-0.306803683695885</v>
      </c>
      <c r="E123">
        <f>E83*10000/E62</f>
        <v>0.32993954200341</v>
      </c>
      <c r="F123">
        <f>F83*10000/F62</f>
        <v>4.058947118546565</v>
      </c>
      <c r="G123">
        <f>AVERAGE(C123:E123)</f>
        <v>-0.5634016616695828</v>
      </c>
      <c r="H123">
        <f>STDEV(C123:E123)</f>
        <v>1.0455288494265385</v>
      </c>
      <c r="I123">
        <f>(B123*B4+C123*C4+D123*D4+E123*E4+F123*F4)/SUM(B4:F4)</f>
        <v>0.23291023137062428</v>
      </c>
    </row>
    <row r="124" spans="1:9" ht="12.75">
      <c r="A124" t="s">
        <v>83</v>
      </c>
      <c r="B124">
        <f>B84*10000/B62</f>
        <v>-2.078544670662536</v>
      </c>
      <c r="C124">
        <f>C84*10000/C62</f>
        <v>-3.655276942603748</v>
      </c>
      <c r="D124">
        <f>D84*10000/D62</f>
        <v>-4.958784411191513</v>
      </c>
      <c r="E124">
        <f>E84*10000/E62</f>
        <v>-5.141400681000884</v>
      </c>
      <c r="F124">
        <f>F84*10000/F62</f>
        <v>-2.877938908363621</v>
      </c>
      <c r="G124">
        <f>AVERAGE(C124:E124)</f>
        <v>-4.585154011598715</v>
      </c>
      <c r="H124">
        <f>STDEV(C124:E124)</f>
        <v>0.8104570920670441</v>
      </c>
      <c r="I124">
        <f>(B124*B4+C124*C4+D124*D4+E124*E4+F124*F4)/SUM(B4:F4)</f>
        <v>-3.9942311300250255</v>
      </c>
    </row>
    <row r="125" spans="1:9" ht="12.75">
      <c r="A125" t="s">
        <v>84</v>
      </c>
      <c r="B125">
        <f>B85*10000/B62</f>
        <v>0.1868238008184476</v>
      </c>
      <c r="C125">
        <f>C85*10000/C62</f>
        <v>-0.8926919572183728</v>
      </c>
      <c r="D125">
        <f>D85*10000/D62</f>
        <v>0.10742650453342231</v>
      </c>
      <c r="E125">
        <f>E85*10000/E62</f>
        <v>0.16145758196379104</v>
      </c>
      <c r="F125">
        <f>F85*10000/F62</f>
        <v>-1.297855750595811</v>
      </c>
      <c r="G125">
        <f>AVERAGE(C125:E125)</f>
        <v>-0.20793595690705316</v>
      </c>
      <c r="H125">
        <f>STDEV(C125:E125)</f>
        <v>0.5936311348841455</v>
      </c>
      <c r="I125">
        <f>(B125*B4+C125*C4+D125*D4+E125*E4+F125*F4)/SUM(B4:F4)</f>
        <v>-0.29668901688739613</v>
      </c>
    </row>
    <row r="126" spans="1:9" ht="12.75">
      <c r="A126" t="s">
        <v>85</v>
      </c>
      <c r="B126">
        <f>B86*10000/B62</f>
        <v>0.7778241575032646</v>
      </c>
      <c r="C126">
        <f>C86*10000/C62</f>
        <v>0.26419475655482577</v>
      </c>
      <c r="D126">
        <f>D86*10000/D62</f>
        <v>0.11734811255064596</v>
      </c>
      <c r="E126">
        <f>E86*10000/E62</f>
        <v>0.5587184801823014</v>
      </c>
      <c r="F126">
        <f>F86*10000/F62</f>
        <v>1.6118626509880023</v>
      </c>
      <c r="G126">
        <f>AVERAGE(C126:E126)</f>
        <v>0.31342044976259104</v>
      </c>
      <c r="H126">
        <f>STDEV(C126:E126)</f>
        <v>0.224765048460975</v>
      </c>
      <c r="I126">
        <f>(B126*B4+C126*C4+D126*D4+E126*E4+F126*F4)/SUM(B4:F4)</f>
        <v>0.554311022503435</v>
      </c>
    </row>
    <row r="127" spans="1:9" ht="12.75">
      <c r="A127" t="s">
        <v>86</v>
      </c>
      <c r="B127">
        <f>B87*10000/B62</f>
        <v>0.3389468159670464</v>
      </c>
      <c r="C127">
        <f>C87*10000/C62</f>
        <v>0.08147379053507672</v>
      </c>
      <c r="D127">
        <f>D87*10000/D62</f>
        <v>-0.20617640962513303</v>
      </c>
      <c r="E127">
        <f>E87*10000/E62</f>
        <v>-0.2772641559468315</v>
      </c>
      <c r="F127">
        <f>F87*10000/F62</f>
        <v>-0.37856199601115925</v>
      </c>
      <c r="G127">
        <f>AVERAGE(C127:E127)</f>
        <v>-0.13398892501229595</v>
      </c>
      <c r="H127">
        <f>STDEV(C127:E127)</f>
        <v>0.1899513181385182</v>
      </c>
      <c r="I127">
        <f>(B127*B4+C127*C4+D127*D4+E127*E4+F127*F4)/SUM(B4:F4)</f>
        <v>-0.09831274047922677</v>
      </c>
    </row>
    <row r="128" spans="1:9" ht="12.75">
      <c r="A128" t="s">
        <v>87</v>
      </c>
      <c r="B128">
        <f>B88*10000/B62</f>
        <v>-0.12501182195723962</v>
      </c>
      <c r="C128">
        <f>C88*10000/C62</f>
        <v>-0.16031418123744087</v>
      </c>
      <c r="D128">
        <f>D88*10000/D62</f>
        <v>-0.38443436144502047</v>
      </c>
      <c r="E128">
        <f>E88*10000/E62</f>
        <v>-0.4003045921367267</v>
      </c>
      <c r="F128">
        <f>F88*10000/F62</f>
        <v>-0.2776668887193157</v>
      </c>
      <c r="G128">
        <f>AVERAGE(C128:E128)</f>
        <v>-0.31501771160639597</v>
      </c>
      <c r="H128">
        <f>STDEV(C128:E128)</f>
        <v>0.1342119696115652</v>
      </c>
      <c r="I128">
        <f>(B128*B4+C128*C4+D128*D4+E128*E4+F128*F4)/SUM(B4:F4)</f>
        <v>-0.28253861691645465</v>
      </c>
    </row>
    <row r="129" spans="1:9" ht="12.75">
      <c r="A129" t="s">
        <v>88</v>
      </c>
      <c r="B129">
        <f>B89*10000/B62</f>
        <v>0.0028095948054617033</v>
      </c>
      <c r="C129">
        <f>C89*10000/C62</f>
        <v>0.1306493000949767</v>
      </c>
      <c r="D129">
        <f>D89*10000/D62</f>
        <v>0.12470076517562802</v>
      </c>
      <c r="E129">
        <f>E89*10000/E62</f>
        <v>-0.027319213793578358</v>
      </c>
      <c r="F129">
        <f>F89*10000/F62</f>
        <v>-0.1542216645040536</v>
      </c>
      <c r="G129">
        <f>AVERAGE(C129:E129)</f>
        <v>0.07601028382567546</v>
      </c>
      <c r="H129">
        <f>STDEV(C129:E129)</f>
        <v>0.08953538448907901</v>
      </c>
      <c r="I129">
        <f>(B129*B4+C129*C4+D129*D4+E129*E4+F129*F4)/SUM(B4:F4)</f>
        <v>0.03461855932524017</v>
      </c>
    </row>
    <row r="130" spans="1:9" ht="12.75">
      <c r="A130" t="s">
        <v>89</v>
      </c>
      <c r="B130">
        <f>B90*10000/B62</f>
        <v>0.14182418731065535</v>
      </c>
      <c r="C130">
        <f>C90*10000/C62</f>
        <v>0.052769105920909457</v>
      </c>
      <c r="D130">
        <f>D90*10000/D62</f>
        <v>0.08118749048328086</v>
      </c>
      <c r="E130">
        <f>E90*10000/E62</f>
        <v>-0.02395240227813507</v>
      </c>
      <c r="F130">
        <f>F90*10000/F62</f>
        <v>0.33149639985525886</v>
      </c>
      <c r="G130">
        <f>AVERAGE(C130:E130)</f>
        <v>0.03666806470868509</v>
      </c>
      <c r="H130">
        <f>STDEV(C130:E130)</f>
        <v>0.05438779190736484</v>
      </c>
      <c r="I130">
        <f>(B130*B4+C130*C4+D130*D4+E130*E4+F130*F4)/SUM(B4:F4)</f>
        <v>0.0913173792680976</v>
      </c>
    </row>
    <row r="131" spans="1:9" ht="12.75">
      <c r="A131" t="s">
        <v>90</v>
      </c>
      <c r="B131">
        <f>B91*10000/B62</f>
        <v>0.0254747963958109</v>
      </c>
      <c r="C131">
        <f>C91*10000/C62</f>
        <v>0.02357924805771131</v>
      </c>
      <c r="D131">
        <f>D91*10000/D62</f>
        <v>-0.00034099390442812695</v>
      </c>
      <c r="E131">
        <f>E91*10000/E62</f>
        <v>-0.05396015305724481</v>
      </c>
      <c r="F131">
        <f>F91*10000/F62</f>
        <v>-0.03526715768410867</v>
      </c>
      <c r="G131">
        <f>AVERAGE(C131:E131)</f>
        <v>-0.010240632967987209</v>
      </c>
      <c r="H131">
        <f>STDEV(C131:E131)</f>
        <v>0.03970631966712696</v>
      </c>
      <c r="I131">
        <f>(B131*B4+C131*C4+D131*D4+E131*E4+F131*F4)/SUM(B4:F4)</f>
        <v>-0.008424626196345429</v>
      </c>
    </row>
    <row r="132" spans="1:9" ht="12.75">
      <c r="A132" t="s">
        <v>91</v>
      </c>
      <c r="B132">
        <f>B92*10000/B62</f>
        <v>0.0276091327817228</v>
      </c>
      <c r="C132">
        <f>C92*10000/C62</f>
        <v>0.03398617737075275</v>
      </c>
      <c r="D132">
        <f>D92*10000/D62</f>
        <v>0.007769514049907472</v>
      </c>
      <c r="E132">
        <f>E92*10000/E62</f>
        <v>0.008185351235617293</v>
      </c>
      <c r="F132">
        <f>F92*10000/F62</f>
        <v>-0.011817698320839794</v>
      </c>
      <c r="G132">
        <f>AVERAGE(C132:E132)</f>
        <v>0.01664701421875917</v>
      </c>
      <c r="H132">
        <f>STDEV(C132:E132)</f>
        <v>0.01501759515534507</v>
      </c>
      <c r="I132">
        <f>(B132*B4+C132*C4+D132*D4+E132*E4+F132*F4)/SUM(B4:F4)</f>
        <v>0.014424557239133098</v>
      </c>
    </row>
    <row r="133" spans="1:9" ht="12.75">
      <c r="A133" t="s">
        <v>92</v>
      </c>
      <c r="B133">
        <f>B93*10000/B62</f>
        <v>0.13848314925472707</v>
      </c>
      <c r="C133">
        <f>C93*10000/C62</f>
        <v>0.12206897563084819</v>
      </c>
      <c r="D133">
        <f>D93*10000/D62</f>
        <v>0.10617671698850946</v>
      </c>
      <c r="E133">
        <f>E93*10000/E62</f>
        <v>0.0860959624925563</v>
      </c>
      <c r="F133">
        <f>F93*10000/F62</f>
        <v>0.07087006750582876</v>
      </c>
      <c r="G133">
        <f>AVERAGE(C133:E133)</f>
        <v>0.10478055170397131</v>
      </c>
      <c r="H133">
        <f>STDEV(C133:E133)</f>
        <v>0.01802710117263027</v>
      </c>
      <c r="I133">
        <f>(B133*B4+C133*C4+D133*D4+E133*E4+F133*F4)/SUM(B4:F4)</f>
        <v>0.10511743319586335</v>
      </c>
    </row>
    <row r="134" spans="1:9" ht="12.75">
      <c r="A134" t="s">
        <v>93</v>
      </c>
      <c r="B134">
        <f>B94*10000/B62</f>
        <v>-0.010467818179467197</v>
      </c>
      <c r="C134">
        <f>C94*10000/C62</f>
        <v>-0.0009491581805353188</v>
      </c>
      <c r="D134">
        <f>D94*10000/D62</f>
        <v>0.005864327052415602</v>
      </c>
      <c r="E134">
        <f>E94*10000/E62</f>
        <v>0.004237045494574712</v>
      </c>
      <c r="F134">
        <f>F94*10000/F62</f>
        <v>-0.006944684910587641</v>
      </c>
      <c r="G134">
        <f>AVERAGE(C134:E134)</f>
        <v>0.003050738122151665</v>
      </c>
      <c r="H134">
        <f>STDEV(C134:E134)</f>
        <v>0.0035582845784603878</v>
      </c>
      <c r="I134">
        <f>(B134*B4+C134*C4+D134*D4+E134*E4+F134*F4)/SUM(B4:F4)</f>
        <v>-0.0002417015110863308</v>
      </c>
    </row>
    <row r="135" spans="1:9" ht="12.75">
      <c r="A135" t="s">
        <v>94</v>
      </c>
      <c r="B135">
        <f>B95*10000/B62</f>
        <v>-0.005721586656235529</v>
      </c>
      <c r="C135">
        <f>C95*10000/C62</f>
        <v>-0.006374540531309759</v>
      </c>
      <c r="D135">
        <f>D95*10000/D62</f>
        <v>0.002590208387011774</v>
      </c>
      <c r="E135">
        <f>E95*10000/E62</f>
        <v>-0.004290338958133082</v>
      </c>
      <c r="F135">
        <f>F95*10000/F62</f>
        <v>-0.00048499659614139364</v>
      </c>
      <c r="G135">
        <f>AVERAGE(C135:E135)</f>
        <v>-0.002691557034143689</v>
      </c>
      <c r="H135">
        <f>STDEV(C135:E135)</f>
        <v>0.004691349328550709</v>
      </c>
      <c r="I135">
        <f>(B135*B4+C135*C4+D135*D4+E135*E4+F135*F4)/SUM(B4:F4)</f>
        <v>-0.002834863291164166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2004-12-02T07:51:32Z</cp:lastPrinted>
  <dcterms:created xsi:type="dcterms:W3CDTF">2004-12-02T07:51:32Z</dcterms:created>
  <dcterms:modified xsi:type="dcterms:W3CDTF">2004-12-02T13:09:55Z</dcterms:modified>
  <cp:category/>
  <cp:version/>
  <cp:contentType/>
  <cp:contentStatus/>
</cp:coreProperties>
</file>