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<sst xmlns="http://schemas.openxmlformats.org/spreadsheetml/2006/main" count="203" uniqueCount="98">
  <si>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Fri 03/12/2004       09:06:00</t>
  </si>
  <si>
    <t>LISSNER</t>
  </si>
  <si>
    <t>HCMQAP421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</si>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</sst>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467099"/>
        <c:axId val="95028"/>
      </c:lineChart>
      <c:catAx>
        <c:axId val="74670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 val="autoZero"/>
        <c:auto val="1"/>
        <c:lblOffset val="100"/>
        <c:noMultiLvlLbl val="0"/>
      </c:catAx>
      <c:valAx>
        <c:axId val="95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-0.003749</v>
      </c>
      <c r="D4" s="12">
        <v>-0.003746</v>
      </c>
      <c r="E4" s="12">
        <v>-0.003747</v>
      </c>
      <c r="F4" s="24">
        <v>-0.002079</v>
      </c>
      <c r="G4" s="34">
        <v>-0.011684</v>
      </c>
    </row>
    <row r="5" spans="1:7" ht="12.75" thickBot="1">
      <c r="A5" s="44" t="s">
        <v>13</v>
      </c>
      <c r="B5" s="45">
        <v>1.832865</v>
      </c>
      <c r="C5" s="46">
        <v>1.257661</v>
      </c>
      <c r="D5" s="46">
        <v>-0.065731</v>
      </c>
      <c r="E5" s="46">
        <v>-1.167364</v>
      </c>
      <c r="F5" s="47">
        <v>-2.012899</v>
      </c>
      <c r="G5" s="48">
        <v>6.021415</v>
      </c>
    </row>
    <row r="6" spans="1:7" ht="12.75" thickTop="1">
      <c r="A6" s="6" t="s">
        <v>14</v>
      </c>
      <c r="B6" s="39">
        <v>-124.8879</v>
      </c>
      <c r="C6" s="40">
        <v>51.61112</v>
      </c>
      <c r="D6" s="40">
        <v>42.53769</v>
      </c>
      <c r="E6" s="40">
        <v>18.85393</v>
      </c>
      <c r="F6" s="41">
        <v>-67.94782</v>
      </c>
      <c r="G6" s="42">
        <v>0.001708629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-0.08239827</v>
      </c>
      <c r="C8" s="13">
        <v>0.6235379</v>
      </c>
      <c r="D8" s="13">
        <v>-0.2996084</v>
      </c>
      <c r="E8" s="13">
        <v>4.3831</v>
      </c>
      <c r="F8" s="25">
        <v>-0.7904828</v>
      </c>
      <c r="G8" s="35">
        <v>1.014704</v>
      </c>
    </row>
    <row r="9" spans="1:7" ht="12">
      <c r="A9" s="20" t="s">
        <v>17</v>
      </c>
      <c r="B9" s="29">
        <v>0.1552235</v>
      </c>
      <c r="C9" s="13">
        <v>0.2671934</v>
      </c>
      <c r="D9" s="13">
        <v>0.3349631</v>
      </c>
      <c r="E9" s="13">
        <v>0.6614792</v>
      </c>
      <c r="F9" s="25">
        <v>-1.691883</v>
      </c>
      <c r="G9" s="35">
        <v>0.1007519</v>
      </c>
    </row>
    <row r="10" spans="1:7" ht="12">
      <c r="A10" s="20" t="s">
        <v>18</v>
      </c>
      <c r="B10" s="29">
        <v>-0.1243497</v>
      </c>
      <c r="C10" s="13">
        <v>-0.5993862</v>
      </c>
      <c r="D10" s="13">
        <v>-0.01210669</v>
      </c>
      <c r="E10" s="13">
        <v>-1.567991</v>
      </c>
      <c r="F10" s="25">
        <v>-1.29278</v>
      </c>
      <c r="G10" s="35">
        <v>-0.7147441</v>
      </c>
    </row>
    <row r="11" spans="1:7" ht="12">
      <c r="A11" s="21" t="s">
        <v>19</v>
      </c>
      <c r="B11" s="31">
        <v>4.229071</v>
      </c>
      <c r="C11" s="15">
        <v>2.468404</v>
      </c>
      <c r="D11" s="15">
        <v>3.748806</v>
      </c>
      <c r="E11" s="15">
        <v>2.777581</v>
      </c>
      <c r="F11" s="27">
        <v>15.13642</v>
      </c>
      <c r="G11" s="37">
        <v>4.795906</v>
      </c>
    </row>
    <row r="12" spans="1:7" ht="12">
      <c r="A12" s="20" t="s">
        <v>20</v>
      </c>
      <c r="B12" s="29">
        <v>-0.3647697</v>
      </c>
      <c r="C12" s="13">
        <v>-0.1556436</v>
      </c>
      <c r="D12" s="13">
        <v>-0.1168599</v>
      </c>
      <c r="E12" s="13">
        <v>0.01072054</v>
      </c>
      <c r="F12" s="25">
        <v>-0.1161188</v>
      </c>
      <c r="G12" s="35">
        <v>-0.131371</v>
      </c>
    </row>
    <row r="13" spans="1:7" ht="12">
      <c r="A13" s="20" t="s">
        <v>21</v>
      </c>
      <c r="B13" s="29">
        <v>-0.2319245</v>
      </c>
      <c r="C13" s="13">
        <v>-0.005808019</v>
      </c>
      <c r="D13" s="13">
        <v>0.1207313</v>
      </c>
      <c r="E13" s="13">
        <v>0.1715185</v>
      </c>
      <c r="F13" s="25">
        <v>-0.1403666</v>
      </c>
      <c r="G13" s="35">
        <v>0.01651838</v>
      </c>
    </row>
    <row r="14" spans="1:7" ht="12">
      <c r="A14" s="20" t="s">
        <v>22</v>
      </c>
      <c r="B14" s="29">
        <v>0.09162641</v>
      </c>
      <c r="C14" s="13">
        <v>-0.004197337</v>
      </c>
      <c r="D14" s="13">
        <v>0.07012792</v>
      </c>
      <c r="E14" s="13">
        <v>0.04107974</v>
      </c>
      <c r="F14" s="25">
        <v>-0.006242041</v>
      </c>
      <c r="G14" s="35">
        <v>0.03818758</v>
      </c>
    </row>
    <row r="15" spans="1:7" ht="12">
      <c r="A15" s="21" t="s">
        <v>23</v>
      </c>
      <c r="B15" s="31">
        <v>-0.3359303</v>
      </c>
      <c r="C15" s="15">
        <v>-0.1540383</v>
      </c>
      <c r="D15" s="15">
        <v>-0.003662586</v>
      </c>
      <c r="E15" s="15">
        <v>-0.04220222</v>
      </c>
      <c r="F15" s="27">
        <v>-0.336734</v>
      </c>
      <c r="G15" s="37">
        <v>-0.1417424</v>
      </c>
    </row>
    <row r="16" spans="1:7" ht="12">
      <c r="A16" s="20" t="s">
        <v>24</v>
      </c>
      <c r="B16" s="29">
        <v>-0.03455527</v>
      </c>
      <c r="C16" s="13">
        <v>-0.04905834</v>
      </c>
      <c r="D16" s="13">
        <v>-0.04770231</v>
      </c>
      <c r="E16" s="13">
        <v>-0.05240757</v>
      </c>
      <c r="F16" s="25">
        <v>0.003046162</v>
      </c>
      <c r="G16" s="35">
        <v>-0.04048282</v>
      </c>
    </row>
    <row r="17" spans="1:7" ht="12">
      <c r="A17" s="20" t="s">
        <v>25</v>
      </c>
      <c r="B17" s="29">
        <v>-0.05764665</v>
      </c>
      <c r="C17" s="13">
        <v>-0.04016919</v>
      </c>
      <c r="D17" s="13">
        <v>-0.0512377</v>
      </c>
      <c r="E17" s="13">
        <v>-0.04826908</v>
      </c>
      <c r="F17" s="25">
        <v>-0.04108296</v>
      </c>
      <c r="G17" s="35">
        <v>-0.04743382</v>
      </c>
    </row>
    <row r="18" spans="1:7" ht="12">
      <c r="A18" s="20" t="s">
        <v>26</v>
      </c>
      <c r="B18" s="29">
        <v>0.05956254</v>
      </c>
      <c r="C18" s="13">
        <v>0.01359069</v>
      </c>
      <c r="D18" s="13">
        <v>0.006733216</v>
      </c>
      <c r="E18" s="13">
        <v>0.03359831</v>
      </c>
      <c r="F18" s="25">
        <v>-0.002829381</v>
      </c>
      <c r="G18" s="35">
        <v>0.02123618</v>
      </c>
    </row>
    <row r="19" spans="1:7" ht="12">
      <c r="A19" s="21" t="s">
        <v>27</v>
      </c>
      <c r="B19" s="31">
        <v>-0.2057672</v>
      </c>
      <c r="C19" s="15">
        <v>-0.1791108</v>
      </c>
      <c r="D19" s="15">
        <v>-0.2033297</v>
      </c>
      <c r="E19" s="15">
        <v>-0.1837073</v>
      </c>
      <c r="F19" s="27">
        <v>-0.1489437</v>
      </c>
      <c r="G19" s="37">
        <v>-0.1858816</v>
      </c>
    </row>
    <row r="20" spans="1:7" ht="12.75" thickBot="1">
      <c r="A20" s="44" t="s">
        <v>28</v>
      </c>
      <c r="B20" s="45">
        <v>-0.002906886</v>
      </c>
      <c r="C20" s="46">
        <v>0.005668677</v>
      </c>
      <c r="D20" s="46">
        <v>-0.0005815469</v>
      </c>
      <c r="E20" s="46">
        <v>-0.0003921873</v>
      </c>
      <c r="F20" s="47">
        <v>4.156315E-05</v>
      </c>
      <c r="G20" s="48">
        <v>0.0007137698</v>
      </c>
    </row>
    <row r="21" spans="1:7" ht="12.75" thickTop="1">
      <c r="A21" s="6" t="s">
        <v>29</v>
      </c>
      <c r="B21" s="39">
        <v>-29.77769</v>
      </c>
      <c r="C21" s="40">
        <v>70.9775</v>
      </c>
      <c r="D21" s="40">
        <v>-35.06433</v>
      </c>
      <c r="E21" s="40">
        <v>15.91628</v>
      </c>
      <c r="F21" s="41">
        <v>-61.01498</v>
      </c>
      <c r="G21" s="43">
        <v>0.0184911</v>
      </c>
    </row>
    <row r="22" spans="1:7" ht="12">
      <c r="A22" s="20" t="s">
        <v>30</v>
      </c>
      <c r="B22" s="29">
        <v>36.65747</v>
      </c>
      <c r="C22" s="13">
        <v>25.15327</v>
      </c>
      <c r="D22" s="13">
        <v>-1.314613</v>
      </c>
      <c r="E22" s="13">
        <v>-23.34733</v>
      </c>
      <c r="F22" s="25">
        <v>-40.25819</v>
      </c>
      <c r="G22" s="36">
        <v>0</v>
      </c>
    </row>
    <row r="23" spans="1:7" ht="12">
      <c r="A23" s="20" t="s">
        <v>31</v>
      </c>
      <c r="B23" s="29">
        <v>-1.427377</v>
      </c>
      <c r="C23" s="13">
        <v>-0.6137935</v>
      </c>
      <c r="D23" s="13">
        <v>-3.095887</v>
      </c>
      <c r="E23" s="13">
        <v>-0.7982839</v>
      </c>
      <c r="F23" s="25">
        <v>6.764091</v>
      </c>
      <c r="G23" s="35">
        <v>-0.3887189</v>
      </c>
    </row>
    <row r="24" spans="1:7" ht="12">
      <c r="A24" s="20" t="s">
        <v>32</v>
      </c>
      <c r="B24" s="29">
        <v>1.794041</v>
      </c>
      <c r="C24" s="13">
        <v>3.3191</v>
      </c>
      <c r="D24" s="13">
        <v>0.3913901</v>
      </c>
      <c r="E24" s="13">
        <v>1.681088</v>
      </c>
      <c r="F24" s="25">
        <v>2.696199</v>
      </c>
      <c r="G24" s="35">
        <v>1.916977</v>
      </c>
    </row>
    <row r="25" spans="1:7" ht="12">
      <c r="A25" s="20" t="s">
        <v>33</v>
      </c>
      <c r="B25" s="29">
        <v>-0.2518736</v>
      </c>
      <c r="C25" s="13">
        <v>-0.2165676</v>
      </c>
      <c r="D25" s="13">
        <v>-1.813946</v>
      </c>
      <c r="E25" s="13">
        <v>-0.427312</v>
      </c>
      <c r="F25" s="25">
        <v>-2.427081</v>
      </c>
      <c r="G25" s="35">
        <v>-0.9512909</v>
      </c>
    </row>
    <row r="26" spans="1:7" ht="12">
      <c r="A26" s="21" t="s">
        <v>34</v>
      </c>
      <c r="B26" s="31">
        <v>-0.2197842</v>
      </c>
      <c r="C26" s="15">
        <v>0.2880674</v>
      </c>
      <c r="D26" s="15">
        <v>-0.09965315</v>
      </c>
      <c r="E26" s="15">
        <v>-0.3208083</v>
      </c>
      <c r="F26" s="27">
        <v>1.172229</v>
      </c>
      <c r="G26" s="37">
        <v>0.0926072</v>
      </c>
    </row>
    <row r="27" spans="1:7" ht="12">
      <c r="A27" s="20" t="s">
        <v>35</v>
      </c>
      <c r="B27" s="29">
        <v>-0.2377054</v>
      </c>
      <c r="C27" s="13">
        <v>0.2506334</v>
      </c>
      <c r="D27" s="13">
        <v>-0.02020361</v>
      </c>
      <c r="E27" s="13">
        <v>-0.2334188</v>
      </c>
      <c r="F27" s="25">
        <v>0.1334396</v>
      </c>
      <c r="G27" s="35">
        <v>-0.017356</v>
      </c>
    </row>
    <row r="28" spans="1:7" ht="12">
      <c r="A28" s="20" t="s">
        <v>36</v>
      </c>
      <c r="B28" s="29">
        <v>0.2014258</v>
      </c>
      <c r="C28" s="13">
        <v>0.5602845</v>
      </c>
      <c r="D28" s="13">
        <v>-0.2241692</v>
      </c>
      <c r="E28" s="13">
        <v>0.2293829</v>
      </c>
      <c r="F28" s="25">
        <v>0.3452339</v>
      </c>
      <c r="G28" s="35">
        <v>0.2113639</v>
      </c>
    </row>
    <row r="29" spans="1:7" ht="12">
      <c r="A29" s="20" t="s">
        <v>37</v>
      </c>
      <c r="B29" s="29">
        <v>0.09927325</v>
      </c>
      <c r="C29" s="13">
        <v>0.01294809</v>
      </c>
      <c r="D29" s="13">
        <v>-0.0711248</v>
      </c>
      <c r="E29" s="13">
        <v>0.07243282</v>
      </c>
      <c r="F29" s="25">
        <v>-0.0589699</v>
      </c>
      <c r="G29" s="35">
        <v>0.009966747</v>
      </c>
    </row>
    <row r="30" spans="1:7" ht="12">
      <c r="A30" s="21" t="s">
        <v>38</v>
      </c>
      <c r="B30" s="31">
        <v>-0.01593141</v>
      </c>
      <c r="C30" s="15">
        <v>0.01633866</v>
      </c>
      <c r="D30" s="15">
        <v>0.01588834</v>
      </c>
      <c r="E30" s="15">
        <v>0.03900195</v>
      </c>
      <c r="F30" s="27">
        <v>0.1620138</v>
      </c>
      <c r="G30" s="37">
        <v>0.03643806</v>
      </c>
    </row>
    <row r="31" spans="1:7" ht="12">
      <c r="A31" s="20" t="s">
        <v>39</v>
      </c>
      <c r="B31" s="29">
        <v>0.00253816</v>
      </c>
      <c r="C31" s="13">
        <v>0.006309976</v>
      </c>
      <c r="D31" s="13">
        <v>0.02247244</v>
      </c>
      <c r="E31" s="13">
        <v>0.02852779</v>
      </c>
      <c r="F31" s="25">
        <v>-0.001182287</v>
      </c>
      <c r="G31" s="35">
        <v>0.01399397</v>
      </c>
    </row>
    <row r="32" spans="1:7" ht="12">
      <c r="A32" s="20" t="s">
        <v>40</v>
      </c>
      <c r="B32" s="29">
        <v>0.03605729</v>
      </c>
      <c r="C32" s="13">
        <v>0.07272389</v>
      </c>
      <c r="D32" s="13">
        <v>-0.00505903</v>
      </c>
      <c r="E32" s="13">
        <v>0.04674143</v>
      </c>
      <c r="F32" s="25">
        <v>0.01448928</v>
      </c>
      <c r="G32" s="35">
        <v>0.03468944</v>
      </c>
    </row>
    <row r="33" spans="1:7" ht="12">
      <c r="A33" s="20" t="s">
        <v>41</v>
      </c>
      <c r="B33" s="29">
        <v>0.1410254</v>
      </c>
      <c r="C33" s="13">
        <v>0.09187811</v>
      </c>
      <c r="D33" s="13">
        <v>0.1236859</v>
      </c>
      <c r="E33" s="13">
        <v>0.1018281</v>
      </c>
      <c r="F33" s="25">
        <v>0.08999663</v>
      </c>
      <c r="G33" s="35">
        <v>0.1087951</v>
      </c>
    </row>
    <row r="34" spans="1:7" ht="12">
      <c r="A34" s="21" t="s">
        <v>42</v>
      </c>
      <c r="B34" s="31">
        <v>-0.0122706</v>
      </c>
      <c r="C34" s="15">
        <v>-0.01047964</v>
      </c>
      <c r="D34" s="15">
        <v>-0.003964952</v>
      </c>
      <c r="E34" s="15">
        <v>0.002417046</v>
      </c>
      <c r="F34" s="27">
        <v>-0.03769696</v>
      </c>
      <c r="G34" s="37">
        <v>-0.009693488</v>
      </c>
    </row>
    <row r="35" spans="1:7" ht="12.75" thickBot="1">
      <c r="A35" s="22" t="s">
        <v>43</v>
      </c>
      <c r="B35" s="32">
        <v>-0.00446611</v>
      </c>
      <c r="C35" s="16">
        <v>-0.002749005</v>
      </c>
      <c r="D35" s="16">
        <v>-0.005443868</v>
      </c>
      <c r="E35" s="16">
        <v>0.004276789</v>
      </c>
      <c r="F35" s="28">
        <v>-0.0006662788</v>
      </c>
      <c r="G35" s="38">
        <v>-0.001678532</v>
      </c>
    </row>
    <row r="36" spans="1:7" ht="12">
      <c r="A36" s="4" t="s">
        <v>44</v>
      </c>
      <c r="B36" s="3">
        <v>20.69702</v>
      </c>
      <c r="C36" s="3">
        <v>20.70007</v>
      </c>
      <c r="D36" s="3">
        <v>20.71228</v>
      </c>
      <c r="E36" s="3">
        <v>20.71533</v>
      </c>
      <c r="F36" s="3">
        <v>20.73059</v>
      </c>
      <c r="G36" s="3"/>
    </row>
    <row r="37" spans="1:6" ht="12">
      <c r="A37" s="4" t="s">
        <v>45</v>
      </c>
      <c r="B37" s="2">
        <v>0.3448486</v>
      </c>
      <c r="C37" s="2">
        <v>0.3158569</v>
      </c>
      <c r="D37" s="2">
        <v>0.3000895</v>
      </c>
      <c r="E37" s="2">
        <v>0.2934774</v>
      </c>
      <c r="F37" s="2">
        <v>0.2873739</v>
      </c>
    </row>
    <row r="38" spans="1:7" ht="12">
      <c r="A38" s="4" t="s">
        <v>53</v>
      </c>
      <c r="B38" s="2">
        <v>0.0002124921</v>
      </c>
      <c r="C38" s="2">
        <v>-8.804186E-05</v>
      </c>
      <c r="D38" s="2">
        <v>-7.232191E-05</v>
      </c>
      <c r="E38" s="2">
        <v>-3.198833E-05</v>
      </c>
      <c r="F38" s="2">
        <v>0.0001150918</v>
      </c>
      <c r="G38" s="2">
        <v>0.0002490965</v>
      </c>
    </row>
    <row r="39" spans="1:7" ht="12.75" thickBot="1">
      <c r="A39" s="4" t="s">
        <v>54</v>
      </c>
      <c r="B39" s="2">
        <v>4.984314E-05</v>
      </c>
      <c r="C39" s="2">
        <v>-0.0001204403</v>
      </c>
      <c r="D39" s="2">
        <v>5.959985E-05</v>
      </c>
      <c r="E39" s="2">
        <v>-2.713236E-05</v>
      </c>
      <c r="F39" s="2">
        <v>0.0001041888</v>
      </c>
      <c r="G39" s="2">
        <v>0.001085959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3.117926</v>
      </c>
      <c r="F40" s="17" t="s">
        <v>52</v>
      </c>
      <c r="G40" s="8">
        <v>54.956717390554495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0.003749</v>
      </c>
      <c r="D4">
        <v>0.003746</v>
      </c>
      <c r="E4">
        <v>0.003747</v>
      </c>
      <c r="F4">
        <v>0.002079</v>
      </c>
      <c r="G4">
        <v>0.011684</v>
      </c>
    </row>
    <row r="5" spans="1:7" ht="12.75">
      <c r="A5" t="s">
        <v>13</v>
      </c>
      <c r="B5">
        <v>1.832865</v>
      </c>
      <c r="C5">
        <v>1.257661</v>
      </c>
      <c r="D5">
        <v>-0.065731</v>
      </c>
      <c r="E5">
        <v>-1.167364</v>
      </c>
      <c r="F5">
        <v>-2.012899</v>
      </c>
      <c r="G5">
        <v>6.021415</v>
      </c>
    </row>
    <row r="6" spans="1:7" ht="12.75">
      <c r="A6" t="s">
        <v>14</v>
      </c>
      <c r="B6" s="49">
        <v>-124.8879</v>
      </c>
      <c r="C6" s="49">
        <v>51.61112</v>
      </c>
      <c r="D6" s="49">
        <v>42.53769</v>
      </c>
      <c r="E6" s="49">
        <v>18.85393</v>
      </c>
      <c r="F6" s="49">
        <v>-67.94782</v>
      </c>
      <c r="G6" s="49">
        <v>0.001708629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-0.08239827</v>
      </c>
      <c r="C8" s="49">
        <v>0.6235379</v>
      </c>
      <c r="D8" s="49">
        <v>-0.2996084</v>
      </c>
      <c r="E8" s="49">
        <v>4.3831</v>
      </c>
      <c r="F8" s="49">
        <v>-0.7904828</v>
      </c>
      <c r="G8" s="49">
        <v>1.014704</v>
      </c>
    </row>
    <row r="9" spans="1:7" ht="12.75">
      <c r="A9" t="s">
        <v>17</v>
      </c>
      <c r="B9" s="49">
        <v>0.1552235</v>
      </c>
      <c r="C9" s="49">
        <v>0.2671934</v>
      </c>
      <c r="D9" s="49">
        <v>0.3349631</v>
      </c>
      <c r="E9" s="49">
        <v>0.6614792</v>
      </c>
      <c r="F9" s="49">
        <v>-1.691883</v>
      </c>
      <c r="G9" s="49">
        <v>0.1007519</v>
      </c>
    </row>
    <row r="10" spans="1:7" ht="12.75">
      <c r="A10" t="s">
        <v>18</v>
      </c>
      <c r="B10" s="49">
        <v>-0.1243497</v>
      </c>
      <c r="C10" s="49">
        <v>-0.5993862</v>
      </c>
      <c r="D10" s="49">
        <v>-0.01210669</v>
      </c>
      <c r="E10" s="49">
        <v>-1.567991</v>
      </c>
      <c r="F10" s="49">
        <v>-1.29278</v>
      </c>
      <c r="G10" s="49">
        <v>-0.7147441</v>
      </c>
    </row>
    <row r="11" spans="1:7" ht="12.75">
      <c r="A11" t="s">
        <v>19</v>
      </c>
      <c r="B11" s="49">
        <v>4.229071</v>
      </c>
      <c r="C11" s="49">
        <v>2.468404</v>
      </c>
      <c r="D11" s="49">
        <v>3.748806</v>
      </c>
      <c r="E11" s="49">
        <v>2.777581</v>
      </c>
      <c r="F11" s="49">
        <v>15.13642</v>
      </c>
      <c r="G11" s="49">
        <v>4.795906</v>
      </c>
    </row>
    <row r="12" spans="1:7" ht="12.75">
      <c r="A12" t="s">
        <v>20</v>
      </c>
      <c r="B12" s="49">
        <v>-0.3647697</v>
      </c>
      <c r="C12" s="49">
        <v>-0.1556436</v>
      </c>
      <c r="D12" s="49">
        <v>-0.1168599</v>
      </c>
      <c r="E12" s="49">
        <v>0.01072054</v>
      </c>
      <c r="F12" s="49">
        <v>-0.1161188</v>
      </c>
      <c r="G12" s="49">
        <v>-0.131371</v>
      </c>
    </row>
    <row r="13" spans="1:7" ht="12.75">
      <c r="A13" t="s">
        <v>21</v>
      </c>
      <c r="B13" s="49">
        <v>-0.2319245</v>
      </c>
      <c r="C13" s="49">
        <v>-0.005808019</v>
      </c>
      <c r="D13" s="49">
        <v>0.1207313</v>
      </c>
      <c r="E13" s="49">
        <v>0.1715185</v>
      </c>
      <c r="F13" s="49">
        <v>-0.1403666</v>
      </c>
      <c r="G13" s="49">
        <v>0.01651838</v>
      </c>
    </row>
    <row r="14" spans="1:7" ht="12.75">
      <c r="A14" t="s">
        <v>22</v>
      </c>
      <c r="B14" s="49">
        <v>0.09162641</v>
      </c>
      <c r="C14" s="49">
        <v>-0.004197337</v>
      </c>
      <c r="D14" s="49">
        <v>0.07012792</v>
      </c>
      <c r="E14" s="49">
        <v>0.04107974</v>
      </c>
      <c r="F14" s="49">
        <v>-0.006242041</v>
      </c>
      <c r="G14" s="49">
        <v>0.03818758</v>
      </c>
    </row>
    <row r="15" spans="1:7" ht="12.75">
      <c r="A15" t="s">
        <v>23</v>
      </c>
      <c r="B15" s="49">
        <v>-0.3359303</v>
      </c>
      <c r="C15" s="49">
        <v>-0.1540383</v>
      </c>
      <c r="D15" s="49">
        <v>-0.003662586</v>
      </c>
      <c r="E15" s="49">
        <v>-0.04220222</v>
      </c>
      <c r="F15" s="49">
        <v>-0.336734</v>
      </c>
      <c r="G15" s="49">
        <v>-0.1417424</v>
      </c>
    </row>
    <row r="16" spans="1:7" ht="12.75">
      <c r="A16" t="s">
        <v>24</v>
      </c>
      <c r="B16" s="49">
        <v>-0.03455527</v>
      </c>
      <c r="C16" s="49">
        <v>-0.04905834</v>
      </c>
      <c r="D16" s="49">
        <v>-0.04770231</v>
      </c>
      <c r="E16" s="49">
        <v>-0.05240757</v>
      </c>
      <c r="F16" s="49">
        <v>0.003046162</v>
      </c>
      <c r="G16" s="49">
        <v>-0.04048282</v>
      </c>
    </row>
    <row r="17" spans="1:7" ht="12.75">
      <c r="A17" t="s">
        <v>25</v>
      </c>
      <c r="B17" s="49">
        <v>-0.05764665</v>
      </c>
      <c r="C17" s="49">
        <v>-0.04016919</v>
      </c>
      <c r="D17" s="49">
        <v>-0.0512377</v>
      </c>
      <c r="E17" s="49">
        <v>-0.04826908</v>
      </c>
      <c r="F17" s="49">
        <v>-0.04108296</v>
      </c>
      <c r="G17" s="49">
        <v>-0.04743382</v>
      </c>
    </row>
    <row r="18" spans="1:7" ht="12.75">
      <c r="A18" t="s">
        <v>26</v>
      </c>
      <c r="B18" s="49">
        <v>0.05956254</v>
      </c>
      <c r="C18" s="49">
        <v>0.01359069</v>
      </c>
      <c r="D18" s="49">
        <v>0.006733216</v>
      </c>
      <c r="E18" s="49">
        <v>0.03359831</v>
      </c>
      <c r="F18" s="49">
        <v>-0.002829381</v>
      </c>
      <c r="G18" s="49">
        <v>0.02123618</v>
      </c>
    </row>
    <row r="19" spans="1:7" ht="12.75">
      <c r="A19" t="s">
        <v>27</v>
      </c>
      <c r="B19" s="49">
        <v>-0.2057672</v>
      </c>
      <c r="C19" s="49">
        <v>-0.1791108</v>
      </c>
      <c r="D19" s="49">
        <v>-0.2033297</v>
      </c>
      <c r="E19" s="49">
        <v>-0.1837073</v>
      </c>
      <c r="F19" s="49">
        <v>-0.1489437</v>
      </c>
      <c r="G19" s="49">
        <v>-0.1858816</v>
      </c>
    </row>
    <row r="20" spans="1:7" ht="12.75">
      <c r="A20" t="s">
        <v>28</v>
      </c>
      <c r="B20" s="49">
        <v>-0.002906886</v>
      </c>
      <c r="C20" s="49">
        <v>0.005668677</v>
      </c>
      <c r="D20" s="49">
        <v>-0.0005815469</v>
      </c>
      <c r="E20" s="49">
        <v>-0.0003921873</v>
      </c>
      <c r="F20" s="49">
        <v>4.156315E-05</v>
      </c>
      <c r="G20" s="49">
        <v>0.0007137698</v>
      </c>
    </row>
    <row r="21" spans="1:7" ht="12.75">
      <c r="A21" t="s">
        <v>29</v>
      </c>
      <c r="B21" s="49">
        <v>-29.77769</v>
      </c>
      <c r="C21" s="49">
        <v>70.9775</v>
      </c>
      <c r="D21" s="49">
        <v>-35.06433</v>
      </c>
      <c r="E21" s="49">
        <v>15.91628</v>
      </c>
      <c r="F21" s="49">
        <v>-61.01498</v>
      </c>
      <c r="G21" s="49">
        <v>0.0184911</v>
      </c>
    </row>
    <row r="22" spans="1:7" ht="12.75">
      <c r="A22" t="s">
        <v>30</v>
      </c>
      <c r="B22" s="49">
        <v>36.65747</v>
      </c>
      <c r="C22" s="49">
        <v>25.15327</v>
      </c>
      <c r="D22" s="49">
        <v>-1.314613</v>
      </c>
      <c r="E22" s="49">
        <v>-23.34733</v>
      </c>
      <c r="F22" s="49">
        <v>-40.25819</v>
      </c>
      <c r="G22" s="49">
        <v>0</v>
      </c>
    </row>
    <row r="23" spans="1:7" ht="12.75">
      <c r="A23" t="s">
        <v>31</v>
      </c>
      <c r="B23" s="49">
        <v>-1.427377</v>
      </c>
      <c r="C23" s="49">
        <v>-0.6137935</v>
      </c>
      <c r="D23" s="49">
        <v>-3.095887</v>
      </c>
      <c r="E23" s="49">
        <v>-0.7982839</v>
      </c>
      <c r="F23" s="49">
        <v>6.764091</v>
      </c>
      <c r="G23" s="49">
        <v>-0.3887189</v>
      </c>
    </row>
    <row r="24" spans="1:7" ht="12.75">
      <c r="A24" t="s">
        <v>32</v>
      </c>
      <c r="B24" s="49">
        <v>1.794041</v>
      </c>
      <c r="C24" s="49">
        <v>3.3191</v>
      </c>
      <c r="D24" s="49">
        <v>0.3913901</v>
      </c>
      <c r="E24" s="49">
        <v>1.681088</v>
      </c>
      <c r="F24" s="49">
        <v>2.696199</v>
      </c>
      <c r="G24" s="49">
        <v>1.916977</v>
      </c>
    </row>
    <row r="25" spans="1:7" ht="12.75">
      <c r="A25" t="s">
        <v>33</v>
      </c>
      <c r="B25" s="49">
        <v>-0.2518736</v>
      </c>
      <c r="C25" s="49">
        <v>-0.2165676</v>
      </c>
      <c r="D25" s="49">
        <v>-1.813946</v>
      </c>
      <c r="E25" s="49">
        <v>-0.427312</v>
      </c>
      <c r="F25" s="49">
        <v>-2.427081</v>
      </c>
      <c r="G25" s="49">
        <v>-0.9512909</v>
      </c>
    </row>
    <row r="26" spans="1:7" ht="12.75">
      <c r="A26" t="s">
        <v>34</v>
      </c>
      <c r="B26" s="49">
        <v>-0.2197842</v>
      </c>
      <c r="C26" s="49">
        <v>0.2880674</v>
      </c>
      <c r="D26" s="49">
        <v>-0.09965315</v>
      </c>
      <c r="E26" s="49">
        <v>-0.3208083</v>
      </c>
      <c r="F26" s="49">
        <v>1.172229</v>
      </c>
      <c r="G26" s="49">
        <v>0.0926072</v>
      </c>
    </row>
    <row r="27" spans="1:7" ht="12.75">
      <c r="A27" t="s">
        <v>35</v>
      </c>
      <c r="B27" s="49">
        <v>-0.2377054</v>
      </c>
      <c r="C27" s="49">
        <v>0.2506334</v>
      </c>
      <c r="D27" s="49">
        <v>-0.02020361</v>
      </c>
      <c r="E27" s="49">
        <v>-0.2334188</v>
      </c>
      <c r="F27" s="49">
        <v>0.1334396</v>
      </c>
      <c r="G27" s="49">
        <v>-0.017356</v>
      </c>
    </row>
    <row r="28" spans="1:7" ht="12.75">
      <c r="A28" t="s">
        <v>36</v>
      </c>
      <c r="B28" s="49">
        <v>0.2014258</v>
      </c>
      <c r="C28" s="49">
        <v>0.5602845</v>
      </c>
      <c r="D28" s="49">
        <v>-0.2241692</v>
      </c>
      <c r="E28" s="49">
        <v>0.2293829</v>
      </c>
      <c r="F28" s="49">
        <v>0.3452339</v>
      </c>
      <c r="G28" s="49">
        <v>0.2113639</v>
      </c>
    </row>
    <row r="29" spans="1:7" ht="12.75">
      <c r="A29" t="s">
        <v>37</v>
      </c>
      <c r="B29" s="49">
        <v>0.09927325</v>
      </c>
      <c r="C29" s="49">
        <v>0.01294809</v>
      </c>
      <c r="D29" s="49">
        <v>-0.0711248</v>
      </c>
      <c r="E29" s="49">
        <v>0.07243282</v>
      </c>
      <c r="F29" s="49">
        <v>-0.0589699</v>
      </c>
      <c r="G29" s="49">
        <v>0.009966747</v>
      </c>
    </row>
    <row r="30" spans="1:7" ht="12.75">
      <c r="A30" t="s">
        <v>38</v>
      </c>
      <c r="B30" s="49">
        <v>-0.01593141</v>
      </c>
      <c r="C30" s="49">
        <v>0.01633866</v>
      </c>
      <c r="D30" s="49">
        <v>0.01588834</v>
      </c>
      <c r="E30" s="49">
        <v>0.03900195</v>
      </c>
      <c r="F30" s="49">
        <v>0.1620138</v>
      </c>
      <c r="G30" s="49">
        <v>0.03643806</v>
      </c>
    </row>
    <row r="31" spans="1:7" ht="12.75">
      <c r="A31" t="s">
        <v>39</v>
      </c>
      <c r="B31" s="49">
        <v>0.00253816</v>
      </c>
      <c r="C31" s="49">
        <v>0.006309976</v>
      </c>
      <c r="D31" s="49">
        <v>0.02247244</v>
      </c>
      <c r="E31" s="49">
        <v>0.02852779</v>
      </c>
      <c r="F31" s="49">
        <v>-0.001182287</v>
      </c>
      <c r="G31" s="49">
        <v>0.01399397</v>
      </c>
    </row>
    <row r="32" spans="1:7" ht="12.75">
      <c r="A32" t="s">
        <v>40</v>
      </c>
      <c r="B32" s="49">
        <v>0.03605729</v>
      </c>
      <c r="C32" s="49">
        <v>0.07272389</v>
      </c>
      <c r="D32" s="49">
        <v>-0.00505903</v>
      </c>
      <c r="E32" s="49">
        <v>0.04674143</v>
      </c>
      <c r="F32" s="49">
        <v>0.01448928</v>
      </c>
      <c r="G32" s="49">
        <v>0.03468944</v>
      </c>
    </row>
    <row r="33" spans="1:7" ht="12.75">
      <c r="A33" t="s">
        <v>41</v>
      </c>
      <c r="B33" s="49">
        <v>0.1410254</v>
      </c>
      <c r="C33" s="49">
        <v>0.09187811</v>
      </c>
      <c r="D33" s="49">
        <v>0.1236859</v>
      </c>
      <c r="E33" s="49">
        <v>0.1018281</v>
      </c>
      <c r="F33" s="49">
        <v>0.08999663</v>
      </c>
      <c r="G33" s="49">
        <v>0.1087951</v>
      </c>
    </row>
    <row r="34" spans="1:7" ht="12.75">
      <c r="A34" t="s">
        <v>42</v>
      </c>
      <c r="B34" s="49">
        <v>-0.0122706</v>
      </c>
      <c r="C34" s="49">
        <v>-0.01047964</v>
      </c>
      <c r="D34" s="49">
        <v>-0.003964952</v>
      </c>
      <c r="E34" s="49">
        <v>0.002417046</v>
      </c>
      <c r="F34" s="49">
        <v>-0.03769696</v>
      </c>
      <c r="G34" s="49">
        <v>-0.009693488</v>
      </c>
    </row>
    <row r="35" spans="1:7" ht="12.75">
      <c r="A35" t="s">
        <v>43</v>
      </c>
      <c r="B35" s="49">
        <v>-0.00446611</v>
      </c>
      <c r="C35" s="49">
        <v>-0.002749005</v>
      </c>
      <c r="D35" s="49">
        <v>-0.005443868</v>
      </c>
      <c r="E35" s="49">
        <v>0.004276789</v>
      </c>
      <c r="F35" s="49">
        <v>-0.0006662788</v>
      </c>
      <c r="G35" s="49">
        <v>-0.001678532</v>
      </c>
    </row>
    <row r="36" spans="1:6" ht="12.75">
      <c r="A36" t="s">
        <v>44</v>
      </c>
      <c r="B36" s="49">
        <v>20.69702</v>
      </c>
      <c r="C36" s="49">
        <v>20.70007</v>
      </c>
      <c r="D36" s="49">
        <v>20.71228</v>
      </c>
      <c r="E36" s="49">
        <v>20.71533</v>
      </c>
      <c r="F36" s="49">
        <v>20.73059</v>
      </c>
    </row>
    <row r="37" spans="1:6" ht="12.75">
      <c r="A37" t="s">
        <v>45</v>
      </c>
      <c r="B37" s="49">
        <v>0.3448486</v>
      </c>
      <c r="C37" s="49">
        <v>0.3158569</v>
      </c>
      <c r="D37" s="49">
        <v>0.3000895</v>
      </c>
      <c r="E37" s="49">
        <v>0.2934774</v>
      </c>
      <c r="F37" s="49">
        <v>0.2873739</v>
      </c>
    </row>
    <row r="38" spans="1:7" ht="12.75">
      <c r="A38" t="s">
        <v>55</v>
      </c>
      <c r="B38" s="49">
        <v>0.0002124921</v>
      </c>
      <c r="C38" s="49">
        <v>-8.804186E-05</v>
      </c>
      <c r="D38" s="49">
        <v>-7.232191E-05</v>
      </c>
      <c r="E38" s="49">
        <v>-3.198833E-05</v>
      </c>
      <c r="F38" s="49">
        <v>0.0001150918</v>
      </c>
      <c r="G38" s="49">
        <v>0.0002490965</v>
      </c>
    </row>
    <row r="39" spans="1:7" ht="12.75">
      <c r="A39" t="s">
        <v>56</v>
      </c>
      <c r="B39" s="49">
        <v>4.984314E-05</v>
      </c>
      <c r="C39" s="49">
        <v>-0.0001204403</v>
      </c>
      <c r="D39" s="49">
        <v>5.959985E-05</v>
      </c>
      <c r="E39" s="49">
        <v>-2.713236E-05</v>
      </c>
      <c r="F39" s="49">
        <v>0.0001041888</v>
      </c>
      <c r="G39" s="49">
        <v>0.001085959</v>
      </c>
    </row>
    <row r="40" spans="2:5" ht="12.75">
      <c r="B40" t="s">
        <v>46</v>
      </c>
      <c r="C40">
        <v>-0.003747</v>
      </c>
      <c r="D40" t="s">
        <v>47</v>
      </c>
      <c r="E40">
        <v>3.117926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0.00021249214230634593</v>
      </c>
      <c r="C50">
        <f>-0.017/(C7*C7+C22*C22)*(C21*C22+C6*C7)</f>
        <v>-8.804185072830546E-05</v>
      </c>
      <c r="D50">
        <f>-0.017/(D7*D7+D22*D22)*(D21*D22+D6*D7)</f>
        <v>-7.23219080742167E-05</v>
      </c>
      <c r="E50">
        <f>-0.017/(E7*E7+E22*E22)*(E21*E22+E6*E7)</f>
        <v>-3.19883341832278E-05</v>
      </c>
      <c r="F50">
        <f>-0.017/(F7*F7+F22*F22)*(F21*F22+F6*F7)</f>
        <v>0.00011509184872943951</v>
      </c>
      <c r="G50">
        <f>(B50*B$4+C50*C$4+D50*D$4+E50*E$4+F50*F$4)/SUM(B$4:F$4)</f>
        <v>-8.592895771395044E-08</v>
      </c>
    </row>
    <row r="51" spans="1:7" ht="12.75">
      <c r="A51" t="s">
        <v>59</v>
      </c>
      <c r="B51">
        <f>-0.017/(B7*B7+B22*B22)*(B21*B7-B6*B22)</f>
        <v>4.984313056681695E-05</v>
      </c>
      <c r="C51">
        <f>-0.017/(C7*C7+C22*C22)*(C21*C7-C6*C22)</f>
        <v>-0.00012044029595573315</v>
      </c>
      <c r="D51">
        <f>-0.017/(D7*D7+D22*D22)*(D21*D7-D6*D22)</f>
        <v>5.9599853467946086E-05</v>
      </c>
      <c r="E51">
        <f>-0.017/(E7*E7+E22*E22)*(E21*E7-E6*E22)</f>
        <v>-2.7132360219432615E-05</v>
      </c>
      <c r="F51">
        <f>-0.017/(F7*F7+F22*F22)*(F21*F7-F6*F22)</f>
        <v>0.00010418880495136011</v>
      </c>
      <c r="G51">
        <f>(B51*B$4+C51*C$4+D51*D$4+E51*E$4+F51*F$4)/SUM(B$4:F$4)</f>
        <v>-4.3679585036107004E-08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10000.006310112149</v>
      </c>
      <c r="C62">
        <f>C7+(2/0.017)*(C8*C50-C23*C51)</f>
        <v>9999.984844364528</v>
      </c>
      <c r="D62">
        <f>D7+(2/0.017)*(D8*D50-D23*D51)</f>
        <v>10000.024256783849</v>
      </c>
      <c r="E62">
        <f>E7+(2/0.017)*(E8*E50-E23*E51)</f>
        <v>9999.98095677719</v>
      </c>
      <c r="F62">
        <f>F7+(2/0.017)*(F8*F50-F23*F51)</f>
        <v>9999.906385801798</v>
      </c>
    </row>
    <row r="63" spans="1:6" ht="12.75">
      <c r="A63" t="s">
        <v>67</v>
      </c>
      <c r="B63">
        <f>B8+(3/0.017)*(B9*B50-B24*B51)</f>
        <v>-0.09235771336834125</v>
      </c>
      <c r="C63">
        <f>C8+(3/0.017)*(C9*C50-C24*C51)</f>
        <v>0.6899312855649915</v>
      </c>
      <c r="D63">
        <f>D8+(3/0.017)*(D9*D50-D24*D51)</f>
        <v>-0.30799992290622225</v>
      </c>
      <c r="E63">
        <f>E8+(3/0.017)*(E9*E50-E24*E51)</f>
        <v>4.387415106024419</v>
      </c>
      <c r="F63">
        <f>F8+(3/0.017)*(F9*F50-F24*F51)</f>
        <v>-0.8744185107102875</v>
      </c>
    </row>
    <row r="64" spans="1:6" ht="12.75">
      <c r="A64" t="s">
        <v>68</v>
      </c>
      <c r="B64">
        <f>B9+(4/0.017)*(B10*B50-B25*B51)</f>
        <v>0.15196016696070183</v>
      </c>
      <c r="C64">
        <f>C9+(4/0.017)*(C10*C50-C25*C51)</f>
        <v>0.2734728363554314</v>
      </c>
      <c r="D64">
        <f>D9+(4/0.017)*(D10*D50-D25*D51)</f>
        <v>0.3606069811105953</v>
      </c>
      <c r="E64">
        <f>E9+(4/0.017)*(E10*E50-E25*E51)</f>
        <v>0.67055294988099</v>
      </c>
      <c r="F64">
        <f>F9+(4/0.017)*(F10*F50-F25*F51)</f>
        <v>-1.6673921226565396</v>
      </c>
    </row>
    <row r="65" spans="1:6" ht="12.75">
      <c r="A65" t="s">
        <v>69</v>
      </c>
      <c r="B65">
        <f>B10+(5/0.017)*(B11*B50-B26*B51)</f>
        <v>0.1431794439214012</v>
      </c>
      <c r="C65">
        <f>C10+(5/0.017)*(C11*C50-C26*C51)</f>
        <v>-0.6531002981158687</v>
      </c>
      <c r="D65">
        <f>D10+(5/0.017)*(D11*D50-D26*D51)</f>
        <v>-0.09010124581836847</v>
      </c>
      <c r="E65">
        <f>E10+(5/0.017)*(E11*E50-E26*E51)</f>
        <v>-1.5966834928252847</v>
      </c>
      <c r="F65">
        <f>F10+(5/0.017)*(F11*F50-F26*F51)</f>
        <v>-0.8163254640276663</v>
      </c>
    </row>
    <row r="66" spans="1:6" ht="12.75">
      <c r="A66" t="s">
        <v>70</v>
      </c>
      <c r="B66">
        <f>B11+(6/0.017)*(B12*B50-B27*B51)</f>
        <v>4.205895924571951</v>
      </c>
      <c r="C66">
        <f>C11+(6/0.017)*(C12*C50-C27*C51)</f>
        <v>2.483894415813085</v>
      </c>
      <c r="D66">
        <f>D11+(6/0.017)*(D12*D50-D27*D51)</f>
        <v>3.752213881108548</v>
      </c>
      <c r="E66">
        <f>E11+(6/0.017)*(E12*E50-E27*E51)</f>
        <v>2.7752247169953885</v>
      </c>
      <c r="F66">
        <f>F11+(6/0.017)*(F12*F50-F27*F51)</f>
        <v>15.126796268298317</v>
      </c>
    </row>
    <row r="67" spans="1:6" ht="12.75">
      <c r="A67" t="s">
        <v>71</v>
      </c>
      <c r="B67">
        <f>B12+(7/0.017)*(B13*B50-B28*B51)</f>
        <v>-0.38919633436181034</v>
      </c>
      <c r="C67">
        <f>C12+(7/0.017)*(C13*C50-C28*C51)</f>
        <v>-0.12764682010655024</v>
      </c>
      <c r="D67">
        <f>D12+(7/0.017)*(D13*D50-D28*D51)</f>
        <v>-0.11495386856222223</v>
      </c>
      <c r="E67">
        <f>E12+(7/0.017)*(E13*E50-E28*E51)</f>
        <v>0.01102405521297676</v>
      </c>
      <c r="F67">
        <f>F12+(7/0.017)*(F13*F50-F28*F51)</f>
        <v>-0.1375818536908789</v>
      </c>
    </row>
    <row r="68" spans="1:6" ht="12.75">
      <c r="A68" t="s">
        <v>72</v>
      </c>
      <c r="B68">
        <f>B13+(8/0.017)*(B14*B50-B29*B51)</f>
        <v>-0.2250907105453189</v>
      </c>
      <c r="C68">
        <f>C13+(8/0.017)*(C14*C50-C29*C51)</f>
        <v>-0.004900248125048535</v>
      </c>
      <c r="D68">
        <f>D13+(8/0.017)*(D14*D50-D29*D51)</f>
        <v>0.12033941419965222</v>
      </c>
      <c r="E68">
        <f>E13+(8/0.017)*(E14*E50-E29*E51)</f>
        <v>0.17182494748831492</v>
      </c>
      <c r="F68">
        <f>F13+(8/0.017)*(F14*F50-F29*F51)</f>
        <v>-0.1378133786491453</v>
      </c>
    </row>
    <row r="69" spans="1:6" ht="12.75">
      <c r="A69" t="s">
        <v>73</v>
      </c>
      <c r="B69">
        <f>B14+(9/0.017)*(B15*B50-B30*B51)</f>
        <v>0.05425603941912766</v>
      </c>
      <c r="C69">
        <f>C14+(9/0.017)*(C15*C50-C30*C51)</f>
        <v>0.004024242444038722</v>
      </c>
      <c r="D69">
        <f>D14+(9/0.017)*(D15*D50-D30*D51)</f>
        <v>0.0697668307205537</v>
      </c>
      <c r="E69">
        <f>E14+(9/0.017)*(E15*E50-E30*E51)</f>
        <v>0.042354666062332326</v>
      </c>
      <c r="F69">
        <f>F14+(9/0.017)*(F15*F50-F30*F51)</f>
        <v>-0.035696056598775866</v>
      </c>
    </row>
    <row r="70" spans="1:6" ht="12.75">
      <c r="A70" t="s">
        <v>74</v>
      </c>
      <c r="B70">
        <f>B15+(10/0.017)*(B16*B50-B31*B51)</f>
        <v>-0.34032396658267866</v>
      </c>
      <c r="C70">
        <f>C15+(10/0.017)*(C16*C50-C31*C51)</f>
        <v>-0.15105055739754586</v>
      </c>
      <c r="D70">
        <f>D15+(10/0.017)*(D16*D50-D31*D51)</f>
        <v>-0.0024210754425408364</v>
      </c>
      <c r="E70">
        <f>E15+(10/0.017)*(E16*E50-E31*E51)</f>
        <v>-0.0407607746250381</v>
      </c>
      <c r="F70">
        <f>F15+(10/0.017)*(F16*F50-F31*F51)</f>
        <v>-0.3364553120672065</v>
      </c>
    </row>
    <row r="71" spans="1:6" ht="12.75">
      <c r="A71" t="s">
        <v>75</v>
      </c>
      <c r="B71">
        <f>B16+(11/0.017)*(B17*B50-B32*B51)</f>
        <v>-0.04364429070911981</v>
      </c>
      <c r="C71">
        <f>C16+(11/0.017)*(C17*C50-C32*C51)</f>
        <v>-0.04110245627590586</v>
      </c>
      <c r="D71">
        <f>D16+(11/0.017)*(D17*D50-D32*D51)</f>
        <v>-0.04510946397433726</v>
      </c>
      <c r="E71">
        <f>E16+(11/0.017)*(E17*E50-E32*E51)</f>
        <v>-0.050587877026201655</v>
      </c>
      <c r="F71">
        <f>F16+(11/0.017)*(F17*F50-F32*F51)</f>
        <v>-0.000990148614136225</v>
      </c>
    </row>
    <row r="72" spans="1:6" ht="12.75">
      <c r="A72" t="s">
        <v>76</v>
      </c>
      <c r="B72">
        <f>B17+(12/0.017)*(B18*B50-B33*B51)</f>
        <v>-0.05367435049385659</v>
      </c>
      <c r="C72">
        <f>C17+(12/0.017)*(C18*C50-C33*C51)</f>
        <v>-0.033202641345897364</v>
      </c>
      <c r="D72">
        <f>D17+(12/0.017)*(D18*D50-D33*D51)</f>
        <v>-0.0567849615609272</v>
      </c>
      <c r="E72">
        <f>E17+(12/0.017)*(E18*E50-E33*E51)</f>
        <v>-0.047077492196666786</v>
      </c>
      <c r="F72">
        <f>F17+(12/0.017)*(F18*F50-F33*F51)</f>
        <v>-0.04793162824898801</v>
      </c>
    </row>
    <row r="73" spans="1:6" ht="12.75">
      <c r="A73" t="s">
        <v>77</v>
      </c>
      <c r="B73">
        <f>B18+(13/0.017)*(B19*B50-B34*B51)</f>
        <v>0.026594304450365466</v>
      </c>
      <c r="C73">
        <f>C18+(13/0.017)*(C19*C50-C34*C51)</f>
        <v>0.024684335874478346</v>
      </c>
      <c r="D73">
        <f>D18+(13/0.017)*(D19*D50-D34*D51)</f>
        <v>0.018159070799691264</v>
      </c>
      <c r="E73">
        <f>E18+(13/0.017)*(E19*E50-E34*E51)</f>
        <v>0.03814224639244038</v>
      </c>
      <c r="F73">
        <f>F18+(13/0.017)*(F19*F50-F34*F51)</f>
        <v>-0.012934666852926434</v>
      </c>
    </row>
    <row r="74" spans="1:6" ht="12.75">
      <c r="A74" t="s">
        <v>78</v>
      </c>
      <c r="B74">
        <f>B19+(14/0.017)*(B20*B50-B35*B51)</f>
        <v>-0.20609256455389083</v>
      </c>
      <c r="C74">
        <f>C19+(14/0.017)*(C20*C50-C35*C51)</f>
        <v>-0.1797944708859192</v>
      </c>
      <c r="D74">
        <f>D19+(14/0.017)*(D20*D50-D35*D51)</f>
        <v>-0.20302786632755407</v>
      </c>
      <c r="E74">
        <f>E19+(14/0.017)*(E20*E50-E35*E51)</f>
        <v>-0.18360140663682148</v>
      </c>
      <c r="F74">
        <f>F19+(14/0.017)*(F20*F50-F35*F51)</f>
        <v>-0.148882592164475</v>
      </c>
    </row>
    <row r="75" spans="1:6" ht="12.75">
      <c r="A75" t="s">
        <v>79</v>
      </c>
      <c r="B75" s="49">
        <f>B20</f>
        <v>-0.002906886</v>
      </c>
      <c r="C75" s="49">
        <f>C20</f>
        <v>0.005668677</v>
      </c>
      <c r="D75" s="49">
        <f>D20</f>
        <v>-0.0005815469</v>
      </c>
      <c r="E75" s="49">
        <f>E20</f>
        <v>-0.0003921873</v>
      </c>
      <c r="F75" s="49">
        <f>F20</f>
        <v>4.156315E-05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36.621303719489546</v>
      </c>
      <c r="C82">
        <f>C22+(2/0.017)*(C8*C51+C23*C50)</f>
        <v>25.150792403116398</v>
      </c>
      <c r="D82">
        <f>D22+(2/0.017)*(D8*D51+D23*D50)</f>
        <v>-1.2903725484371298</v>
      </c>
      <c r="E82">
        <f>E22+(2/0.017)*(E8*E51+E23*E50)</f>
        <v>-23.358316832460176</v>
      </c>
      <c r="F82">
        <f>F22+(2/0.017)*(F8*F51+F23*F50)</f>
        <v>-40.176292084717936</v>
      </c>
    </row>
    <row r="83" spans="1:6" ht="12.75">
      <c r="A83" t="s">
        <v>82</v>
      </c>
      <c r="B83">
        <f>B23+(3/0.017)*(B9*B51+B24*B50)</f>
        <v>-1.3587376281200663</v>
      </c>
      <c r="C83">
        <f>C23+(3/0.017)*(C9*C51+C24*C50)</f>
        <v>-0.6710406574574831</v>
      </c>
      <c r="D83">
        <f>D23+(3/0.017)*(D9*D51+D24*D50)</f>
        <v>-3.097359175380504</v>
      </c>
      <c r="E83">
        <f>E23+(3/0.017)*(E9*E51+E24*E50)</f>
        <v>-0.8109408464707312</v>
      </c>
      <c r="F83">
        <f>F23+(3/0.017)*(F9*F51+F24*F50)</f>
        <v>6.7877442810996955</v>
      </c>
    </row>
    <row r="84" spans="1:6" ht="12.75">
      <c r="A84" t="s">
        <v>83</v>
      </c>
      <c r="B84">
        <f>B24+(4/0.017)*(B10*B51+B25*B50)</f>
        <v>1.7799894378382457</v>
      </c>
      <c r="C84">
        <f>C24+(4/0.017)*(C10*C51+C25*C50)</f>
        <v>3.3405722973250755</v>
      </c>
      <c r="D84">
        <f>D24+(4/0.017)*(D10*D51+D25*D50)</f>
        <v>0.42208809503849676</v>
      </c>
      <c r="E84">
        <f>E24+(4/0.017)*(E10*E51+E25*E50)</f>
        <v>1.6943144225151368</v>
      </c>
      <c r="F84">
        <f>F24+(4/0.017)*(F10*F51+F25*F50)</f>
        <v>2.598780072336208</v>
      </c>
    </row>
    <row r="85" spans="1:6" ht="12.75">
      <c r="A85" t="s">
        <v>84</v>
      </c>
      <c r="B85">
        <f>B25+(5/0.017)*(B11*B51+B26*B50)</f>
        <v>-0.2036125051393374</v>
      </c>
      <c r="C85">
        <f>C25+(5/0.017)*(C11*C51+C26*C50)</f>
        <v>-0.31146680450847253</v>
      </c>
      <c r="D85">
        <f>D25+(5/0.017)*(D11*D51+D26*D50)</f>
        <v>-1.7461120605195992</v>
      </c>
      <c r="E85">
        <f>E25+(5/0.017)*(E11*E51+E26*E50)</f>
        <v>-0.446459119153382</v>
      </c>
      <c r="F85">
        <f>F25+(5/0.017)*(F11*F51+F26*F50)</f>
        <v>-1.923563495945256</v>
      </c>
    </row>
    <row r="86" spans="1:6" ht="12.75">
      <c r="A86" t="s">
        <v>85</v>
      </c>
      <c r="B86">
        <f>B26+(6/0.017)*(B12*B51+B27*B50)</f>
        <v>-0.24402836240036668</v>
      </c>
      <c r="C86">
        <f>C26+(6/0.017)*(C12*C51+C27*C50)</f>
        <v>0.2868954704202193</v>
      </c>
      <c r="D86">
        <f>D26+(6/0.017)*(D12*D51+D27*D50)</f>
        <v>-0.10159562151450288</v>
      </c>
      <c r="E86">
        <f>E26+(6/0.017)*(E12*E51+E27*E50)</f>
        <v>-0.3182756629319925</v>
      </c>
      <c r="F86">
        <f>F26+(6/0.017)*(F12*F51+F27*F50)</f>
        <v>1.1733794227952932</v>
      </c>
    </row>
    <row r="87" spans="1:6" ht="12.75">
      <c r="A87" t="s">
        <v>86</v>
      </c>
      <c r="B87">
        <f>B27+(7/0.017)*(B13*B51+B28*B50)</f>
        <v>-0.2248412296259776</v>
      </c>
      <c r="C87">
        <f>C27+(7/0.017)*(C13*C51+C28*C50)</f>
        <v>0.2306097086170737</v>
      </c>
      <c r="D87">
        <f>D27+(7/0.017)*(D13*D51+D28*D50)</f>
        <v>-0.01056505797345545</v>
      </c>
      <c r="E87">
        <f>E27+(7/0.017)*(E13*E51+E28*E50)</f>
        <v>-0.23835638530070016</v>
      </c>
      <c r="F87">
        <f>F27+(7/0.017)*(F13*F51+F28*F50)</f>
        <v>0.14377859155305422</v>
      </c>
    </row>
    <row r="88" spans="1:6" ht="12.75">
      <c r="A88" t="s">
        <v>87</v>
      </c>
      <c r="B88">
        <f>B28+(8/0.017)*(B14*B51+B29*B50)</f>
        <v>0.21350190949798217</v>
      </c>
      <c r="C88">
        <f>C28+(8/0.017)*(C14*C51+C29*C50)</f>
        <v>0.5599859375075338</v>
      </c>
      <c r="D88">
        <f>D28+(8/0.017)*(D14*D51+D29*D50)</f>
        <v>-0.2197816729395723</v>
      </c>
      <c r="E88">
        <f>E28+(8/0.017)*(E14*E51+E29*E50)</f>
        <v>0.2277680315033439</v>
      </c>
      <c r="F88">
        <f>F28+(8/0.017)*(F14*F51+F29*F50)</f>
        <v>0.3417339914811117</v>
      </c>
    </row>
    <row r="89" spans="1:6" ht="12.75">
      <c r="A89" t="s">
        <v>88</v>
      </c>
      <c r="B89">
        <f>B29+(9/0.017)*(B15*B51+B30*B50)</f>
        <v>0.0886166585172943</v>
      </c>
      <c r="C89">
        <f>C29+(9/0.017)*(C15*C51+C30*C50)</f>
        <v>0.022008407245957484</v>
      </c>
      <c r="D89">
        <f>D29+(9/0.017)*(D15*D51+D30*D50)</f>
        <v>-0.07184869893438887</v>
      </c>
      <c r="E89">
        <f>E29+(9/0.017)*(E15*E51+E30*E50)</f>
        <v>0.07237852269543057</v>
      </c>
      <c r="F89">
        <f>F29+(9/0.017)*(F15*F51+F30*F50)</f>
        <v>-0.06767207691548745</v>
      </c>
    </row>
    <row r="90" spans="1:6" ht="12.75">
      <c r="A90" t="s">
        <v>89</v>
      </c>
      <c r="B90">
        <f>B30+(10/0.017)*(B16*B51+B31*B50)</f>
        <v>-0.016627294575567844</v>
      </c>
      <c r="C90">
        <f>C30+(10/0.017)*(C16*C51+C31*C50)</f>
        <v>0.01948751824917988</v>
      </c>
      <c r="D90">
        <f>D30+(10/0.017)*(D16*D51+D31*D50)</f>
        <v>0.013259927984725948</v>
      </c>
      <c r="E90">
        <f>E30+(10/0.017)*(E16*E51+E31*E50)</f>
        <v>0.03930158799260952</v>
      </c>
      <c r="F90">
        <f>F30+(10/0.017)*(F16*F51+F31*F50)</f>
        <v>0.16212044963641734</v>
      </c>
    </row>
    <row r="91" spans="1:6" ht="12.75">
      <c r="A91" t="s">
        <v>90</v>
      </c>
      <c r="B91">
        <f>B31+(11/0.017)*(B17*B51+B32*B50)</f>
        <v>0.005636666720405142</v>
      </c>
      <c r="C91">
        <f>C31+(11/0.017)*(C17*C51+C32*C50)</f>
        <v>0.005297486347384945</v>
      </c>
      <c r="D91">
        <f>D31+(11/0.017)*(D17*D51+D32*D50)</f>
        <v>0.020733223070368904</v>
      </c>
      <c r="E91">
        <f>E31+(11/0.017)*(E17*E51+E32*E50)</f>
        <v>0.028407743494868545</v>
      </c>
      <c r="F91">
        <f>F31+(11/0.017)*(F17*F51+F32*F50)</f>
        <v>-0.0028729135486686114</v>
      </c>
    </row>
    <row r="92" spans="1:6" ht="12.75">
      <c r="A92" t="s">
        <v>91</v>
      </c>
      <c r="B92">
        <f>B32+(12/0.017)*(B18*B51+B33*B50)</f>
        <v>0.05930592964027337</v>
      </c>
      <c r="C92">
        <f>C32+(12/0.017)*(C18*C51+C33*C50)</f>
        <v>0.06585848842000368</v>
      </c>
      <c r="D92">
        <f>D32+(12/0.017)*(D18*D51+D33*D50)</f>
        <v>-0.011090019366759104</v>
      </c>
      <c r="E92">
        <f>E32+(12/0.017)*(E18*E51+E33*E50)</f>
        <v>0.04379866806466308</v>
      </c>
      <c r="F92">
        <f>F32+(12/0.017)*(F18*F51+F33*F50)</f>
        <v>0.02159263673010159</v>
      </c>
    </row>
    <row r="93" spans="1:6" ht="12.75">
      <c r="A93" t="s">
        <v>92</v>
      </c>
      <c r="B93">
        <f>B33+(13/0.017)*(B19*B51+B34*B50)</f>
        <v>0.13118861544320096</v>
      </c>
      <c r="C93">
        <f>C33+(13/0.017)*(C19*C51+C34*C50)</f>
        <v>0.10908001944697933</v>
      </c>
      <c r="D93">
        <f>D33+(13/0.017)*(D19*D51+D34*D50)</f>
        <v>0.11463815431699742</v>
      </c>
      <c r="E93">
        <f>E33+(13/0.017)*(E19*E51+E34*E50)</f>
        <v>0.10558058468962453</v>
      </c>
      <c r="F93">
        <f>F33+(13/0.017)*(F19*F51+F34*F50)</f>
        <v>0.07481195788018369</v>
      </c>
    </row>
    <row r="94" spans="1:6" ht="12.75">
      <c r="A94" t="s">
        <v>93</v>
      </c>
      <c r="B94">
        <f>B34+(14/0.017)*(B20*B51+B35*B50)</f>
        <v>-0.013171460124801944</v>
      </c>
      <c r="C94">
        <f>C34+(14/0.017)*(C20*C51+C35*C50)</f>
        <v>-0.010842577356926194</v>
      </c>
      <c r="D94">
        <f>D34+(14/0.017)*(D20*D51+D35*D50)</f>
        <v>-0.003669263096791056</v>
      </c>
      <c r="E94">
        <f>E34+(14/0.017)*(E20*E51+E35*E50)</f>
        <v>0.0023131442681573575</v>
      </c>
      <c r="F94">
        <f>F34+(14/0.017)*(F20*F51+F35*F50)</f>
        <v>-0.03775654469500342</v>
      </c>
    </row>
    <row r="95" spans="1:6" ht="12.75">
      <c r="A95" t="s">
        <v>94</v>
      </c>
      <c r="B95" s="49">
        <f>B35</f>
        <v>-0.00446611</v>
      </c>
      <c r="C95" s="49">
        <f>C35</f>
        <v>-0.002749005</v>
      </c>
      <c r="D95" s="49">
        <f>D35</f>
        <v>-0.005443868</v>
      </c>
      <c r="E95" s="49">
        <f>E35</f>
        <v>0.004276789</v>
      </c>
      <c r="F95" s="49">
        <f>F35</f>
        <v>-0.0006662788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-0.09235765508962511</v>
      </c>
      <c r="C103">
        <f>C63*10000/C62</f>
        <v>0.6899323312012827</v>
      </c>
      <c r="D103">
        <f>D63*10000/D62</f>
        <v>-0.307999175799279</v>
      </c>
      <c r="E103">
        <f>E63*10000/E62</f>
        <v>4.387423461092673</v>
      </c>
      <c r="F103">
        <f>F63*10000/F62</f>
        <v>-0.8744266965856963</v>
      </c>
      <c r="G103">
        <f>AVERAGE(C103:E103)</f>
        <v>1.5897855388315587</v>
      </c>
      <c r="H103">
        <f>STDEV(C103:E103)</f>
        <v>2.4736714173918117</v>
      </c>
      <c r="I103">
        <f>(B103*B4+C103*C4+D103*D4+E103*E4+F103*F4)/SUM(B4:F4)</f>
        <v>1.016995424115239</v>
      </c>
      <c r="K103">
        <f>(LN(H103)+LN(H123))/2-LN(K114*K115^3)</f>
        <v>-3.2711328921131915</v>
      </c>
    </row>
    <row r="104" spans="1:11" ht="12.75">
      <c r="A104" t="s">
        <v>68</v>
      </c>
      <c r="B104">
        <f>B64*10000/B62</f>
        <v>0.15196007107219278</v>
      </c>
      <c r="C104">
        <f>C64*10000/C62</f>
        <v>0.27347325082152146</v>
      </c>
      <c r="D104">
        <f>D64*10000/D62</f>
        <v>0.3606061063961576</v>
      </c>
      <c r="E104">
        <f>E64*10000/E62</f>
        <v>0.6705542268323448</v>
      </c>
      <c r="F104">
        <f>F64*10000/F62</f>
        <v>-1.6674077319603298</v>
      </c>
      <c r="G104">
        <f>AVERAGE(C104:E104)</f>
        <v>0.43487786135000794</v>
      </c>
      <c r="H104">
        <f>STDEV(C104:E104)</f>
        <v>0.2086996539656226</v>
      </c>
      <c r="I104">
        <f>(B104*B4+C104*C4+D104*D4+E104*E4+F104*F4)/SUM(B4:F4)</f>
        <v>0.11331348858919944</v>
      </c>
      <c r="K104">
        <f>(LN(H104)+LN(H124))/2-LN(K114*K115^4)</f>
        <v>-3.880342622057396</v>
      </c>
    </row>
    <row r="105" spans="1:11" ht="12.75">
      <c r="A105" t="s">
        <v>69</v>
      </c>
      <c r="B105">
        <f>B65*10000/B62</f>
        <v>0.14317935357362335</v>
      </c>
      <c r="C105">
        <f>C65*10000/C62</f>
        <v>-0.6531012879323733</v>
      </c>
      <c r="D105">
        <f>D65*10000/D62</f>
        <v>-0.09010102726225418</v>
      </c>
      <c r="E105">
        <f>E65*10000/E62</f>
        <v>-1.596686533431026</v>
      </c>
      <c r="F105">
        <f>F65*10000/F62</f>
        <v>-0.8163331060645853</v>
      </c>
      <c r="G105">
        <f>AVERAGE(C105:E105)</f>
        <v>-0.7799629495418845</v>
      </c>
      <c r="H105">
        <f>STDEV(C105:E105)</f>
        <v>0.7612623613046938</v>
      </c>
      <c r="I105">
        <f>(B105*B4+C105*C4+D105*D4+E105*E4+F105*F4)/SUM(B4:F4)</f>
        <v>-0.6509435084898793</v>
      </c>
      <c r="K105">
        <f>(LN(H105)+LN(H125))/2-LN(K114*K115^5)</f>
        <v>-2.948783049856484</v>
      </c>
    </row>
    <row r="106" spans="1:11" ht="12.75">
      <c r="A106" t="s">
        <v>70</v>
      </c>
      <c r="B106">
        <f>B66*10000/B62</f>
        <v>4.205893270606129</v>
      </c>
      <c r="C106">
        <f>C66*10000/C62</f>
        <v>2.483898180318622</v>
      </c>
      <c r="D106">
        <f>D66*10000/D62</f>
        <v>3.752204779466519</v>
      </c>
      <c r="E106">
        <f>E66*10000/E62</f>
        <v>2.775230001927716</v>
      </c>
      <c r="F106">
        <f>F66*10000/F62</f>
        <v>15.126937877914386</v>
      </c>
      <c r="G106">
        <f>AVERAGE(C106:E106)</f>
        <v>3.0037776539042853</v>
      </c>
      <c r="H106">
        <f>STDEV(C106:E106)</f>
        <v>0.6643236630427463</v>
      </c>
      <c r="I106">
        <f>(B106*B4+C106*C4+D106*D4+E106*E4+F106*F4)/SUM(B4:F4)</f>
        <v>4.7956423104340615</v>
      </c>
      <c r="K106">
        <f>(LN(H106)+LN(H126))/2-LN(K114*K115^6)</f>
        <v>-2.9001714501099345</v>
      </c>
    </row>
    <row r="107" spans="1:11" ht="12.75">
      <c r="A107" t="s">
        <v>71</v>
      </c>
      <c r="B107">
        <f>B67*10000/B62</f>
        <v>-0.38919608877471357</v>
      </c>
      <c r="C107">
        <f>C67*10000/C62</f>
        <v>-0.12764701356371091</v>
      </c>
      <c r="D107">
        <f>D67*10000/D62</f>
        <v>-0.11495358972178439</v>
      </c>
      <c r="E107">
        <f>E67*10000/E62</f>
        <v>0.011024076206370708</v>
      </c>
      <c r="F107">
        <f>F67*10000/F62</f>
        <v>-0.13758314166442823</v>
      </c>
      <c r="G107">
        <f>AVERAGE(C107:E107)</f>
        <v>-0.07719217569304153</v>
      </c>
      <c r="H107">
        <f>STDEV(C107:E107)</f>
        <v>0.0766606879475596</v>
      </c>
      <c r="I107">
        <f>(B107*B4+C107*C4+D107*D4+E107*E4+F107*F4)/SUM(B4:F4)</f>
        <v>-0.13050998649342688</v>
      </c>
      <c r="K107">
        <f>(LN(H107)+LN(H127))/2-LN(K114*K115^7)</f>
        <v>-3.522599459574683</v>
      </c>
    </row>
    <row r="108" spans="1:9" ht="12.75">
      <c r="A108" t="s">
        <v>72</v>
      </c>
      <c r="B108">
        <f>B68*10000/B62</f>
        <v>-0.22509056851064582</v>
      </c>
      <c r="C108">
        <f>C68*10000/C62</f>
        <v>-0.004900255551697222</v>
      </c>
      <c r="D108">
        <f>D68*10000/D62</f>
        <v>0.12033912229564442</v>
      </c>
      <c r="E108">
        <f>E68*10000/E62</f>
        <v>0.17182527469901399</v>
      </c>
      <c r="F108">
        <f>F68*10000/F62</f>
        <v>-0.13781466879011722</v>
      </c>
      <c r="G108">
        <f>AVERAGE(C108:E108)</f>
        <v>0.0957547138143204</v>
      </c>
      <c r="H108">
        <f>STDEV(C108:E108)</f>
        <v>0.09089154589884149</v>
      </c>
      <c r="I108">
        <f>(B108*B4+C108*C4+D108*D4+E108*E4+F108*F4)/SUM(B4:F4)</f>
        <v>0.018036532770981537</v>
      </c>
    </row>
    <row r="109" spans="1:9" ht="12.75">
      <c r="A109" t="s">
        <v>73</v>
      </c>
      <c r="B109">
        <f>B69*10000/B62</f>
        <v>0.05425600518297992</v>
      </c>
      <c r="C109">
        <f>C69*10000/C62</f>
        <v>0.004024248543043119</v>
      </c>
      <c r="D109">
        <f>D69*10000/D62</f>
        <v>0.06976666148907094</v>
      </c>
      <c r="E109">
        <f>E69*10000/E62</f>
        <v>0.04235474671942021</v>
      </c>
      <c r="F109">
        <f>F69*10000/F62</f>
        <v>-0.03569639076767591</v>
      </c>
      <c r="G109">
        <f>AVERAGE(C109:E109)</f>
        <v>0.038715218917178086</v>
      </c>
      <c r="H109">
        <f>STDEV(C109:E109)</f>
        <v>0.03302197506144934</v>
      </c>
      <c r="I109">
        <f>(B109*B4+C109*C4+D109*D4+E109*E4+F109*F4)/SUM(B4:F4)</f>
        <v>0.031034069250441713</v>
      </c>
    </row>
    <row r="110" spans="1:11" ht="12.75">
      <c r="A110" t="s">
        <v>74</v>
      </c>
      <c r="B110">
        <f>B70*10000/B62</f>
        <v>-0.3403237518345746</v>
      </c>
      <c r="C110">
        <f>C70*10000/C62</f>
        <v>-0.15105078632461139</v>
      </c>
      <c r="D110">
        <f>D70*10000/D62</f>
        <v>-0.0024210695698047126</v>
      </c>
      <c r="E110">
        <f>E70*10000/E62</f>
        <v>-0.040760852246837224</v>
      </c>
      <c r="F110">
        <f>F70*10000/F62</f>
        <v>-0.33645846179611943</v>
      </c>
      <c r="G110">
        <f>AVERAGE(C110:E110)</f>
        <v>-0.06474423604708444</v>
      </c>
      <c r="H110">
        <f>STDEV(C110:E110)</f>
        <v>0.07716281617162496</v>
      </c>
      <c r="I110">
        <f>(B110*B4+C110*C4+D110*D4+E110*E4+F110*F4)/SUM(B4:F4)</f>
        <v>-0.14098700077842413</v>
      </c>
      <c r="K110">
        <f>EXP(AVERAGE(K103:K107))</f>
        <v>0.03671367803913937</v>
      </c>
    </row>
    <row r="111" spans="1:9" ht="12.75">
      <c r="A111" t="s">
        <v>75</v>
      </c>
      <c r="B111">
        <f>B71*10000/B62</f>
        <v>-0.043644263169100285</v>
      </c>
      <c r="C111">
        <f>C71*10000/C62</f>
        <v>-0.04110251856938471</v>
      </c>
      <c r="D111">
        <f>D71*10000/D62</f>
        <v>-0.04510935455355096</v>
      </c>
      <c r="E111">
        <f>E71*10000/E62</f>
        <v>-0.050587973362006475</v>
      </c>
      <c r="F111">
        <f>F71*10000/F62</f>
        <v>-0.0009901578834198602</v>
      </c>
      <c r="G111">
        <f>AVERAGE(C111:E111)</f>
        <v>-0.04559994882831405</v>
      </c>
      <c r="H111">
        <f>STDEV(C111:E111)</f>
        <v>0.004761719774676046</v>
      </c>
      <c r="I111">
        <f>(B111*B4+C111*C4+D111*D4+E111*E4+F111*F4)/SUM(B4:F4)</f>
        <v>-0.03936337163618895</v>
      </c>
    </row>
    <row r="112" spans="1:9" ht="12.75">
      <c r="A112" t="s">
        <v>76</v>
      </c>
      <c r="B112">
        <f>B72*10000/B62</f>
        <v>-0.053674316624760854</v>
      </c>
      <c r="C112">
        <f>C72*10000/C62</f>
        <v>-0.033202691666686525</v>
      </c>
      <c r="D112">
        <f>D72*10000/D62</f>
        <v>-0.05678482381920748</v>
      </c>
      <c r="E112">
        <f>E72*10000/E62</f>
        <v>-0.04707758184755484</v>
      </c>
      <c r="F112">
        <f>F72*10000/F62</f>
        <v>-0.04793207696128329</v>
      </c>
      <c r="G112">
        <f>AVERAGE(C112:E112)</f>
        <v>-0.045688365777816285</v>
      </c>
      <c r="H112">
        <f>STDEV(C112:E112)</f>
        <v>0.01185228586311751</v>
      </c>
      <c r="I112">
        <f>(B112*B4+C112*C4+D112*D4+E112*E4+F112*F4)/SUM(B4:F4)</f>
        <v>-0.04714378305900869</v>
      </c>
    </row>
    <row r="113" spans="1:9" ht="12.75">
      <c r="A113" t="s">
        <v>77</v>
      </c>
      <c r="B113">
        <f>B73*10000/B62</f>
        <v>0.0265942876690717</v>
      </c>
      <c r="C113">
        <f>C73*10000/C62</f>
        <v>0.02468437328521468</v>
      </c>
      <c r="D113">
        <f>D73*10000/D62</f>
        <v>0.01815902675173258</v>
      </c>
      <c r="E113">
        <f>E73*10000/E62</f>
        <v>0.03814231902770836</v>
      </c>
      <c r="F113">
        <f>F73*10000/F62</f>
        <v>-0.012934787940906635</v>
      </c>
      <c r="G113">
        <f>AVERAGE(C113:E113)</f>
        <v>0.026995239688218542</v>
      </c>
      <c r="H113">
        <f>STDEV(C113:E113)</f>
        <v>0.010190096672562385</v>
      </c>
      <c r="I113">
        <f>(B113*B4+C113*C4+D113*D4+E113*E4+F113*F4)/SUM(B4:F4)</f>
        <v>0.021609419488995595</v>
      </c>
    </row>
    <row r="114" spans="1:11" ht="12.75">
      <c r="A114" t="s">
        <v>78</v>
      </c>
      <c r="B114">
        <f>B74*10000/B62</f>
        <v>-0.20609243450725334</v>
      </c>
      <c r="C114">
        <f>C74*10000/C62</f>
        <v>-0.17979474337627827</v>
      </c>
      <c r="D114">
        <f>D74*10000/D62</f>
        <v>-0.2030273738484418</v>
      </c>
      <c r="E114">
        <f>E74*10000/E62</f>
        <v>-0.1836017562737368</v>
      </c>
      <c r="F114">
        <f>F74*10000/F62</f>
        <v>-0.1488839859299718</v>
      </c>
      <c r="G114">
        <f>AVERAGE(C114:E114)</f>
        <v>-0.18880795783281892</v>
      </c>
      <c r="H114">
        <f>STDEV(C114:E114)</f>
        <v>0.012460625211817258</v>
      </c>
      <c r="I114">
        <f>(B114*B4+C114*C4+D114*D4+E114*E4+F114*F4)/SUM(B4:F4)</f>
        <v>-0.18598584974304766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-0.002906884165723491</v>
      </c>
      <c r="C115">
        <f>C75*10000/C62</f>
        <v>0.005668685591253242</v>
      </c>
      <c r="D115">
        <f>D75*10000/D62</f>
        <v>-0.0005815454893576767</v>
      </c>
      <c r="E115">
        <f>E75*10000/E62</f>
        <v>-0.00039218804685243596</v>
      </c>
      <c r="F115">
        <f>F75*10000/F62</f>
        <v>4.1563539093738666E-05</v>
      </c>
      <c r="G115">
        <f>AVERAGE(C115:E115)</f>
        <v>0.0015649840183477098</v>
      </c>
      <c r="H115">
        <f>STDEV(C115:E115)</f>
        <v>0.0035551707427152546</v>
      </c>
      <c r="I115">
        <f>(B115*B4+C115*C4+D115*D4+E115*E4+F115*F4)/SUM(B4:F4)</f>
        <v>0.0007137383126987526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36.62128061105078</v>
      </c>
      <c r="C122">
        <f>C82*10000/C62</f>
        <v>25.150830520798316</v>
      </c>
      <c r="D122">
        <f>D82*10000/D62</f>
        <v>-1.2903694184159231</v>
      </c>
      <c r="E122">
        <f>E82*10000/E62</f>
        <v>-23.358361314308073</v>
      </c>
      <c r="F122">
        <f>F82*10000/F62</f>
        <v>-40.17666819537589</v>
      </c>
      <c r="G122">
        <f>AVERAGE(C122:E122)</f>
        <v>0.1673665960247727</v>
      </c>
      <c r="H122">
        <f>STDEV(C122:E122)</f>
        <v>24.287428205547744</v>
      </c>
      <c r="I122">
        <f>(B122*B4+C122*C4+D122*D4+E122*E4+F122*F4)/SUM(B4:F4)</f>
        <v>0.07507611444469246</v>
      </c>
    </row>
    <row r="123" spans="1:9" ht="12.75">
      <c r="A123" t="s">
        <v>82</v>
      </c>
      <c r="B123">
        <f>B83*10000/B62</f>
        <v>-1.3587367707419258</v>
      </c>
      <c r="C123">
        <f>C83*10000/C62</f>
        <v>-0.6710416744637836</v>
      </c>
      <c r="D123">
        <f>D83*10000/D62</f>
        <v>-3.0973516622015267</v>
      </c>
      <c r="E123">
        <f>E83*10000/E62</f>
        <v>-0.8109423907663945</v>
      </c>
      <c r="F123">
        <f>F83*10000/F62</f>
        <v>6.787807824618401</v>
      </c>
      <c r="G123">
        <f>AVERAGE(C123:E123)</f>
        <v>-1.5264452424772348</v>
      </c>
      <c r="H123">
        <f>STDEV(C123:E123)</f>
        <v>1.3622420075940032</v>
      </c>
      <c r="I123">
        <f>(B123*B4+C123*C4+D123*D4+E123*E4+F123*F4)/SUM(B4:F4)</f>
        <v>-0.3925234796783531</v>
      </c>
    </row>
    <row r="124" spans="1:9" ht="12.75">
      <c r="A124" t="s">
        <v>83</v>
      </c>
      <c r="B124">
        <f>B84*10000/B62</f>
        <v>1.779988314645657</v>
      </c>
      <c r="C124">
        <f>C84*10000/C62</f>
        <v>3.3405773601823494</v>
      </c>
      <c r="D124">
        <f>D84*10000/D62</f>
        <v>0.4220870711910117</v>
      </c>
      <c r="E124">
        <f>E84*10000/E62</f>
        <v>1.6943176490419871</v>
      </c>
      <c r="F124">
        <f>F84*10000/F62</f>
        <v>2.5988044008352347</v>
      </c>
      <c r="G124">
        <f>AVERAGE(C124:E124)</f>
        <v>1.8189940268051161</v>
      </c>
      <c r="H124">
        <f>STDEV(C124:E124)</f>
        <v>1.4632342741725564</v>
      </c>
      <c r="I124">
        <f>(B124*B4+C124*C4+D124*D4+E124*E4+F124*F4)/SUM(B4:F4)</f>
        <v>1.9176727336757025</v>
      </c>
    </row>
    <row r="125" spans="1:9" ht="12.75">
      <c r="A125" t="s">
        <v>84</v>
      </c>
      <c r="B125">
        <f>B85*10000/B62</f>
        <v>-0.20361237665764423</v>
      </c>
      <c r="C125">
        <f>C85*10000/C62</f>
        <v>-0.311467276556923</v>
      </c>
      <c r="D125">
        <f>D85*10000/D62</f>
        <v>-1.7461078250235904</v>
      </c>
      <c r="E125">
        <f>E85*10000/E62</f>
        <v>-0.44645996935704924</v>
      </c>
      <c r="F125">
        <f>F85*10000/F62</f>
        <v>-1.9235815033992676</v>
      </c>
      <c r="G125">
        <f>AVERAGE(C125:E125)</f>
        <v>-0.8346783569791875</v>
      </c>
      <c r="H125">
        <f>STDEV(C125:E125)</f>
        <v>0.7922016871934412</v>
      </c>
      <c r="I125">
        <f>(B125*B4+C125*C4+D125*D4+E125*E4+F125*F4)/SUM(B4:F4)</f>
        <v>-0.8883117999065842</v>
      </c>
    </row>
    <row r="126" spans="1:9" ht="12.75">
      <c r="A126" t="s">
        <v>85</v>
      </c>
      <c r="B126">
        <f>B86*10000/B62</f>
        <v>-0.24402820841583042</v>
      </c>
      <c r="C126">
        <f>C86*10000/C62</f>
        <v>0.28689590522919506</v>
      </c>
      <c r="D126">
        <f>D86*10000/D62</f>
        <v>-0.10159537507679756</v>
      </c>
      <c r="E126">
        <f>E86*10000/E62</f>
        <v>-0.31827626903258316</v>
      </c>
      <c r="F126">
        <f>F86*10000/F62</f>
        <v>1.17339040739551</v>
      </c>
      <c r="G126">
        <f>AVERAGE(C126:E126)</f>
        <v>-0.04432524629339522</v>
      </c>
      <c r="H126">
        <f>STDEV(C126:E126)</f>
        <v>0.30662394046018754</v>
      </c>
      <c r="I126">
        <f>(B126*B4+C126*C4+D126*D4+E126*E4+F126*F4)/SUM(B4:F4)</f>
        <v>0.08923626208567924</v>
      </c>
    </row>
    <row r="127" spans="1:9" ht="12.75">
      <c r="A127" t="s">
        <v>86</v>
      </c>
      <c r="B127">
        <f>B87*10000/B62</f>
        <v>-0.22484108774872968</v>
      </c>
      <c r="C127">
        <f>C87*10000/C62</f>
        <v>0.23061005812127142</v>
      </c>
      <c r="D127">
        <f>D87*10000/D62</f>
        <v>-0.010565032346084852</v>
      </c>
      <c r="E127">
        <f>E87*10000/E62</f>
        <v>-0.2383568392089399</v>
      </c>
      <c r="F127">
        <f>F87*10000/F62</f>
        <v>0.14377993753741125</v>
      </c>
      <c r="G127">
        <f>AVERAGE(C127:E127)</f>
        <v>-0.006103937811251116</v>
      </c>
      <c r="H127">
        <f>STDEV(C127:E127)</f>
        <v>0.2345152739614582</v>
      </c>
      <c r="I127">
        <f>(B127*B4+C127*C4+D127*D4+E127*E4+F127*F4)/SUM(B4:F4)</f>
        <v>-0.017801485653009187</v>
      </c>
    </row>
    <row r="128" spans="1:9" ht="12.75">
      <c r="A128" t="s">
        <v>87</v>
      </c>
      <c r="B128">
        <f>B88*10000/B62</f>
        <v>0.21350177477596788</v>
      </c>
      <c r="C128">
        <f>C88*10000/C62</f>
        <v>0.559986786203094</v>
      </c>
      <c r="D128">
        <f>D88*10000/D62</f>
        <v>-0.21978113982121206</v>
      </c>
      <c r="E128">
        <f>E88*10000/E62</f>
        <v>0.22776846524790717</v>
      </c>
      <c r="F128">
        <f>F88*10000/F62</f>
        <v>0.3417371906264213</v>
      </c>
      <c r="G128">
        <f>AVERAGE(C128:E128)</f>
        <v>0.18932470387659636</v>
      </c>
      <c r="H128">
        <f>STDEV(C128:E128)</f>
        <v>0.39130288358935283</v>
      </c>
      <c r="I128">
        <f>(B128*B4+C128*C4+D128*D4+E128*E4+F128*F4)/SUM(B4:F4)</f>
        <v>0.2132420500157284</v>
      </c>
    </row>
    <row r="129" spans="1:9" ht="12.75">
      <c r="A129" t="s">
        <v>88</v>
      </c>
      <c r="B129">
        <f>B89*10000/B62</f>
        <v>0.08861660259922424</v>
      </c>
      <c r="C129">
        <f>C89*10000/C62</f>
        <v>0.022008440601147792</v>
      </c>
      <c r="D129">
        <f>D89*10000/D62</f>
        <v>-0.07184852465297563</v>
      </c>
      <c r="E129">
        <f>E89*10000/E62</f>
        <v>0.07237866052772648</v>
      </c>
      <c r="F129">
        <f>F89*10000/F62</f>
        <v>-0.06767271042814013</v>
      </c>
      <c r="G129">
        <f>AVERAGE(C129:E129)</f>
        <v>0.007512858825299548</v>
      </c>
      <c r="H129">
        <f>STDEV(C129:E129)</f>
        <v>0.07319809870858916</v>
      </c>
      <c r="I129">
        <f>(B129*B4+C129*C4+D129*D4+E129*E4+F129*F4)/SUM(B4:F4)</f>
        <v>0.009251644204812972</v>
      </c>
    </row>
    <row r="130" spans="1:9" ht="12.75">
      <c r="A130" t="s">
        <v>89</v>
      </c>
      <c r="B130">
        <f>B90*10000/B62</f>
        <v>-0.016627284083565116</v>
      </c>
      <c r="C130">
        <f>C90*10000/C62</f>
        <v>0.019487547783796924</v>
      </c>
      <c r="D130">
        <f>D90*10000/D62</f>
        <v>0.01325989582048327</v>
      </c>
      <c r="E130">
        <f>E90*10000/E62</f>
        <v>0.039301662835641744</v>
      </c>
      <c r="F130">
        <f>F90*10000/F62</f>
        <v>0.16212196732821557</v>
      </c>
      <c r="G130">
        <f>AVERAGE(C130:E130)</f>
        <v>0.02401636881330731</v>
      </c>
      <c r="H130">
        <f>STDEV(C130:E130)</f>
        <v>0.013598752599262583</v>
      </c>
      <c r="I130">
        <f>(B130*B4+C130*C4+D130*D4+E130*E4+F130*F4)/SUM(B4:F4)</f>
        <v>0.036548849565280636</v>
      </c>
    </row>
    <row r="131" spans="1:9" ht="12.75">
      <c r="A131" t="s">
        <v>90</v>
      </c>
      <c r="B131">
        <f>B91*10000/B62</f>
        <v>0.005636663163607471</v>
      </c>
      <c r="C131">
        <f>C91*10000/C62</f>
        <v>0.005297494376074313</v>
      </c>
      <c r="D131">
        <f>D91*10000/D62</f>
        <v>0.020733172778359846</v>
      </c>
      <c r="E131">
        <f>E91*10000/E62</f>
        <v>0.028407797592470453</v>
      </c>
      <c r="F131">
        <f>F91*10000/F62</f>
        <v>-0.002872940443470221</v>
      </c>
      <c r="G131">
        <f>AVERAGE(C131:E131)</f>
        <v>0.01814615491563487</v>
      </c>
      <c r="H131">
        <f>STDEV(C131:E131)</f>
        <v>0.011770345141710416</v>
      </c>
      <c r="I131">
        <f>(B131*B4+C131*C4+D131*D4+E131*E4+F131*F4)/SUM(B4:F4)</f>
        <v>0.01352524258971848</v>
      </c>
    </row>
    <row r="132" spans="1:9" ht="12.75">
      <c r="A132" t="s">
        <v>91</v>
      </c>
      <c r="B132">
        <f>B92*10000/B62</f>
        <v>0.05930589221759027</v>
      </c>
      <c r="C132">
        <f>C92*10000/C62</f>
        <v>0.06585858823287927</v>
      </c>
      <c r="D132">
        <f>D92*10000/D62</f>
        <v>-0.011089992466004091</v>
      </c>
      <c r="E132">
        <f>E92*10000/E62</f>
        <v>0.04379875147160139</v>
      </c>
      <c r="F132">
        <f>F92*10000/F62</f>
        <v>0.02159283886973136</v>
      </c>
      <c r="G132">
        <f>AVERAGE(C132:E132)</f>
        <v>0.032855782412825524</v>
      </c>
      <c r="H132">
        <f>STDEV(C132:E132)</f>
        <v>0.039624265882904824</v>
      </c>
      <c r="I132">
        <f>(B132*B4+C132*C4+D132*D4+E132*E4+F132*F4)/SUM(B4:F4)</f>
        <v>0.03519655257643469</v>
      </c>
    </row>
    <row r="133" spans="1:9" ht="12.75">
      <c r="A133" t="s">
        <v>92</v>
      </c>
      <c r="B133">
        <f>B93*10000/B62</f>
        <v>0.13118853266176558</v>
      </c>
      <c r="C133">
        <f>C93*10000/C62</f>
        <v>0.10908018476493107</v>
      </c>
      <c r="D133">
        <f>D93*10000/D62</f>
        <v>0.11463787624237894</v>
      </c>
      <c r="E133">
        <f>E93*10000/E62</f>
        <v>0.10558078574946729</v>
      </c>
      <c r="F133">
        <f>F93*10000/F62</f>
        <v>0.07481265823288527</v>
      </c>
      <c r="G133">
        <f>AVERAGE(C133:E133)</f>
        <v>0.1097662822522591</v>
      </c>
      <c r="H133">
        <f>STDEV(C133:E133)</f>
        <v>0.0045673591243504</v>
      </c>
      <c r="I133">
        <f>(B133*B4+C133*C4+D133*D4+E133*E4+F133*F4)/SUM(B4:F4)</f>
        <v>0.1082092228722605</v>
      </c>
    </row>
    <row r="134" spans="1:9" ht="12.75">
      <c r="A134" t="s">
        <v>93</v>
      </c>
      <c r="B134">
        <f>B94*10000/B62</f>
        <v>-0.013171451813468134</v>
      </c>
      <c r="C134">
        <f>C94*10000/C62</f>
        <v>-0.0108425937895661</v>
      </c>
      <c r="D134">
        <f>D94*10000/D62</f>
        <v>-0.0036692541963604633</v>
      </c>
      <c r="E134">
        <f>E94*10000/E62</f>
        <v>0.002313148673137915</v>
      </c>
      <c r="F134">
        <f>F94*10000/F62</f>
        <v>-0.03775689815317814</v>
      </c>
      <c r="G134">
        <f>AVERAGE(C134:E134)</f>
        <v>-0.004066233104262883</v>
      </c>
      <c r="H134">
        <f>STDEV(C134:E134)</f>
        <v>0.0065868493322861045</v>
      </c>
      <c r="I134">
        <f>(B134*B4+C134*C4+D134*D4+E134*E4+F134*F4)/SUM(B4:F4)</f>
        <v>-0.009883230512630585</v>
      </c>
    </row>
    <row r="135" spans="1:9" ht="12.75">
      <c r="A135" t="s">
        <v>94</v>
      </c>
      <c r="B135">
        <f>B95*10000/B62</f>
        <v>-0.004466107181836281</v>
      </c>
      <c r="C135">
        <f>C95*10000/C62</f>
        <v>-0.0027490091662980836</v>
      </c>
      <c r="D135">
        <f>D95*10000/D62</f>
        <v>-0.005443854794959093</v>
      </c>
      <c r="E135">
        <f>E95*10000/E62</f>
        <v>0.004276797144400093</v>
      </c>
      <c r="F135">
        <f>F95*10000/F62</f>
        <v>-0.0006662850373739548</v>
      </c>
      <c r="G135">
        <f>AVERAGE(C135:E135)</f>
        <v>-0.0013053556056190276</v>
      </c>
      <c r="H135">
        <f>STDEV(C135:E135)</f>
        <v>0.005018552603489164</v>
      </c>
      <c r="I135">
        <f>(B135*B4+C135*C4+D135*D4+E135*E4+F135*F4)/SUM(B4:F4)</f>
        <v>-0.0016784651402317935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2004-12-03T08:29:56Z</cp:lastPrinted>
  <dcterms:created xsi:type="dcterms:W3CDTF">2004-12-03T08:29:56Z</dcterms:created>
  <dcterms:modified xsi:type="dcterms:W3CDTF">2004-12-03T17:36:24Z</dcterms:modified>
  <cp:category/>
  <cp:version/>
  <cp:contentType/>
  <cp:contentStatus/>
</cp:coreProperties>
</file>