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<sst xmlns="http://schemas.openxmlformats.org/spreadsheetml/2006/main" count="203" uniqueCount="98">
  <si>
    <t xml:space="preserve"> Mon 06/12/2004       11:47:03</t>
  </si>
  <si>
    <t>LISSNER</t>
  </si>
  <si>
    <t>HCMQAP422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</si>
  <si>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</si>
  <si>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</si>
  <si>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</si>
  <si>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</si>
  <si>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</si>
  <si>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</si>
  <si>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</si>
  <si>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</si>
  <si>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</si>
  <si>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</si>
  <si>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</si>
  <si>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</si>
  <si>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</si>
  <si>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</si>
  <si>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</si>
  <si>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</si>
  <si>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</si>
  <si>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</si>
  <si>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</si>
  <si>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</si>
  <si>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</si>
  <si>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</si>
  <si>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</si>
  <si>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</si>
  <si>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</si>
  <si>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</si>
  <si>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</si>
  <si>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</si>
  <si>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</si>
  <si>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</si>
  <si>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</si>
  <si>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</si>
  <si>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</si>
  <si>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</si>
  <si>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</si>
  <si>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</si>
  <si>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</si>
  <si>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</si>
  <si>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</si>
  <si>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</si>
  <si>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</si>
  <si>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</si>
  <si>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</si>
  <si>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</si>
  <si>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</si>
  <si>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</si>
  <si>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</si>
  <si>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ACCEPTED           </t>
  </si>
  <si>
    <t>Duration : 32mn</t>
  </si>
  <si>
    <t>INT.TF (T/kA)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</si>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</sst>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3221384"/>
        <c:axId val="53448137"/>
      </c:lineChart>
      <c:catAx>
        <c:axId val="432213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448137"/>
        <c:crosses val="autoZero"/>
        <c:auto val="1"/>
        <c:lblOffset val="100"/>
        <c:noMultiLvlLbl val="0"/>
      </c:catAx>
      <c:valAx>
        <c:axId val="534481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2138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-0.002262</v>
      </c>
      <c r="C4" s="12">
        <v>-0.003753</v>
      </c>
      <c r="D4" s="12">
        <v>-0.003752</v>
      </c>
      <c r="E4" s="12">
        <v>-0.003753</v>
      </c>
      <c r="F4" s="24">
        <v>-0.002083</v>
      </c>
      <c r="G4" s="34">
        <v>-0.011702</v>
      </c>
    </row>
    <row r="5" spans="1:7" ht="12.75" thickBot="1">
      <c r="A5" s="44" t="s">
        <v>13</v>
      </c>
      <c r="B5" s="45">
        <v>4.188784</v>
      </c>
      <c r="C5" s="46">
        <v>1.571968</v>
      </c>
      <c r="D5" s="46">
        <v>-0.029771</v>
      </c>
      <c r="E5" s="46">
        <v>-2.223533</v>
      </c>
      <c r="F5" s="47">
        <v>-3.423282</v>
      </c>
      <c r="G5" s="48">
        <v>6.571242</v>
      </c>
    </row>
    <row r="6" spans="1:7" ht="12.75" thickTop="1">
      <c r="A6" s="6" t="s">
        <v>14</v>
      </c>
      <c r="B6" s="39">
        <v>-111.2562</v>
      </c>
      <c r="C6" s="40">
        <v>123.198</v>
      </c>
      <c r="D6" s="40">
        <v>14.4053</v>
      </c>
      <c r="E6" s="40">
        <v>-16.90669</v>
      </c>
      <c r="F6" s="41">
        <v>-96.54804</v>
      </c>
      <c r="G6" s="42">
        <v>0.01086954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-1.648225</v>
      </c>
      <c r="C8" s="13">
        <v>0.7151023</v>
      </c>
      <c r="D8" s="13">
        <v>-2.404249</v>
      </c>
      <c r="E8" s="13">
        <v>-2.482785</v>
      </c>
      <c r="F8" s="25">
        <v>-4.134432</v>
      </c>
      <c r="G8" s="35">
        <v>-1.794259</v>
      </c>
    </row>
    <row r="9" spans="1:7" ht="12">
      <c r="A9" s="20" t="s">
        <v>17</v>
      </c>
      <c r="B9" s="29">
        <v>0.6205427</v>
      </c>
      <c r="C9" s="13">
        <v>-0.4789656</v>
      </c>
      <c r="D9" s="13">
        <v>-0.436911</v>
      </c>
      <c r="E9" s="13">
        <v>-0.2263968</v>
      </c>
      <c r="F9" s="25">
        <v>-1.21709</v>
      </c>
      <c r="G9" s="35">
        <v>-0.3470949</v>
      </c>
    </row>
    <row r="10" spans="1:7" ht="12">
      <c r="A10" s="20" t="s">
        <v>18</v>
      </c>
      <c r="B10" s="29">
        <v>-0.2437394</v>
      </c>
      <c r="C10" s="13">
        <v>0.3056301</v>
      </c>
      <c r="D10" s="13">
        <v>0.7974853</v>
      </c>
      <c r="E10" s="13">
        <v>0.4614346</v>
      </c>
      <c r="F10" s="25">
        <v>-0.3207489</v>
      </c>
      <c r="G10" s="35">
        <v>0.2981169</v>
      </c>
    </row>
    <row r="11" spans="1:7" ht="12">
      <c r="A11" s="21" t="s">
        <v>19</v>
      </c>
      <c r="B11" s="31">
        <v>3.852593</v>
      </c>
      <c r="C11" s="15">
        <v>2.815349</v>
      </c>
      <c r="D11" s="15">
        <v>2.684321</v>
      </c>
      <c r="E11" s="15">
        <v>1.651316</v>
      </c>
      <c r="F11" s="27">
        <v>13.97898</v>
      </c>
      <c r="G11" s="37">
        <v>4.144512</v>
      </c>
    </row>
    <row r="12" spans="1:7" ht="12">
      <c r="A12" s="20" t="s">
        <v>20</v>
      </c>
      <c r="B12" s="29">
        <v>0.2163668</v>
      </c>
      <c r="C12" s="13">
        <v>-0.05011256</v>
      </c>
      <c r="D12" s="13">
        <v>-0.01380663</v>
      </c>
      <c r="E12" s="13">
        <v>0.05469279</v>
      </c>
      <c r="F12" s="25">
        <v>-0.4458442</v>
      </c>
      <c r="G12" s="35">
        <v>-0.0303562</v>
      </c>
    </row>
    <row r="13" spans="1:7" ht="12">
      <c r="A13" s="20" t="s">
        <v>21</v>
      </c>
      <c r="B13" s="29">
        <v>0.06148839</v>
      </c>
      <c r="C13" s="13">
        <v>-0.1068033</v>
      </c>
      <c r="D13" s="13">
        <v>-0.0427541</v>
      </c>
      <c r="E13" s="13">
        <v>0.06465571</v>
      </c>
      <c r="F13" s="25">
        <v>-0.3186396</v>
      </c>
      <c r="G13" s="35">
        <v>-0.0540066</v>
      </c>
    </row>
    <row r="14" spans="1:7" ht="12">
      <c r="A14" s="20" t="s">
        <v>22</v>
      </c>
      <c r="B14" s="29">
        <v>0.06182636</v>
      </c>
      <c r="C14" s="13">
        <v>-0.0406442</v>
      </c>
      <c r="D14" s="13">
        <v>0.01331679</v>
      </c>
      <c r="E14" s="13">
        <v>-0.06494273</v>
      </c>
      <c r="F14" s="25">
        <v>0.1823858</v>
      </c>
      <c r="G14" s="35">
        <v>0.01111972</v>
      </c>
    </row>
    <row r="15" spans="1:7" ht="12">
      <c r="A15" s="21" t="s">
        <v>23</v>
      </c>
      <c r="B15" s="31">
        <v>-0.3341134</v>
      </c>
      <c r="C15" s="15">
        <v>-0.09448708</v>
      </c>
      <c r="D15" s="15">
        <v>-0.08796818</v>
      </c>
      <c r="E15" s="15">
        <v>-0.1772394</v>
      </c>
      <c r="F15" s="27">
        <v>-0.3556032</v>
      </c>
      <c r="G15" s="37">
        <v>-0.1824351</v>
      </c>
    </row>
    <row r="16" spans="1:7" ht="12">
      <c r="A16" s="20" t="s">
        <v>24</v>
      </c>
      <c r="B16" s="29">
        <v>0.01775744</v>
      </c>
      <c r="C16" s="13">
        <v>0.02382208</v>
      </c>
      <c r="D16" s="13">
        <v>0.01282969</v>
      </c>
      <c r="E16" s="13">
        <v>0.04511003</v>
      </c>
      <c r="F16" s="25">
        <v>-0.04571879</v>
      </c>
      <c r="G16" s="35">
        <v>0.01614297</v>
      </c>
    </row>
    <row r="17" spans="1:7" ht="12">
      <c r="A17" s="20" t="s">
        <v>25</v>
      </c>
      <c r="B17" s="29">
        <v>-0.05426157</v>
      </c>
      <c r="C17" s="13">
        <v>-0.03632663</v>
      </c>
      <c r="D17" s="13">
        <v>-0.03542452</v>
      </c>
      <c r="E17" s="13">
        <v>-0.04116155</v>
      </c>
      <c r="F17" s="25">
        <v>-0.03071765</v>
      </c>
      <c r="G17" s="35">
        <v>-0.03912219</v>
      </c>
    </row>
    <row r="18" spans="1:7" ht="12">
      <c r="A18" s="20" t="s">
        <v>26</v>
      </c>
      <c r="B18" s="29">
        <v>0.04813141</v>
      </c>
      <c r="C18" s="13">
        <v>-0.006765302</v>
      </c>
      <c r="D18" s="13">
        <v>0.01580804</v>
      </c>
      <c r="E18" s="13">
        <v>0.03074499</v>
      </c>
      <c r="F18" s="25">
        <v>0.03029087</v>
      </c>
      <c r="G18" s="35">
        <v>0.02057395</v>
      </c>
    </row>
    <row r="19" spans="1:7" ht="12">
      <c r="A19" s="21" t="s">
        <v>27</v>
      </c>
      <c r="B19" s="31">
        <v>-0.2158436</v>
      </c>
      <c r="C19" s="15">
        <v>-0.1961211</v>
      </c>
      <c r="D19" s="15">
        <v>-0.190073</v>
      </c>
      <c r="E19" s="15">
        <v>-0.1816844</v>
      </c>
      <c r="F19" s="27">
        <v>-0.1577254</v>
      </c>
      <c r="G19" s="37">
        <v>-0.188927</v>
      </c>
    </row>
    <row r="20" spans="1:7" ht="12.75" thickBot="1">
      <c r="A20" s="44" t="s">
        <v>28</v>
      </c>
      <c r="B20" s="45">
        <v>-0.003597326</v>
      </c>
      <c r="C20" s="46">
        <v>0.0006193638</v>
      </c>
      <c r="D20" s="46">
        <v>-0.006513468</v>
      </c>
      <c r="E20" s="46">
        <v>-0.006089868</v>
      </c>
      <c r="F20" s="47">
        <v>-0.006994347</v>
      </c>
      <c r="G20" s="48">
        <v>-0.004336843</v>
      </c>
    </row>
    <row r="21" spans="1:7" ht="12.75" thickTop="1">
      <c r="A21" s="6" t="s">
        <v>29</v>
      </c>
      <c r="B21" s="39">
        <v>-21.67384</v>
      </c>
      <c r="C21" s="40">
        <v>65.51835</v>
      </c>
      <c r="D21" s="40">
        <v>-20.24565</v>
      </c>
      <c r="E21" s="40">
        <v>12.24673</v>
      </c>
      <c r="F21" s="41">
        <v>-80.07628</v>
      </c>
      <c r="G21" s="43">
        <v>0.004501646</v>
      </c>
    </row>
    <row r="22" spans="1:7" ht="12">
      <c r="A22" s="20" t="s">
        <v>30</v>
      </c>
      <c r="B22" s="29">
        <v>83.77763</v>
      </c>
      <c r="C22" s="13">
        <v>31.43947</v>
      </c>
      <c r="D22" s="13">
        <v>-0.5954287</v>
      </c>
      <c r="E22" s="13">
        <v>-44.47094</v>
      </c>
      <c r="F22" s="25">
        <v>-68.46671</v>
      </c>
      <c r="G22" s="36">
        <v>0</v>
      </c>
    </row>
    <row r="23" spans="1:7" ht="12">
      <c r="A23" s="20" t="s">
        <v>31</v>
      </c>
      <c r="B23" s="29">
        <v>-0.6255613</v>
      </c>
      <c r="C23" s="13">
        <v>1.203844</v>
      </c>
      <c r="D23" s="13">
        <v>-0.1159471</v>
      </c>
      <c r="E23" s="13">
        <v>-1.175321</v>
      </c>
      <c r="F23" s="25">
        <v>10.48587</v>
      </c>
      <c r="G23" s="35">
        <v>1.288064</v>
      </c>
    </row>
    <row r="24" spans="1:7" ht="12">
      <c r="A24" s="20" t="s">
        <v>32</v>
      </c>
      <c r="B24" s="29">
        <v>-1.247332</v>
      </c>
      <c r="C24" s="13">
        <v>-1.963615</v>
      </c>
      <c r="D24" s="13">
        <v>-3.238392</v>
      </c>
      <c r="E24" s="13">
        <v>-4.192108</v>
      </c>
      <c r="F24" s="25">
        <v>-0.6523842</v>
      </c>
      <c r="G24" s="35">
        <v>-2.527294</v>
      </c>
    </row>
    <row r="25" spans="1:7" ht="12">
      <c r="A25" s="20" t="s">
        <v>33</v>
      </c>
      <c r="B25" s="29">
        <v>-0.3374285</v>
      </c>
      <c r="C25" s="13">
        <v>0.6038535</v>
      </c>
      <c r="D25" s="13">
        <v>-0.1437481</v>
      </c>
      <c r="E25" s="13">
        <v>0.04135548</v>
      </c>
      <c r="F25" s="25">
        <v>-1.954562</v>
      </c>
      <c r="G25" s="35">
        <v>-0.1892045</v>
      </c>
    </row>
    <row r="26" spans="1:7" ht="12">
      <c r="A26" s="21" t="s">
        <v>34</v>
      </c>
      <c r="B26" s="31">
        <v>0.5203207</v>
      </c>
      <c r="C26" s="15">
        <v>0.618707</v>
      </c>
      <c r="D26" s="15">
        <v>0.6014504</v>
      </c>
      <c r="E26" s="15">
        <v>0.5860463</v>
      </c>
      <c r="F26" s="27">
        <v>1.519282</v>
      </c>
      <c r="G26" s="37">
        <v>0.7130018</v>
      </c>
    </row>
    <row r="27" spans="1:7" ht="12">
      <c r="A27" s="20" t="s">
        <v>35</v>
      </c>
      <c r="B27" s="29">
        <v>-0.06423854</v>
      </c>
      <c r="C27" s="13">
        <v>-0.08386327</v>
      </c>
      <c r="D27" s="13">
        <v>-0.2595666</v>
      </c>
      <c r="E27" s="13">
        <v>-0.3180031</v>
      </c>
      <c r="F27" s="25">
        <v>0.2864114</v>
      </c>
      <c r="G27" s="35">
        <v>-0.1301568</v>
      </c>
    </row>
    <row r="28" spans="1:7" ht="12">
      <c r="A28" s="20" t="s">
        <v>36</v>
      </c>
      <c r="B28" s="29">
        <v>-0.2128199</v>
      </c>
      <c r="C28" s="13">
        <v>-0.4350287</v>
      </c>
      <c r="D28" s="13">
        <v>-0.2495404</v>
      </c>
      <c r="E28" s="13">
        <v>-0.2873233</v>
      </c>
      <c r="F28" s="25">
        <v>-0.4012151</v>
      </c>
      <c r="G28" s="35">
        <v>-0.3181749</v>
      </c>
    </row>
    <row r="29" spans="1:7" ht="12">
      <c r="A29" s="20" t="s">
        <v>37</v>
      </c>
      <c r="B29" s="29">
        <v>-0.00411298</v>
      </c>
      <c r="C29" s="13">
        <v>-0.0948202</v>
      </c>
      <c r="D29" s="13">
        <v>0.01894086</v>
      </c>
      <c r="E29" s="13">
        <v>0.003871521</v>
      </c>
      <c r="F29" s="25">
        <v>-0.04834079</v>
      </c>
      <c r="G29" s="35">
        <v>-0.02437007</v>
      </c>
    </row>
    <row r="30" spans="1:7" ht="12">
      <c r="A30" s="21" t="s">
        <v>38</v>
      </c>
      <c r="B30" s="31">
        <v>0.09215519</v>
      </c>
      <c r="C30" s="15">
        <v>0.1063751</v>
      </c>
      <c r="D30" s="15">
        <v>0.01082222</v>
      </c>
      <c r="E30" s="15">
        <v>-0.06270181</v>
      </c>
      <c r="F30" s="27">
        <v>0.3680807</v>
      </c>
      <c r="G30" s="37">
        <v>0.07558119</v>
      </c>
    </row>
    <row r="31" spans="1:7" ht="12">
      <c r="A31" s="20" t="s">
        <v>39</v>
      </c>
      <c r="B31" s="29">
        <v>-0.04821253</v>
      </c>
      <c r="C31" s="13">
        <v>-0.06682858</v>
      </c>
      <c r="D31" s="13">
        <v>-0.0333269</v>
      </c>
      <c r="E31" s="13">
        <v>-0.03106961</v>
      </c>
      <c r="F31" s="25">
        <v>-0.03151747</v>
      </c>
      <c r="G31" s="35">
        <v>-0.04275631</v>
      </c>
    </row>
    <row r="32" spans="1:7" ht="12">
      <c r="A32" s="20" t="s">
        <v>40</v>
      </c>
      <c r="B32" s="29">
        <v>-0.002759836</v>
      </c>
      <c r="C32" s="13">
        <v>-0.03118816</v>
      </c>
      <c r="D32" s="13">
        <v>0.01449907</v>
      </c>
      <c r="E32" s="13">
        <v>-0.003753602</v>
      </c>
      <c r="F32" s="25">
        <v>-0.04939153</v>
      </c>
      <c r="G32" s="35">
        <v>-0.01191856</v>
      </c>
    </row>
    <row r="33" spans="1:7" ht="12">
      <c r="A33" s="20" t="s">
        <v>41</v>
      </c>
      <c r="B33" s="29">
        <v>0.127388</v>
      </c>
      <c r="C33" s="13">
        <v>0.07555483</v>
      </c>
      <c r="D33" s="13">
        <v>0.1055401</v>
      </c>
      <c r="E33" s="13">
        <v>0.0918748</v>
      </c>
      <c r="F33" s="25">
        <v>0.09516512</v>
      </c>
      <c r="G33" s="35">
        <v>0.09682681</v>
      </c>
    </row>
    <row r="34" spans="1:7" ht="12">
      <c r="A34" s="21" t="s">
        <v>42</v>
      </c>
      <c r="B34" s="31">
        <v>-0.01162104</v>
      </c>
      <c r="C34" s="15">
        <v>-0.006555133</v>
      </c>
      <c r="D34" s="15">
        <v>-0.000157425</v>
      </c>
      <c r="E34" s="15">
        <v>0.003097313</v>
      </c>
      <c r="F34" s="27">
        <v>-0.01498369</v>
      </c>
      <c r="G34" s="37">
        <v>-0.004590667</v>
      </c>
    </row>
    <row r="35" spans="1:7" ht="12.75" thickBot="1">
      <c r="A35" s="22" t="s">
        <v>43</v>
      </c>
      <c r="B35" s="32">
        <v>-0.003805277</v>
      </c>
      <c r="C35" s="16">
        <v>-0.004774587</v>
      </c>
      <c r="D35" s="16">
        <v>0.000487429</v>
      </c>
      <c r="E35" s="16">
        <v>-0.0008694399</v>
      </c>
      <c r="F35" s="28">
        <v>-0.003968866</v>
      </c>
      <c r="G35" s="38">
        <v>-0.002322789</v>
      </c>
    </row>
    <row r="36" spans="1:7" ht="12">
      <c r="A36" s="4" t="s">
        <v>44</v>
      </c>
      <c r="B36" s="3">
        <v>20.73364</v>
      </c>
      <c r="C36" s="3">
        <v>20.73669</v>
      </c>
      <c r="D36" s="3">
        <v>20.7489</v>
      </c>
      <c r="E36" s="3">
        <v>20.75195</v>
      </c>
      <c r="F36" s="3">
        <v>20.76721</v>
      </c>
      <c r="G36" s="3"/>
    </row>
    <row r="37" spans="1:6" ht="12">
      <c r="A37" s="4" t="s">
        <v>45</v>
      </c>
      <c r="B37" s="2">
        <v>0.273641</v>
      </c>
      <c r="C37" s="2">
        <v>0.2502441</v>
      </c>
      <c r="D37" s="2">
        <v>0.2415975</v>
      </c>
      <c r="E37" s="2">
        <v>0.2283732</v>
      </c>
      <c r="F37" s="2">
        <v>0.2222697</v>
      </c>
    </row>
    <row r="38" spans="1:7" ht="12">
      <c r="A38" s="4" t="s">
        <v>53</v>
      </c>
      <c r="B38" s="2">
        <v>0.000189431</v>
      </c>
      <c r="C38" s="2">
        <v>-0.0002097847</v>
      </c>
      <c r="D38" s="2">
        <v>-2.449105E-05</v>
      </c>
      <c r="E38" s="2">
        <v>2.88334E-05</v>
      </c>
      <c r="F38" s="2">
        <v>0.000163192</v>
      </c>
      <c r="G38" s="2">
        <v>0.0002914583</v>
      </c>
    </row>
    <row r="39" spans="1:7" ht="12.75" thickBot="1">
      <c r="A39" s="4" t="s">
        <v>54</v>
      </c>
      <c r="B39" s="2">
        <v>3.525852E-05</v>
      </c>
      <c r="C39" s="2">
        <v>-0.0001107216</v>
      </c>
      <c r="D39" s="2">
        <v>3.441615E-05</v>
      </c>
      <c r="E39" s="2">
        <v>-2.069122E-05</v>
      </c>
      <c r="F39" s="2">
        <v>0.000137247</v>
      </c>
      <c r="G39" s="2">
        <v>0.001102675</v>
      </c>
    </row>
    <row r="40" spans="2:7" ht="12.75" thickBot="1">
      <c r="B40" s="7" t="s">
        <v>46</v>
      </c>
      <c r="C40" s="18">
        <v>-0.003753</v>
      </c>
      <c r="D40" s="17" t="s">
        <v>47</v>
      </c>
      <c r="E40" s="18">
        <v>3.118083</v>
      </c>
      <c r="F40" s="17" t="s">
        <v>52</v>
      </c>
      <c r="G40" s="8">
        <v>55.037704903999014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12.506</v>
      </c>
      <c r="C43" s="1">
        <v>12.505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0.003753</v>
      </c>
      <c r="D4">
        <v>0.003752</v>
      </c>
      <c r="E4">
        <v>0.003753</v>
      </c>
      <c r="F4">
        <v>0.002083</v>
      </c>
      <c r="G4">
        <v>0.011702</v>
      </c>
    </row>
    <row r="5" spans="1:7" ht="12.75">
      <c r="A5" t="s">
        <v>13</v>
      </c>
      <c r="B5">
        <v>4.188784</v>
      </c>
      <c r="C5">
        <v>1.571968</v>
      </c>
      <c r="D5">
        <v>-0.029771</v>
      </c>
      <c r="E5">
        <v>-2.223533</v>
      </c>
      <c r="F5">
        <v>-3.423282</v>
      </c>
      <c r="G5">
        <v>6.571242</v>
      </c>
    </row>
    <row r="6" spans="1:7" ht="12.75">
      <c r="A6" t="s">
        <v>14</v>
      </c>
      <c r="B6" s="49">
        <v>-111.2562</v>
      </c>
      <c r="C6" s="49">
        <v>123.198</v>
      </c>
      <c r="D6" s="49">
        <v>14.4053</v>
      </c>
      <c r="E6" s="49">
        <v>-16.90669</v>
      </c>
      <c r="F6" s="49">
        <v>-96.54804</v>
      </c>
      <c r="G6" s="49">
        <v>0.01086954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-1.648225</v>
      </c>
      <c r="C8" s="49">
        <v>0.7151023</v>
      </c>
      <c r="D8" s="49">
        <v>-2.404249</v>
      </c>
      <c r="E8" s="49">
        <v>-2.482785</v>
      </c>
      <c r="F8" s="49">
        <v>-4.134432</v>
      </c>
      <c r="G8" s="49">
        <v>-1.794259</v>
      </c>
    </row>
    <row r="9" spans="1:7" ht="12.75">
      <c r="A9" t="s">
        <v>17</v>
      </c>
      <c r="B9" s="49">
        <v>0.6205427</v>
      </c>
      <c r="C9" s="49">
        <v>-0.4789656</v>
      </c>
      <c r="D9" s="49">
        <v>-0.436911</v>
      </c>
      <c r="E9" s="49">
        <v>-0.2263968</v>
      </c>
      <c r="F9" s="49">
        <v>-1.21709</v>
      </c>
      <c r="G9" s="49">
        <v>-0.3470949</v>
      </c>
    </row>
    <row r="10" spans="1:7" ht="12.75">
      <c r="A10" t="s">
        <v>18</v>
      </c>
      <c r="B10" s="49">
        <v>-0.2437394</v>
      </c>
      <c r="C10" s="49">
        <v>0.3056301</v>
      </c>
      <c r="D10" s="49">
        <v>0.7974853</v>
      </c>
      <c r="E10" s="49">
        <v>0.4614346</v>
      </c>
      <c r="F10" s="49">
        <v>-0.3207489</v>
      </c>
      <c r="G10" s="49">
        <v>0.2981169</v>
      </c>
    </row>
    <row r="11" spans="1:7" ht="12.75">
      <c r="A11" t="s">
        <v>19</v>
      </c>
      <c r="B11" s="49">
        <v>3.852593</v>
      </c>
      <c r="C11" s="49">
        <v>2.815349</v>
      </c>
      <c r="D11" s="49">
        <v>2.684321</v>
      </c>
      <c r="E11" s="49">
        <v>1.651316</v>
      </c>
      <c r="F11" s="49">
        <v>13.97898</v>
      </c>
      <c r="G11" s="49">
        <v>4.144512</v>
      </c>
    </row>
    <row r="12" spans="1:7" ht="12.75">
      <c r="A12" t="s">
        <v>20</v>
      </c>
      <c r="B12" s="49">
        <v>0.2163668</v>
      </c>
      <c r="C12" s="49">
        <v>-0.05011256</v>
      </c>
      <c r="D12" s="49">
        <v>-0.01380663</v>
      </c>
      <c r="E12" s="49">
        <v>0.05469279</v>
      </c>
      <c r="F12" s="49">
        <v>-0.4458442</v>
      </c>
      <c r="G12" s="49">
        <v>-0.0303562</v>
      </c>
    </row>
    <row r="13" spans="1:7" ht="12.75">
      <c r="A13" t="s">
        <v>21</v>
      </c>
      <c r="B13" s="49">
        <v>0.06148839</v>
      </c>
      <c r="C13" s="49">
        <v>-0.1068033</v>
      </c>
      <c r="D13" s="49">
        <v>-0.0427541</v>
      </c>
      <c r="E13" s="49">
        <v>0.06465571</v>
      </c>
      <c r="F13" s="49">
        <v>-0.3186396</v>
      </c>
      <c r="G13" s="49">
        <v>-0.0540066</v>
      </c>
    </row>
    <row r="14" spans="1:7" ht="12.75">
      <c r="A14" t="s">
        <v>22</v>
      </c>
      <c r="B14" s="49">
        <v>0.06182636</v>
      </c>
      <c r="C14" s="49">
        <v>-0.0406442</v>
      </c>
      <c r="D14" s="49">
        <v>0.01331679</v>
      </c>
      <c r="E14" s="49">
        <v>-0.06494273</v>
      </c>
      <c r="F14" s="49">
        <v>0.1823858</v>
      </c>
      <c r="G14" s="49">
        <v>0.01111972</v>
      </c>
    </row>
    <row r="15" spans="1:7" ht="12.75">
      <c r="A15" t="s">
        <v>23</v>
      </c>
      <c r="B15" s="49">
        <v>-0.3341134</v>
      </c>
      <c r="C15" s="49">
        <v>-0.09448708</v>
      </c>
      <c r="D15" s="49">
        <v>-0.08796818</v>
      </c>
      <c r="E15" s="49">
        <v>-0.1772394</v>
      </c>
      <c r="F15" s="49">
        <v>-0.3556032</v>
      </c>
      <c r="G15" s="49">
        <v>-0.1824351</v>
      </c>
    </row>
    <row r="16" spans="1:7" ht="12.75">
      <c r="A16" t="s">
        <v>24</v>
      </c>
      <c r="B16" s="49">
        <v>0.01775744</v>
      </c>
      <c r="C16" s="49">
        <v>0.02382208</v>
      </c>
      <c r="D16" s="49">
        <v>0.01282969</v>
      </c>
      <c r="E16" s="49">
        <v>0.04511003</v>
      </c>
      <c r="F16" s="49">
        <v>-0.04571879</v>
      </c>
      <c r="G16" s="49">
        <v>0.01614297</v>
      </c>
    </row>
    <row r="17" spans="1:7" ht="12.75">
      <c r="A17" t="s">
        <v>25</v>
      </c>
      <c r="B17" s="49">
        <v>-0.05426157</v>
      </c>
      <c r="C17" s="49">
        <v>-0.03632663</v>
      </c>
      <c r="D17" s="49">
        <v>-0.03542452</v>
      </c>
      <c r="E17" s="49">
        <v>-0.04116155</v>
      </c>
      <c r="F17" s="49">
        <v>-0.03071765</v>
      </c>
      <c r="G17" s="49">
        <v>-0.03912219</v>
      </c>
    </row>
    <row r="18" spans="1:7" ht="12.75">
      <c r="A18" t="s">
        <v>26</v>
      </c>
      <c r="B18" s="49">
        <v>0.04813141</v>
      </c>
      <c r="C18" s="49">
        <v>-0.006765302</v>
      </c>
      <c r="D18" s="49">
        <v>0.01580804</v>
      </c>
      <c r="E18" s="49">
        <v>0.03074499</v>
      </c>
      <c r="F18" s="49">
        <v>0.03029087</v>
      </c>
      <c r="G18" s="49">
        <v>0.02057395</v>
      </c>
    </row>
    <row r="19" spans="1:7" ht="12.75">
      <c r="A19" t="s">
        <v>27</v>
      </c>
      <c r="B19" s="49">
        <v>-0.2158436</v>
      </c>
      <c r="C19" s="49">
        <v>-0.1961211</v>
      </c>
      <c r="D19" s="49">
        <v>-0.190073</v>
      </c>
      <c r="E19" s="49">
        <v>-0.1816844</v>
      </c>
      <c r="F19" s="49">
        <v>-0.1577254</v>
      </c>
      <c r="G19" s="49">
        <v>-0.188927</v>
      </c>
    </row>
    <row r="20" spans="1:7" ht="12.75">
      <c r="A20" t="s">
        <v>28</v>
      </c>
      <c r="B20" s="49">
        <v>-0.003597326</v>
      </c>
      <c r="C20" s="49">
        <v>0.0006193638</v>
      </c>
      <c r="D20" s="49">
        <v>-0.006513468</v>
      </c>
      <c r="E20" s="49">
        <v>-0.006089868</v>
      </c>
      <c r="F20" s="49">
        <v>-0.006994347</v>
      </c>
      <c r="G20" s="49">
        <v>-0.004336843</v>
      </c>
    </row>
    <row r="21" spans="1:7" ht="12.75">
      <c r="A21" t="s">
        <v>29</v>
      </c>
      <c r="B21" s="49">
        <v>-21.67384</v>
      </c>
      <c r="C21" s="49">
        <v>65.51835</v>
      </c>
      <c r="D21" s="49">
        <v>-20.24565</v>
      </c>
      <c r="E21" s="49">
        <v>12.24673</v>
      </c>
      <c r="F21" s="49">
        <v>-80.07628</v>
      </c>
      <c r="G21" s="49">
        <v>0.004501646</v>
      </c>
    </row>
    <row r="22" spans="1:7" ht="12.75">
      <c r="A22" t="s">
        <v>30</v>
      </c>
      <c r="B22" s="49">
        <v>83.77763</v>
      </c>
      <c r="C22" s="49">
        <v>31.43947</v>
      </c>
      <c r="D22" s="49">
        <v>-0.5954287</v>
      </c>
      <c r="E22" s="49">
        <v>-44.47094</v>
      </c>
      <c r="F22" s="49">
        <v>-68.46671</v>
      </c>
      <c r="G22" s="49">
        <v>0</v>
      </c>
    </row>
    <row r="23" spans="1:7" ht="12.75">
      <c r="A23" t="s">
        <v>31</v>
      </c>
      <c r="B23" s="49">
        <v>-0.6255613</v>
      </c>
      <c r="C23" s="49">
        <v>1.203844</v>
      </c>
      <c r="D23" s="49">
        <v>-0.1159471</v>
      </c>
      <c r="E23" s="49">
        <v>-1.175321</v>
      </c>
      <c r="F23" s="49">
        <v>10.48587</v>
      </c>
      <c r="G23" s="49">
        <v>1.288064</v>
      </c>
    </row>
    <row r="24" spans="1:7" ht="12.75">
      <c r="A24" t="s">
        <v>32</v>
      </c>
      <c r="B24" s="49">
        <v>-1.247332</v>
      </c>
      <c r="C24" s="49">
        <v>-1.963615</v>
      </c>
      <c r="D24" s="49">
        <v>-3.238392</v>
      </c>
      <c r="E24" s="49">
        <v>-4.192108</v>
      </c>
      <c r="F24" s="49">
        <v>-0.6523842</v>
      </c>
      <c r="G24" s="49">
        <v>-2.527294</v>
      </c>
    </row>
    <row r="25" spans="1:7" ht="12.75">
      <c r="A25" t="s">
        <v>33</v>
      </c>
      <c r="B25" s="49">
        <v>-0.3374285</v>
      </c>
      <c r="C25" s="49">
        <v>0.6038535</v>
      </c>
      <c r="D25" s="49">
        <v>-0.1437481</v>
      </c>
      <c r="E25" s="49">
        <v>0.04135548</v>
      </c>
      <c r="F25" s="49">
        <v>-1.954562</v>
      </c>
      <c r="G25" s="49">
        <v>-0.1892045</v>
      </c>
    </row>
    <row r="26" spans="1:7" ht="12.75">
      <c r="A26" t="s">
        <v>34</v>
      </c>
      <c r="B26" s="49">
        <v>0.5203207</v>
      </c>
      <c r="C26" s="49">
        <v>0.618707</v>
      </c>
      <c r="D26" s="49">
        <v>0.6014504</v>
      </c>
      <c r="E26" s="49">
        <v>0.5860463</v>
      </c>
      <c r="F26" s="49">
        <v>1.519282</v>
      </c>
      <c r="G26" s="49">
        <v>0.7130018</v>
      </c>
    </row>
    <row r="27" spans="1:7" ht="12.75">
      <c r="A27" t="s">
        <v>35</v>
      </c>
      <c r="B27" s="49">
        <v>-0.06423854</v>
      </c>
      <c r="C27" s="49">
        <v>-0.08386327</v>
      </c>
      <c r="D27" s="49">
        <v>-0.2595666</v>
      </c>
      <c r="E27" s="49">
        <v>-0.3180031</v>
      </c>
      <c r="F27" s="49">
        <v>0.2864114</v>
      </c>
      <c r="G27" s="49">
        <v>-0.1301568</v>
      </c>
    </row>
    <row r="28" spans="1:7" ht="12.75">
      <c r="A28" t="s">
        <v>36</v>
      </c>
      <c r="B28" s="49">
        <v>-0.2128199</v>
      </c>
      <c r="C28" s="49">
        <v>-0.4350287</v>
      </c>
      <c r="D28" s="49">
        <v>-0.2495404</v>
      </c>
      <c r="E28" s="49">
        <v>-0.2873233</v>
      </c>
      <c r="F28" s="49">
        <v>-0.4012151</v>
      </c>
      <c r="G28" s="49">
        <v>-0.3181749</v>
      </c>
    </row>
    <row r="29" spans="1:7" ht="12.75">
      <c r="A29" t="s">
        <v>37</v>
      </c>
      <c r="B29" s="49">
        <v>-0.00411298</v>
      </c>
      <c r="C29" s="49">
        <v>-0.0948202</v>
      </c>
      <c r="D29" s="49">
        <v>0.01894086</v>
      </c>
      <c r="E29" s="49">
        <v>0.003871521</v>
      </c>
      <c r="F29" s="49">
        <v>-0.04834079</v>
      </c>
      <c r="G29" s="49">
        <v>-0.02437007</v>
      </c>
    </row>
    <row r="30" spans="1:7" ht="12.75">
      <c r="A30" t="s">
        <v>38</v>
      </c>
      <c r="B30" s="49">
        <v>0.09215519</v>
      </c>
      <c r="C30" s="49">
        <v>0.1063751</v>
      </c>
      <c r="D30" s="49">
        <v>0.01082222</v>
      </c>
      <c r="E30" s="49">
        <v>-0.06270181</v>
      </c>
      <c r="F30" s="49">
        <v>0.3680807</v>
      </c>
      <c r="G30" s="49">
        <v>0.07558119</v>
      </c>
    </row>
    <row r="31" spans="1:7" ht="12.75">
      <c r="A31" t="s">
        <v>39</v>
      </c>
      <c r="B31" s="49">
        <v>-0.04821253</v>
      </c>
      <c r="C31" s="49">
        <v>-0.06682858</v>
      </c>
      <c r="D31" s="49">
        <v>-0.0333269</v>
      </c>
      <c r="E31" s="49">
        <v>-0.03106961</v>
      </c>
      <c r="F31" s="49">
        <v>-0.03151747</v>
      </c>
      <c r="G31" s="49">
        <v>-0.04275631</v>
      </c>
    </row>
    <row r="32" spans="1:7" ht="12.75">
      <c r="A32" t="s">
        <v>40</v>
      </c>
      <c r="B32" s="49">
        <v>-0.002759836</v>
      </c>
      <c r="C32" s="49">
        <v>-0.03118816</v>
      </c>
      <c r="D32" s="49">
        <v>0.01449907</v>
      </c>
      <c r="E32" s="49">
        <v>-0.003753602</v>
      </c>
      <c r="F32" s="49">
        <v>-0.04939153</v>
      </c>
      <c r="G32" s="49">
        <v>-0.01191856</v>
      </c>
    </row>
    <row r="33" spans="1:7" ht="12.75">
      <c r="A33" t="s">
        <v>41</v>
      </c>
      <c r="B33" s="49">
        <v>0.127388</v>
      </c>
      <c r="C33" s="49">
        <v>0.07555483</v>
      </c>
      <c r="D33" s="49">
        <v>0.1055401</v>
      </c>
      <c r="E33" s="49">
        <v>0.0918748</v>
      </c>
      <c r="F33" s="49">
        <v>0.09516512</v>
      </c>
      <c r="G33" s="49">
        <v>0.09682681</v>
      </c>
    </row>
    <row r="34" spans="1:7" ht="12.75">
      <c r="A34" t="s">
        <v>42</v>
      </c>
      <c r="B34" s="49">
        <v>-0.01162104</v>
      </c>
      <c r="C34" s="49">
        <v>-0.006555133</v>
      </c>
      <c r="D34" s="49">
        <v>-0.000157425</v>
      </c>
      <c r="E34" s="49">
        <v>0.003097313</v>
      </c>
      <c r="F34" s="49">
        <v>-0.01498369</v>
      </c>
      <c r="G34" s="49">
        <v>-0.004590667</v>
      </c>
    </row>
    <row r="35" spans="1:7" ht="12.75">
      <c r="A35" t="s">
        <v>43</v>
      </c>
      <c r="B35" s="49">
        <v>-0.003805277</v>
      </c>
      <c r="C35" s="49">
        <v>-0.004774587</v>
      </c>
      <c r="D35" s="49">
        <v>0.000487429</v>
      </c>
      <c r="E35" s="49">
        <v>-0.0008694399</v>
      </c>
      <c r="F35" s="49">
        <v>-0.003968866</v>
      </c>
      <c r="G35" s="49">
        <v>-0.002322789</v>
      </c>
    </row>
    <row r="36" spans="1:6" ht="12.75">
      <c r="A36" t="s">
        <v>44</v>
      </c>
      <c r="B36" s="49">
        <v>20.73364</v>
      </c>
      <c r="C36" s="49">
        <v>20.73669</v>
      </c>
      <c r="D36" s="49">
        <v>20.7489</v>
      </c>
      <c r="E36" s="49">
        <v>20.75195</v>
      </c>
      <c r="F36" s="49">
        <v>20.76721</v>
      </c>
    </row>
    <row r="37" spans="1:6" ht="12.75">
      <c r="A37" t="s">
        <v>45</v>
      </c>
      <c r="B37" s="49">
        <v>0.273641</v>
      </c>
      <c r="C37" s="49">
        <v>0.2502441</v>
      </c>
      <c r="D37" s="49">
        <v>0.2415975</v>
      </c>
      <c r="E37" s="49">
        <v>0.2283732</v>
      </c>
      <c r="F37" s="49">
        <v>0.2222697</v>
      </c>
    </row>
    <row r="38" spans="1:7" ht="12.75">
      <c r="A38" t="s">
        <v>55</v>
      </c>
      <c r="B38" s="49">
        <v>0.000189431</v>
      </c>
      <c r="C38" s="49">
        <v>-0.0002097847</v>
      </c>
      <c r="D38" s="49">
        <v>-2.449105E-05</v>
      </c>
      <c r="E38" s="49">
        <v>2.88334E-05</v>
      </c>
      <c r="F38" s="49">
        <v>0.000163192</v>
      </c>
      <c r="G38" s="49">
        <v>0.0002914583</v>
      </c>
    </row>
    <row r="39" spans="1:7" ht="12.75">
      <c r="A39" t="s">
        <v>56</v>
      </c>
      <c r="B39" s="49">
        <v>3.525852E-05</v>
      </c>
      <c r="C39" s="49">
        <v>-0.0001107216</v>
      </c>
      <c r="D39" s="49">
        <v>3.441615E-05</v>
      </c>
      <c r="E39" s="49">
        <v>-2.069122E-05</v>
      </c>
      <c r="F39" s="49">
        <v>0.000137247</v>
      </c>
      <c r="G39" s="49">
        <v>0.001102675</v>
      </c>
    </row>
    <row r="40" spans="2:5" ht="12.75">
      <c r="B40" t="s">
        <v>46</v>
      </c>
      <c r="C40">
        <v>-0.003753</v>
      </c>
      <c r="D40" t="s">
        <v>47</v>
      </c>
      <c r="E40">
        <v>3.118083</v>
      </c>
    </row>
    <row r="42" ht="12.75">
      <c r="A42" t="s">
        <v>57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12.506</v>
      </c>
      <c r="C44">
        <v>12.505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0.00018943092752918582</v>
      </c>
      <c r="C50">
        <f>-0.017/(C7*C7+C22*C22)*(C21*C22+C6*C7)</f>
        <v>-0.000209784702977384</v>
      </c>
      <c r="D50">
        <f>-0.017/(D7*D7+D22*D22)*(D21*D22+D6*D7)</f>
        <v>-2.4491059236150768E-05</v>
      </c>
      <c r="E50">
        <f>-0.017/(E7*E7+E22*E22)*(E21*E22+E6*E7)</f>
        <v>2.8833388783459053E-05</v>
      </c>
      <c r="F50">
        <f>-0.017/(F7*F7+F22*F22)*(F21*F22+F6*F7)</f>
        <v>0.00016319198296020816</v>
      </c>
      <c r="G50">
        <f>(B50*B$4+C50*C$4+D50*D$4+E50*E$4+F50*F$4)/SUM(B$4:F$4)</f>
        <v>-1.6529371574094344E-07</v>
      </c>
    </row>
    <row r="51" spans="1:7" ht="12.75">
      <c r="A51" t="s">
        <v>59</v>
      </c>
      <c r="B51">
        <f>-0.017/(B7*B7+B22*B22)*(B21*B7-B6*B22)</f>
        <v>3.52585205842903E-05</v>
      </c>
      <c r="C51">
        <f>-0.017/(C7*C7+C22*C22)*(C21*C7-C6*C22)</f>
        <v>-0.00011072164301242835</v>
      </c>
      <c r="D51">
        <f>-0.017/(D7*D7+D22*D22)*(D21*D7-D6*D22)</f>
        <v>3.4416146732043735E-05</v>
      </c>
      <c r="E51">
        <f>-0.017/(E7*E7+E22*E22)*(E21*E7-E6*E22)</f>
        <v>-2.0691216209741414E-05</v>
      </c>
      <c r="F51">
        <f>-0.017/(F7*F7+F22*F22)*(F21*F7-F6*F22)</f>
        <v>0.00013724699781716615</v>
      </c>
      <c r="G51">
        <f>(B51*B$4+C51*C$4+D51*D$4+E51*E$4+F51*F$4)/SUM(B$4:F$4)</f>
        <v>1.0108260543784847E-07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9999.965862538287</v>
      </c>
      <c r="C62">
        <f>C7+(2/0.017)*(C8*C50-C23*C51)</f>
        <v>9999.998032242589</v>
      </c>
      <c r="D62">
        <f>D7+(2/0.017)*(D8*D50-D23*D51)</f>
        <v>10000.007396830246</v>
      </c>
      <c r="E62">
        <f>E7+(2/0.017)*(E8*E50-E23*E51)</f>
        <v>9999.98871694987</v>
      </c>
      <c r="F62">
        <f>F7+(2/0.017)*(F8*F50-F23*F51)</f>
        <v>9999.751310549</v>
      </c>
    </row>
    <row r="63" spans="1:6" ht="12.75">
      <c r="A63" t="s">
        <v>67</v>
      </c>
      <c r="B63">
        <f>B8+(3/0.017)*(B9*B50-B24*B51)</f>
        <v>-1.6197198717241337</v>
      </c>
      <c r="C63">
        <f>C8+(3/0.017)*(C9*C50-C24*C51)</f>
        <v>0.6944667077215061</v>
      </c>
      <c r="D63">
        <f>D8+(3/0.017)*(D9*D50-D24*D51)</f>
        <v>-2.382692519865329</v>
      </c>
      <c r="E63">
        <f>E8+(3/0.017)*(E9*E50-E24*E51)</f>
        <v>-2.4992439882275854</v>
      </c>
      <c r="F63">
        <f>F8+(3/0.017)*(F9*F50-F24*F51)</f>
        <v>-4.153681686647239</v>
      </c>
    </row>
    <row r="64" spans="1:6" ht="12.75">
      <c r="A64" t="s">
        <v>68</v>
      </c>
      <c r="B64">
        <f>B9+(4/0.017)*(B10*B50-B25*B51)</f>
        <v>0.6124780997871927</v>
      </c>
      <c r="C64">
        <f>C9+(4/0.017)*(C10*C50-C25*C51)</f>
        <v>-0.4783201571977983</v>
      </c>
      <c r="D64">
        <f>D9+(4/0.017)*(D10*D50-D25*D51)</f>
        <v>-0.44034253035769577</v>
      </c>
      <c r="E64">
        <f>E9+(4/0.017)*(E10*E50-E25*E51)</f>
        <v>-0.22306493684751116</v>
      </c>
      <c r="F64">
        <f>F9+(4/0.017)*(F10*F50-F25*F51)</f>
        <v>-1.1662866782295975</v>
      </c>
    </row>
    <row r="65" spans="1:6" ht="12.75">
      <c r="A65" t="s">
        <v>69</v>
      </c>
      <c r="B65">
        <f>B10+(5/0.017)*(B11*B50-B26*B51)</f>
        <v>-0.03448806844968638</v>
      </c>
      <c r="C65">
        <f>C10+(5/0.017)*(C11*C50-C26*C51)</f>
        <v>0.15206748289429867</v>
      </c>
      <c r="D65">
        <f>D10+(5/0.017)*(D11*D50-D26*D51)</f>
        <v>0.7720613382828558</v>
      </c>
      <c r="E65">
        <f>E10+(5/0.017)*(E11*E50-E26*E51)</f>
        <v>0.479004907921931</v>
      </c>
      <c r="F65">
        <f>F10+(5/0.017)*(F11*F50-F26*F51)</f>
        <v>0.288880680183362</v>
      </c>
    </row>
    <row r="66" spans="1:6" ht="12.75">
      <c r="A66" t="s">
        <v>70</v>
      </c>
      <c r="B66">
        <f>B11+(6/0.017)*(B12*B50-B27*B51)</f>
        <v>3.867858242174853</v>
      </c>
      <c r="C66">
        <f>C11+(6/0.017)*(C12*C50-C27*C51)</f>
        <v>2.815782189225497</v>
      </c>
      <c r="D66">
        <f>D11+(6/0.017)*(D12*D50-D27*D51)</f>
        <v>2.6875932663007718</v>
      </c>
      <c r="E66">
        <f>E11+(6/0.017)*(E12*E50-E27*E51)</f>
        <v>1.6495502732636191</v>
      </c>
      <c r="F66">
        <f>F11+(6/0.017)*(F12*F50-F27*F51)</f>
        <v>13.939426833924735</v>
      </c>
    </row>
    <row r="67" spans="1:6" ht="12.75">
      <c r="A67" t="s">
        <v>71</v>
      </c>
      <c r="B67">
        <f>B12+(7/0.017)*(B13*B50-B28*B51)</f>
        <v>0.22425271900141824</v>
      </c>
      <c r="C67">
        <f>C12+(7/0.017)*(C13*C50-C28*C51)</f>
        <v>-0.06072019276343497</v>
      </c>
      <c r="D67">
        <f>D12+(7/0.017)*(D13*D50-D28*D51)</f>
        <v>-0.009839148498610095</v>
      </c>
      <c r="E67">
        <f>E12+(7/0.017)*(E13*E50-E28*E51)</f>
        <v>0.0530124501710429</v>
      </c>
      <c r="F67">
        <f>F12+(7/0.017)*(F13*F50-F28*F51)</f>
        <v>-0.4445816718551844</v>
      </c>
    </row>
    <row r="68" spans="1:6" ht="12.75">
      <c r="A68" t="s">
        <v>72</v>
      </c>
      <c r="B68">
        <f>B13+(8/0.017)*(B14*B50-B29*B51)</f>
        <v>0.06706808049908053</v>
      </c>
      <c r="C68">
        <f>C13+(8/0.017)*(C14*C50-C29*C51)</f>
        <v>-0.10773135501647703</v>
      </c>
      <c r="D68">
        <f>D13+(8/0.017)*(D14*D50-D29*D51)</f>
        <v>-0.04321434174574893</v>
      </c>
      <c r="E68">
        <f>E13+(8/0.017)*(E14*E50-E29*E51)</f>
        <v>0.06381222176250463</v>
      </c>
      <c r="F68">
        <f>F13+(8/0.017)*(F14*F50-F29*F51)</f>
        <v>-0.30151088062804987</v>
      </c>
    </row>
    <row r="69" spans="1:6" ht="12.75">
      <c r="A69" t="s">
        <v>73</v>
      </c>
      <c r="B69">
        <f>B14+(9/0.017)*(B15*B50-B30*B51)</f>
        <v>0.026598948098267856</v>
      </c>
      <c r="C69">
        <f>C14+(9/0.017)*(C15*C50-C30*C51)</f>
        <v>-0.02391480419144087</v>
      </c>
      <c r="D69">
        <f>D14+(9/0.017)*(D15*D50-D30*D51)</f>
        <v>0.014260188421300543</v>
      </c>
      <c r="E69">
        <f>E14+(9/0.017)*(E15*E50-E30*E51)</f>
        <v>-0.06833508900697602</v>
      </c>
      <c r="F69">
        <f>F14+(9/0.017)*(F15*F50-F30*F51)</f>
        <v>0.12491838462000421</v>
      </c>
    </row>
    <row r="70" spans="1:6" ht="12.75">
      <c r="A70" t="s">
        <v>74</v>
      </c>
      <c r="B70">
        <f>B15+(10/0.017)*(B16*B50-B31*B51)</f>
        <v>-0.331134746581665</v>
      </c>
      <c r="C70">
        <f>C15+(10/0.017)*(C16*C50-C31*C51)</f>
        <v>-0.10177936126758294</v>
      </c>
      <c r="D70">
        <f>D15+(10/0.017)*(D16*D50-D31*D51)</f>
        <v>-0.0874783148336749</v>
      </c>
      <c r="E70">
        <f>E15+(10/0.017)*(E16*E50-E31*E51)</f>
        <v>-0.17685245469708166</v>
      </c>
      <c r="F70">
        <f>F15+(10/0.017)*(F16*F50-F31*F51)</f>
        <v>-0.3574474716837346</v>
      </c>
    </row>
    <row r="71" spans="1:6" ht="12.75">
      <c r="A71" t="s">
        <v>75</v>
      </c>
      <c r="B71">
        <f>B16+(11/0.017)*(B17*B50-B32*B51)</f>
        <v>0.011169402953022331</v>
      </c>
      <c r="C71">
        <f>C16+(11/0.017)*(C17*C50-C32*C51)</f>
        <v>0.02651874097863724</v>
      </c>
      <c r="D71">
        <f>D16+(11/0.017)*(D17*D50-D32*D51)</f>
        <v>0.013068184168733786</v>
      </c>
      <c r="E71">
        <f>E16+(11/0.017)*(E17*E50-E32*E51)</f>
        <v>0.044291828281711874</v>
      </c>
      <c r="F71">
        <f>F16+(11/0.017)*(F17*F50-F32*F51)</f>
        <v>-0.04457610676812309</v>
      </c>
    </row>
    <row r="72" spans="1:6" ht="12.75">
      <c r="A72" t="s">
        <v>76</v>
      </c>
      <c r="B72">
        <f>B17+(12/0.017)*(B18*B50-B33*B51)</f>
        <v>-0.05099611219807344</v>
      </c>
      <c r="C72">
        <f>C17+(12/0.017)*(C18*C50-C33*C51)</f>
        <v>-0.029419704033590344</v>
      </c>
      <c r="D72">
        <f>D17+(12/0.017)*(D18*D50-D33*D51)</f>
        <v>-0.0382617712083026</v>
      </c>
      <c r="E72">
        <f>E17+(12/0.017)*(E18*E50-E33*E51)</f>
        <v>-0.039193914517053896</v>
      </c>
      <c r="F72">
        <f>F17+(12/0.017)*(F18*F50-F33*F51)</f>
        <v>-0.03644793226542622</v>
      </c>
    </row>
    <row r="73" spans="1:6" ht="12.75">
      <c r="A73" t="s">
        <v>77</v>
      </c>
      <c r="B73">
        <f>B18+(13/0.017)*(B19*B50-B34*B51)</f>
        <v>0.017177865016150578</v>
      </c>
      <c r="C73">
        <f>C18+(13/0.017)*(C19*C50-C34*C51)</f>
        <v>0.024142130411602753</v>
      </c>
      <c r="D73">
        <f>D18+(13/0.017)*(D19*D50-D34*D51)</f>
        <v>0.019371957166658724</v>
      </c>
      <c r="E73">
        <f>E18+(13/0.017)*(E19*E50-E34*E51)</f>
        <v>0.026788027236130343</v>
      </c>
      <c r="F73">
        <f>F18+(13/0.017)*(F19*F50-F34*F51)</f>
        <v>0.01218029904905318</v>
      </c>
    </row>
    <row r="74" spans="1:6" ht="12.75">
      <c r="A74" t="s">
        <v>78</v>
      </c>
      <c r="B74">
        <f>B19+(14/0.017)*(B20*B50-B35*B51)</f>
        <v>-0.2162942981816</v>
      </c>
      <c r="C74">
        <f>C19+(14/0.017)*(C20*C50-C35*C51)</f>
        <v>-0.196663462609076</v>
      </c>
      <c r="D74">
        <f>D19+(14/0.017)*(D20*D50-D35*D51)</f>
        <v>-0.18995544422135915</v>
      </c>
      <c r="E74">
        <f>E19+(14/0.017)*(E20*E50-E35*E51)</f>
        <v>-0.1818438198946416</v>
      </c>
      <c r="F74">
        <f>F19+(14/0.017)*(F20*F50-F35*F51)</f>
        <v>-0.15821680528146143</v>
      </c>
    </row>
    <row r="75" spans="1:6" ht="12.75">
      <c r="A75" t="s">
        <v>79</v>
      </c>
      <c r="B75" s="49">
        <f>B20</f>
        <v>-0.003597326</v>
      </c>
      <c r="C75" s="49">
        <f>C20</f>
        <v>0.0006193638</v>
      </c>
      <c r="D75" s="49">
        <f>D20</f>
        <v>-0.006513468</v>
      </c>
      <c r="E75" s="49">
        <f>E20</f>
        <v>-0.006089868</v>
      </c>
      <c r="F75" s="49">
        <f>F20</f>
        <v>-0.006994347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83.75685180795584</v>
      </c>
      <c r="C82">
        <f>C22+(2/0.017)*(C8*C51+C23*C50)</f>
        <v>31.400443487347168</v>
      </c>
      <c r="D82">
        <f>D22+(2/0.017)*(D8*D51+D23*D50)</f>
        <v>-0.6048293257729423</v>
      </c>
      <c r="E82">
        <f>E22+(2/0.017)*(E8*E51+E23*E50)</f>
        <v>-44.468883134835416</v>
      </c>
      <c r="F82">
        <f>F22+(2/0.017)*(F8*F51+F23*F50)</f>
        <v>-68.3321486425078</v>
      </c>
    </row>
    <row r="83" spans="1:6" ht="12.75">
      <c r="A83" t="s">
        <v>82</v>
      </c>
      <c r="B83">
        <f>B23+(3/0.017)*(B9*B51+B24*B50)</f>
        <v>-0.6633972717886094</v>
      </c>
      <c r="C83">
        <f>C23+(3/0.017)*(C9*C51+C24*C50)</f>
        <v>1.2858972201850651</v>
      </c>
      <c r="D83">
        <f>D23+(3/0.017)*(D9*D51+D24*D50)</f>
        <v>-0.10460447813817068</v>
      </c>
      <c r="E83">
        <f>E23+(3/0.017)*(E9*E51+E24*E50)</f>
        <v>-1.1958248096438098</v>
      </c>
      <c r="F83">
        <f>F23+(3/0.017)*(F9*F51+F24*F50)</f>
        <v>10.437604267090023</v>
      </c>
    </row>
    <row r="84" spans="1:6" ht="12.75">
      <c r="A84" t="s">
        <v>83</v>
      </c>
      <c r="B84">
        <f>B24+(4/0.017)*(B10*B51+B25*B50)</f>
        <v>-1.2643939492663259</v>
      </c>
      <c r="C84">
        <f>C24+(4/0.017)*(C10*C51+C25*C50)</f>
        <v>-2.0013841985800958</v>
      </c>
      <c r="D84">
        <f>D24+(4/0.017)*(D10*D51+D25*D50)</f>
        <v>-3.231105667215616</v>
      </c>
      <c r="E84">
        <f>E24+(4/0.017)*(E10*E51+E25*E50)</f>
        <v>-4.194073935162844</v>
      </c>
      <c r="F84">
        <f>F24+(4/0.017)*(F10*F51+F25*F50)</f>
        <v>-0.7377937699239597</v>
      </c>
    </row>
    <row r="85" spans="1:6" ht="12.75">
      <c r="A85" t="s">
        <v>84</v>
      </c>
      <c r="B85">
        <f>B25+(5/0.017)*(B11*B51+B26*B50)</f>
        <v>-0.268486863997933</v>
      </c>
      <c r="C85">
        <f>C25+(5/0.017)*(C11*C51+C26*C50)</f>
        <v>0.47399604965928666</v>
      </c>
      <c r="D85">
        <f>D25+(5/0.017)*(D11*D51+D26*D50)</f>
        <v>-0.1209087388123824</v>
      </c>
      <c r="E85">
        <f>E25+(5/0.017)*(E11*E51+E26*E50)</f>
        <v>0.036276057772471275</v>
      </c>
      <c r="F85">
        <f>F25+(5/0.017)*(F11*F51+F26*F50)</f>
        <v>-1.3173538588817764</v>
      </c>
    </row>
    <row r="86" spans="1:6" ht="12.75">
      <c r="A86" t="s">
        <v>85</v>
      </c>
      <c r="B86">
        <f>B26+(6/0.017)*(B12*B51+B27*B50)</f>
        <v>0.5187183495492599</v>
      </c>
      <c r="C86">
        <f>C26+(6/0.017)*(C12*C51+C27*C50)</f>
        <v>0.6268746857057956</v>
      </c>
      <c r="D86">
        <f>D26+(6/0.017)*(D12*D51+D27*D50)</f>
        <v>0.6035263611667193</v>
      </c>
      <c r="E86">
        <f>E26+(6/0.017)*(E12*E51+E27*E50)</f>
        <v>0.5824107350495356</v>
      </c>
      <c r="F86">
        <f>F26+(6/0.017)*(F12*F51+F27*F50)</f>
        <v>1.5141817410697223</v>
      </c>
    </row>
    <row r="87" spans="1:6" ht="12.75">
      <c r="A87" t="s">
        <v>86</v>
      </c>
      <c r="B87">
        <f>B27+(7/0.017)*(B13*B51+B28*B50)</f>
        <v>-0.07994599704259475</v>
      </c>
      <c r="C87">
        <f>C27+(7/0.017)*(C13*C51+C28*C50)</f>
        <v>-0.0414153509235878</v>
      </c>
      <c r="D87">
        <f>D27+(7/0.017)*(D13*D51+D28*D50)</f>
        <v>-0.25765597991914624</v>
      </c>
      <c r="E87">
        <f>E27+(7/0.017)*(E13*E51+E28*E50)</f>
        <v>-0.321965227519515</v>
      </c>
      <c r="F87">
        <f>F27+(7/0.017)*(F13*F51+F28*F50)</f>
        <v>0.24144364036837138</v>
      </c>
    </row>
    <row r="88" spans="1:6" ht="12.75">
      <c r="A88" t="s">
        <v>87</v>
      </c>
      <c r="B88">
        <f>B28+(8/0.017)*(B14*B51+B29*B50)</f>
        <v>-0.21216070923745753</v>
      </c>
      <c r="C88">
        <f>C28+(8/0.017)*(C14*C51+C29*C50)</f>
        <v>-0.4235501023076791</v>
      </c>
      <c r="D88">
        <f>D28+(8/0.017)*(D14*D51+D29*D50)</f>
        <v>-0.24954302076499002</v>
      </c>
      <c r="E88">
        <f>E28+(8/0.017)*(E14*E51+E29*E50)</f>
        <v>-0.2866384185233613</v>
      </c>
      <c r="F88">
        <f>F28+(8/0.017)*(F14*F51+F29*F50)</f>
        <v>-0.393147771003991</v>
      </c>
    </row>
    <row r="89" spans="1:6" ht="12.75">
      <c r="A89" t="s">
        <v>88</v>
      </c>
      <c r="B89">
        <f>B29+(9/0.017)*(B15*B51+B30*B50)</f>
        <v>-0.0011076688033841084</v>
      </c>
      <c r="C89">
        <f>C29+(9/0.017)*(C15*C51+C30*C50)</f>
        <v>-0.10109590212645793</v>
      </c>
      <c r="D89">
        <f>D29+(9/0.017)*(D15*D51+D30*D50)</f>
        <v>0.017197732894384858</v>
      </c>
      <c r="E89">
        <f>E29+(9/0.017)*(E15*E51+E30*E50)</f>
        <v>0.004855905572362021</v>
      </c>
      <c r="F89">
        <f>F29+(9/0.017)*(F15*F51+F30*F50)</f>
        <v>-0.04237837062506837</v>
      </c>
    </row>
    <row r="90" spans="1:6" ht="12.75">
      <c r="A90" t="s">
        <v>89</v>
      </c>
      <c r="B90">
        <f>B30+(10/0.017)*(B16*B51+B31*B50)</f>
        <v>0.08715116458078564</v>
      </c>
      <c r="C90">
        <f>C30+(10/0.017)*(C16*C51+C31*C50)</f>
        <v>0.11307039056948638</v>
      </c>
      <c r="D90">
        <f>D30+(10/0.017)*(D16*D51+D31*D50)</f>
        <v>0.011562078573896416</v>
      </c>
      <c r="E90">
        <f>E30+(10/0.017)*(E16*E51+E31*E50)</f>
        <v>-0.06377782384025786</v>
      </c>
      <c r="F90">
        <f>F30+(10/0.017)*(F16*F51+F31*F50)</f>
        <v>0.3613641322949868</v>
      </c>
    </row>
    <row r="91" spans="1:6" ht="12.75">
      <c r="A91" t="s">
        <v>90</v>
      </c>
      <c r="B91">
        <f>B31+(11/0.017)*(B17*B51+B32*B50)</f>
        <v>-0.0497887529845284</v>
      </c>
      <c r="C91">
        <f>C31+(11/0.017)*(C17*C51+C32*C50)</f>
        <v>-0.05999244038541925</v>
      </c>
      <c r="D91">
        <f>D31+(11/0.017)*(D17*D51+D32*D50)</f>
        <v>-0.034345547274422614</v>
      </c>
      <c r="E91">
        <f>E31+(11/0.017)*(E17*E51+E32*E50)</f>
        <v>-0.030588551875734657</v>
      </c>
      <c r="F91">
        <f>F31+(11/0.017)*(F17*F51+F32*F50)</f>
        <v>-0.03946089803594164</v>
      </c>
    </row>
    <row r="92" spans="1:6" ht="12.75">
      <c r="A92" t="s">
        <v>91</v>
      </c>
      <c r="B92">
        <f>B32+(12/0.017)*(B18*B51+B33*B50)</f>
        <v>0.015471883510346238</v>
      </c>
      <c r="C92">
        <f>C32+(12/0.017)*(C18*C51+C33*C50)</f>
        <v>-0.04184781803562927</v>
      </c>
      <c r="D92">
        <f>D32+(12/0.017)*(D18*D51+D33*D50)</f>
        <v>0.013058549752915346</v>
      </c>
      <c r="E92">
        <f>E32+(12/0.017)*(E18*E51+E33*E50)</f>
        <v>-0.002332723934814443</v>
      </c>
      <c r="F92">
        <f>F32+(12/0.017)*(F18*F51+F33*F50)</f>
        <v>-0.035494460157494426</v>
      </c>
    </row>
    <row r="93" spans="1:6" ht="12.75">
      <c r="A93" t="s">
        <v>92</v>
      </c>
      <c r="B93">
        <f>B33+(13/0.017)*(B19*B51+B34*B50)</f>
        <v>0.11988492734145093</v>
      </c>
      <c r="C93">
        <f>C33+(13/0.017)*(C19*C51+C34*C50)</f>
        <v>0.09321190186236654</v>
      </c>
      <c r="D93">
        <f>D33+(13/0.017)*(D19*D51+D34*D50)</f>
        <v>0.1005406634243298</v>
      </c>
      <c r="E93">
        <f>E33+(13/0.017)*(E19*E51+E34*E50)</f>
        <v>0.09481782964819134</v>
      </c>
      <c r="F93">
        <f>F33+(13/0.017)*(F19*F51+F34*F50)</f>
        <v>0.07674140092560323</v>
      </c>
    </row>
    <row r="94" spans="1:6" ht="12.75">
      <c r="A94" t="s">
        <v>93</v>
      </c>
      <c r="B94">
        <f>B34+(14/0.017)*(B20*B51+B35*B50)</f>
        <v>-0.01231912409541696</v>
      </c>
      <c r="C94">
        <f>C34+(14/0.017)*(C20*C51+C35*C50)</f>
        <v>-0.005786732015701905</v>
      </c>
      <c r="D94">
        <f>D34+(14/0.017)*(D20*D51+D35*D50)</f>
        <v>-0.00035186533653461455</v>
      </c>
      <c r="E94">
        <f>E34+(14/0.017)*(E20*E51+E35*E50)</f>
        <v>0.0031804383103192515</v>
      </c>
      <c r="F94">
        <f>F34+(14/0.017)*(F20*F51+F35*F50)</f>
        <v>-0.01630762902124635</v>
      </c>
    </row>
    <row r="95" spans="1:6" ht="12.75">
      <c r="A95" t="s">
        <v>94</v>
      </c>
      <c r="B95" s="49">
        <f>B35</f>
        <v>-0.003805277</v>
      </c>
      <c r="C95" s="49">
        <f>C35</f>
        <v>-0.004774587</v>
      </c>
      <c r="D95" s="49">
        <f>D35</f>
        <v>0.000487429</v>
      </c>
      <c r="E95" s="49">
        <f>E35</f>
        <v>-0.0008694399</v>
      </c>
      <c r="F95" s="49">
        <f>F35</f>
        <v>-0.003968866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-1.6197254010555202</v>
      </c>
      <c r="C103">
        <f>C63*10000/C62</f>
        <v>0.694466844375734</v>
      </c>
      <c r="D103">
        <f>D63*10000/D62</f>
        <v>-2.382690757429423</v>
      </c>
      <c r="E103">
        <f>E63*10000/E62</f>
        <v>-2.499246808140288</v>
      </c>
      <c r="F103">
        <f>F63*10000/F62</f>
        <v>-4.153784986898036</v>
      </c>
      <c r="G103">
        <f>AVERAGE(C103:E103)</f>
        <v>-1.3958235737313256</v>
      </c>
      <c r="H103">
        <f>STDEV(C103:E103)</f>
        <v>1.811182445879478</v>
      </c>
      <c r="I103">
        <f>(B103*B4+C103*C4+D103*D4+E103*E4+F103*F4)/SUM(B4:F4)</f>
        <v>-1.7964076082022535</v>
      </c>
      <c r="K103">
        <f>(LN(H103)+LN(H123))/2-LN(K114*K115^3)</f>
        <v>-3.472448547704665</v>
      </c>
    </row>
    <row r="104" spans="1:11" ht="12.75">
      <c r="A104" t="s">
        <v>68</v>
      </c>
      <c r="B104">
        <f>B64*10000/B62</f>
        <v>0.6124801906390984</v>
      </c>
      <c r="C104">
        <f>C64*10000/C62</f>
        <v>-0.47832025131962025</v>
      </c>
      <c r="D104">
        <f>D64*10000/D62</f>
        <v>-0.440342204644042</v>
      </c>
      <c r="E104">
        <f>E64*10000/E62</f>
        <v>-0.2230651885330816</v>
      </c>
      <c r="F104">
        <f>F64*10000/F62</f>
        <v>-1.1663156832702941</v>
      </c>
      <c r="G104">
        <f>AVERAGE(C104:E104)</f>
        <v>-0.38057588149891464</v>
      </c>
      <c r="H104">
        <f>STDEV(C104:E104)</f>
        <v>0.13772362472087277</v>
      </c>
      <c r="I104">
        <f>(B104*B4+C104*C4+D104*D4+E104*E4+F104*F4)/SUM(B4:F4)</f>
        <v>-0.3415028446207792</v>
      </c>
      <c r="K104">
        <f>(LN(H104)+LN(H124))/2-LN(K114*K115^4)</f>
        <v>-4.231268738911629</v>
      </c>
    </row>
    <row r="105" spans="1:11" ht="12.75">
      <c r="A105" t="s">
        <v>69</v>
      </c>
      <c r="B105">
        <f>B65*10000/B62</f>
        <v>-0.03448818618359992</v>
      </c>
      <c r="C105">
        <f>C65*10000/C62</f>
        <v>0.1520675128174962</v>
      </c>
      <c r="D105">
        <f>D65*10000/D62</f>
        <v>0.7720607672026124</v>
      </c>
      <c r="E105">
        <f>E65*10000/E62</f>
        <v>0.4790054483861797</v>
      </c>
      <c r="F105">
        <f>F65*10000/F62</f>
        <v>0.2888878645198048</v>
      </c>
      <c r="G105">
        <f>AVERAGE(C105:E105)</f>
        <v>0.46771124280209614</v>
      </c>
      <c r="H105">
        <f>STDEV(C105:E105)</f>
        <v>0.31015089582426403</v>
      </c>
      <c r="I105">
        <f>(B105*B4+C105*C4+D105*D4+E105*E4+F105*F4)/SUM(B4:F4)</f>
        <v>0.37101390544055945</v>
      </c>
      <c r="K105">
        <f>(LN(H105)+LN(H125))/2-LN(K114*K115^5)</f>
        <v>-3.8696471555456857</v>
      </c>
    </row>
    <row r="106" spans="1:11" ht="12.75">
      <c r="A106" t="s">
        <v>70</v>
      </c>
      <c r="B106">
        <f>B66*10000/B62</f>
        <v>3.867871446106193</v>
      </c>
      <c r="C106">
        <f>C66*10000/C62</f>
        <v>2.815782743303233</v>
      </c>
      <c r="D106">
        <f>D66*10000/D62</f>
        <v>2.6875912783351263</v>
      </c>
      <c r="E106">
        <f>E66*10000/E62</f>
        <v>1.6495521344615616</v>
      </c>
      <c r="F106">
        <f>F66*10000/F62</f>
        <v>13.939773501386648</v>
      </c>
      <c r="G106">
        <f>AVERAGE(C106:E106)</f>
        <v>2.3843087186999736</v>
      </c>
      <c r="H106">
        <f>STDEV(C106:E106)</f>
        <v>0.6395378733772865</v>
      </c>
      <c r="I106">
        <f>(B106*B4+C106*C4+D106*D4+E106*E4+F106*F4)/SUM(B4:F4)</f>
        <v>4.142018694292461</v>
      </c>
      <c r="K106">
        <f>(LN(H106)+LN(H126))/2-LN(K114*K115^6)</f>
        <v>-4.231024151583226</v>
      </c>
    </row>
    <row r="107" spans="1:11" ht="12.75">
      <c r="A107" t="s">
        <v>71</v>
      </c>
      <c r="B107">
        <f>B67*10000/B62</f>
        <v>0.2242534845458925</v>
      </c>
      <c r="C107">
        <f>C67*10000/C62</f>
        <v>-0.06072020471169825</v>
      </c>
      <c r="D107">
        <f>D67*10000/D62</f>
        <v>-0.009839141220764357</v>
      </c>
      <c r="E107">
        <f>E67*10000/E62</f>
        <v>0.05301250998532366</v>
      </c>
      <c r="F107">
        <f>F67*10000/F62</f>
        <v>-0.44459272840733904</v>
      </c>
      <c r="G107">
        <f>AVERAGE(C107:E107)</f>
        <v>-0.00584894531571298</v>
      </c>
      <c r="H107">
        <f>STDEV(C107:E107)</f>
        <v>0.05697125455533749</v>
      </c>
      <c r="I107">
        <f>(B107*B4+C107*C4+D107*D4+E107*E4+F107*F4)/SUM(B4:F4)</f>
        <v>-0.0310625333203916</v>
      </c>
      <c r="K107">
        <f>(LN(H107)+LN(H127))/2-LN(K114*K115^7)</f>
        <v>-3.9046608489196593</v>
      </c>
    </row>
    <row r="108" spans="1:9" ht="12.75">
      <c r="A108" t="s">
        <v>72</v>
      </c>
      <c r="B108">
        <f>B68*10000/B62</f>
        <v>0.06706830945326514</v>
      </c>
      <c r="C108">
        <f>C68*10000/C62</f>
        <v>-0.10773137621539843</v>
      </c>
      <c r="D108">
        <f>D68*10000/D62</f>
        <v>-0.043214309780857565</v>
      </c>
      <c r="E108">
        <f>E68*10000/E62</f>
        <v>0.06381229376223557</v>
      </c>
      <c r="F108">
        <f>F68*10000/F62</f>
        <v>-0.3015183790720657</v>
      </c>
      <c r="G108">
        <f>AVERAGE(C108:E108)</f>
        <v>-0.029044464078006805</v>
      </c>
      <c r="H108">
        <f>STDEV(C108:E108)</f>
        <v>0.0866452311023567</v>
      </c>
      <c r="I108">
        <f>(B108*B4+C108*C4+D108*D4+E108*E4+F108*F4)/SUM(B4:F4)</f>
        <v>-0.051485142239846494</v>
      </c>
    </row>
    <row r="109" spans="1:9" ht="12.75">
      <c r="A109" t="s">
        <v>73</v>
      </c>
      <c r="B109">
        <f>B69*10000/B62</f>
        <v>0.026599038900635065</v>
      </c>
      <c r="C109">
        <f>C69*10000/C62</f>
        <v>-0.023914808897295116</v>
      </c>
      <c r="D109">
        <f>D69*10000/D62</f>
        <v>0.014260177873289042</v>
      </c>
      <c r="E109">
        <f>E69*10000/E62</f>
        <v>-0.0683351661098865</v>
      </c>
      <c r="F109">
        <f>F69*10000/F62</f>
        <v>0.12492149128571281</v>
      </c>
      <c r="G109">
        <f>AVERAGE(C109:E109)</f>
        <v>-0.02599659904463086</v>
      </c>
      <c r="H109">
        <f>STDEV(C109:E109)</f>
        <v>0.04133700641783258</v>
      </c>
      <c r="I109">
        <f>(B109*B4+C109*C4+D109*D4+E109*E4+F109*F4)/SUM(B4:F4)</f>
        <v>0.0017732822867399995</v>
      </c>
    </row>
    <row r="110" spans="1:11" ht="12.75">
      <c r="A110" t="s">
        <v>74</v>
      </c>
      <c r="B110">
        <f>B70*10000/B62</f>
        <v>-0.33113587699549724</v>
      </c>
      <c r="C110">
        <f>C70*10000/C62</f>
        <v>-0.10177938129529612</v>
      </c>
      <c r="D110">
        <f>D70*10000/D62</f>
        <v>-0.08747825012749826</v>
      </c>
      <c r="E110">
        <f>E70*10000/E62</f>
        <v>-0.17685265424081797</v>
      </c>
      <c r="F110">
        <f>F70*10000/F62</f>
        <v>-0.3574563612463581</v>
      </c>
      <c r="G110">
        <f>AVERAGE(C110:E110)</f>
        <v>-0.12203676188787078</v>
      </c>
      <c r="H110">
        <f>STDEV(C110:E110)</f>
        <v>0.048007469512640004</v>
      </c>
      <c r="I110">
        <f>(B110*B4+C110*C4+D110*D4+E110*E4+F110*F4)/SUM(B4:F4)</f>
        <v>-0.18378102788472658</v>
      </c>
      <c r="K110">
        <f>EXP(AVERAGE(K103:K107))</f>
        <v>0.019413047478547194</v>
      </c>
    </row>
    <row r="111" spans="1:9" ht="12.75">
      <c r="A111" t="s">
        <v>75</v>
      </c>
      <c r="B111">
        <f>B71*10000/B62</f>
        <v>0.011169441082659062</v>
      </c>
      <c r="C111">
        <f>C71*10000/C62</f>
        <v>0.026518746196883172</v>
      </c>
      <c r="D111">
        <f>D71*10000/D62</f>
        <v>0.013068174502426944</v>
      </c>
      <c r="E111">
        <f>E71*10000/E62</f>
        <v>0.044291878256460145</v>
      </c>
      <c r="F111">
        <f>F71*10000/F62</f>
        <v>-0.0445772153564445</v>
      </c>
      <c r="G111">
        <f>AVERAGE(C111:E111)</f>
        <v>0.02795959965192342</v>
      </c>
      <c r="H111">
        <f>STDEV(C111:E111)</f>
        <v>0.015661639857916625</v>
      </c>
      <c r="I111">
        <f>(B111*B4+C111*C4+D111*D4+E111*E4+F111*F4)/SUM(B4:F4)</f>
        <v>0.01584278667230688</v>
      </c>
    </row>
    <row r="112" spans="1:9" ht="12.75">
      <c r="A112" t="s">
        <v>76</v>
      </c>
      <c r="B112">
        <f>B72*10000/B62</f>
        <v>-0.050996286286450504</v>
      </c>
      <c r="C112">
        <f>C72*10000/C62</f>
        <v>-0.029419709822675544</v>
      </c>
      <c r="D112">
        <f>D72*10000/D62</f>
        <v>-0.03826174290674088</v>
      </c>
      <c r="E112">
        <f>E72*10000/E62</f>
        <v>-0.03919395873979402</v>
      </c>
      <c r="F112">
        <f>F72*10000/F62</f>
        <v>-0.03644883870959505</v>
      </c>
      <c r="G112">
        <f>AVERAGE(C112:E112)</f>
        <v>-0.03562513715640348</v>
      </c>
      <c r="H112">
        <f>STDEV(C112:E112)</f>
        <v>0.005394233299133632</v>
      </c>
      <c r="I112">
        <f>(B112*B4+C112*C4+D112*D4+E112*E4+F112*F4)/SUM(B4:F4)</f>
        <v>-0.03796332039435222</v>
      </c>
    </row>
    <row r="113" spans="1:9" ht="12.75">
      <c r="A113" t="s">
        <v>77</v>
      </c>
      <c r="B113">
        <f>B73*10000/B62</f>
        <v>0.01717792365722169</v>
      </c>
      <c r="C113">
        <f>C73*10000/C62</f>
        <v>0.024142135162189292</v>
      </c>
      <c r="D113">
        <f>D73*10000/D62</f>
        <v>0.019371942837561454</v>
      </c>
      <c r="E113">
        <f>E73*10000/E62</f>
        <v>0.02678805746122986</v>
      </c>
      <c r="F113">
        <f>F73*10000/F62</f>
        <v>0.012180601967774802</v>
      </c>
      <c r="G113">
        <f>AVERAGE(C113:E113)</f>
        <v>0.0234340451536602</v>
      </c>
      <c r="H113">
        <f>STDEV(C113:E113)</f>
        <v>0.003758421560041008</v>
      </c>
      <c r="I113">
        <f>(B113*B4+C113*C4+D113*D4+E113*E4+F113*F4)/SUM(B4:F4)</f>
        <v>0.02102500798908755</v>
      </c>
    </row>
    <row r="114" spans="1:11" ht="12.75">
      <c r="A114" t="s">
        <v>78</v>
      </c>
      <c r="B114">
        <f>B74*10000/B62</f>
        <v>-0.21629503655795293</v>
      </c>
      <c r="C114">
        <f>C74*10000/C62</f>
        <v>-0.1966635013076822</v>
      </c>
      <c r="D114">
        <f>D74*10000/D62</f>
        <v>-0.18995530371464556</v>
      </c>
      <c r="E114">
        <f>E74*10000/E62</f>
        <v>-0.18184402507016664</v>
      </c>
      <c r="F114">
        <f>F74*10000/F62</f>
        <v>-0.15822074006435977</v>
      </c>
      <c r="G114">
        <f>AVERAGE(C114:E114)</f>
        <v>-0.18948761003083148</v>
      </c>
      <c r="H114">
        <f>STDEV(C114:E114)</f>
        <v>0.007420799958560424</v>
      </c>
      <c r="I114">
        <f>(B114*B4+C114*C4+D114*D4+E114*E4+F114*F4)/SUM(B4:F4)</f>
        <v>-0.18919978339303775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-0.003597338280399782</v>
      </c>
      <c r="C115">
        <f>C75*10000/C62</f>
        <v>0.0006193639218757947</v>
      </c>
      <c r="D115">
        <f>D75*10000/D62</f>
        <v>-0.006513463182101853</v>
      </c>
      <c r="E115">
        <f>E75*10000/E62</f>
        <v>-0.0060898748712363455</v>
      </c>
      <c r="F115">
        <f>F75*10000/F62</f>
        <v>-0.006994520946357415</v>
      </c>
      <c r="G115">
        <f>AVERAGE(C115:E115)</f>
        <v>-0.003994658043820802</v>
      </c>
      <c r="H115">
        <f>STDEV(C115:E115)</f>
        <v>0.004001469203832948</v>
      </c>
      <c r="I115">
        <f>(B115*B4+C115*C4+D115*D4+E115*E4+F115*F4)/SUM(B4:F4)</f>
        <v>-0.004337377925637577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83.7571377335641</v>
      </c>
      <c r="C122">
        <f>C82*10000/C62</f>
        <v>31.40044966619392</v>
      </c>
      <c r="D122">
        <f>D82*10000/D62</f>
        <v>-0.6048288783912882</v>
      </c>
      <c r="E122">
        <f>E82*10000/E62</f>
        <v>-44.46893330935579</v>
      </c>
      <c r="F122">
        <f>F82*10000/F62</f>
        <v>-68.333848033223</v>
      </c>
      <c r="G122">
        <f>AVERAGE(C122:E122)</f>
        <v>-4.557770840517719</v>
      </c>
      <c r="H122">
        <f>STDEV(C122:E122)</f>
        <v>38.08884522914305</v>
      </c>
      <c r="I122">
        <f>(B122*B4+C122*C4+D122*D4+E122*E4+F122*F4)/SUM(B4:F4)</f>
        <v>-0.26892885755253576</v>
      </c>
    </row>
    <row r="123" spans="1:9" ht="12.75">
      <c r="A123" t="s">
        <v>82</v>
      </c>
      <c r="B123">
        <f>B83*10000/B62</f>
        <v>-0.6633995364662371</v>
      </c>
      <c r="C123">
        <f>C83*10000/C62</f>
        <v>1.2858974732184933</v>
      </c>
      <c r="D123">
        <f>D83*10000/D62</f>
        <v>-0.10460440076407114</v>
      </c>
      <c r="E123">
        <f>E83*10000/E62</f>
        <v>-1.1958261589004595</v>
      </c>
      <c r="F123">
        <f>F83*10000/F62</f>
        <v>10.437863845752965</v>
      </c>
      <c r="G123">
        <f>AVERAGE(C123:E123)</f>
        <v>-0.0048443621486791155</v>
      </c>
      <c r="H123">
        <f>STDEV(C123:E123)</f>
        <v>1.2438657867844225</v>
      </c>
      <c r="I123">
        <f>(B123*B4+C123*C4+D123*D4+E123*E4+F123*F4)/SUM(B4:F4)</f>
        <v>1.293791102364006</v>
      </c>
    </row>
    <row r="124" spans="1:9" ht="12.75">
      <c r="A124" t="s">
        <v>83</v>
      </c>
      <c r="B124">
        <f>B84*10000/B62</f>
        <v>-1.2643982656010642</v>
      </c>
      <c r="C124">
        <f>C84*10000/C62</f>
        <v>-2.0013845924040323</v>
      </c>
      <c r="D124">
        <f>D84*10000/D62</f>
        <v>-3.231103277223371</v>
      </c>
      <c r="E124">
        <f>E84*10000/E62</f>
        <v>-4.194078667362829</v>
      </c>
      <c r="F124">
        <f>F84*10000/F62</f>
        <v>-0.7378121185330296</v>
      </c>
      <c r="G124">
        <f>AVERAGE(C124:E124)</f>
        <v>-3.142188845663411</v>
      </c>
      <c r="H124">
        <f>STDEV(C124:E124)</f>
        <v>1.0990478418588414</v>
      </c>
      <c r="I124">
        <f>(B124*B4+C124*C4+D124*D4+E124*E4+F124*F4)/SUM(B4:F4)</f>
        <v>-2.548971648384351</v>
      </c>
    </row>
    <row r="125" spans="1:9" ht="12.75">
      <c r="A125" t="s">
        <v>84</v>
      </c>
      <c r="B125">
        <f>B85*10000/B62</f>
        <v>-0.26848778054706585</v>
      </c>
      <c r="C125">
        <f>C85*10000/C62</f>
        <v>0.47399614293022896</v>
      </c>
      <c r="D125">
        <f>D85*10000/D62</f>
        <v>-0.12090864937830693</v>
      </c>
      <c r="E125">
        <f>E85*10000/E62</f>
        <v>0.03627609870297529</v>
      </c>
      <c r="F125">
        <f>F85*10000/F62</f>
        <v>-1.317386620897327</v>
      </c>
      <c r="G125">
        <f>AVERAGE(C125:E125)</f>
        <v>0.12978786408496576</v>
      </c>
      <c r="H125">
        <f>STDEV(C125:E125)</f>
        <v>0.30827952523084934</v>
      </c>
      <c r="I125">
        <f>(B125*B4+C125*C4+D125*D4+E125*E4+F125*F4)/SUM(B4:F4)</f>
        <v>-0.1211326809296025</v>
      </c>
    </row>
    <row r="126" spans="1:9" ht="12.75">
      <c r="A126" t="s">
        <v>85</v>
      </c>
      <c r="B126">
        <f>B86*10000/B62</f>
        <v>0.5187201203280847</v>
      </c>
      <c r="C126">
        <f>C86*10000/C62</f>
        <v>0.6268748090595508</v>
      </c>
      <c r="D126">
        <f>D86*10000/D62</f>
        <v>0.6035259147488452</v>
      </c>
      <c r="E126">
        <f>E86*10000/E62</f>
        <v>0.5824113921872289</v>
      </c>
      <c r="F126">
        <f>F86*10000/F62</f>
        <v>1.5142193981088032</v>
      </c>
      <c r="G126">
        <f>AVERAGE(C126:E126)</f>
        <v>0.604270705331875</v>
      </c>
      <c r="H126">
        <f>STDEV(C126:E126)</f>
        <v>0.022241063255831965</v>
      </c>
      <c r="I126">
        <f>(B126*B4+C126*C4+D126*D4+E126*E4+F126*F4)/SUM(B4:F4)</f>
        <v>0.7133464246529256</v>
      </c>
    </row>
    <row r="127" spans="1:9" ht="12.75">
      <c r="A127" t="s">
        <v>86</v>
      </c>
      <c r="B127">
        <f>B87*10000/B62</f>
        <v>-0.07994626995886774</v>
      </c>
      <c r="C127">
        <f>C87*10000/C62</f>
        <v>-0.041415359073125775</v>
      </c>
      <c r="D127">
        <f>D87*10000/D62</f>
        <v>-0.2576557893355327</v>
      </c>
      <c r="E127">
        <f>E87*10000/E62</f>
        <v>-0.3219655907949051</v>
      </c>
      <c r="F127">
        <f>F87*10000/F62</f>
        <v>0.24144964496633645</v>
      </c>
      <c r="G127">
        <f>AVERAGE(C127:E127)</f>
        <v>-0.20701224640118787</v>
      </c>
      <c r="H127">
        <f>STDEV(C127:E127)</f>
        <v>0.1469717131304291</v>
      </c>
      <c r="I127">
        <f>(B127*B4+C127*C4+D127*D4+E127*E4+F127*F4)/SUM(B4:F4)</f>
        <v>-0.1287183284383592</v>
      </c>
    </row>
    <row r="128" spans="1:9" ht="12.75">
      <c r="A128" t="s">
        <v>87</v>
      </c>
      <c r="B128">
        <f>B88*10000/B62</f>
        <v>-0.21216143350273883</v>
      </c>
      <c r="C128">
        <f>C88*10000/C62</f>
        <v>-0.4235501856520808</v>
      </c>
      <c r="D128">
        <f>D88*10000/D62</f>
        <v>-0.2495428361823902</v>
      </c>
      <c r="E128">
        <f>E88*10000/E62</f>
        <v>-0.28663874193929073</v>
      </c>
      <c r="F128">
        <f>F88*10000/F62</f>
        <v>-0.39315754841747824</v>
      </c>
      <c r="G128">
        <f>AVERAGE(C128:E128)</f>
        <v>-0.31991058792458726</v>
      </c>
      <c r="H128">
        <f>STDEV(C128:E128)</f>
        <v>0.09165097500200818</v>
      </c>
      <c r="I128">
        <f>(B128*B4+C128*C4+D128*D4+E128*E4+F128*F4)/SUM(B4:F4)</f>
        <v>-0.3140729412640869</v>
      </c>
    </row>
    <row r="129" spans="1:9" ht="12.75">
      <c r="A129" t="s">
        <v>88</v>
      </c>
      <c r="B129">
        <f>B89*10000/B62</f>
        <v>-0.0011076725846971534</v>
      </c>
      <c r="C129">
        <f>C89*10000/C62</f>
        <v>-0.10109592201968291</v>
      </c>
      <c r="D129">
        <f>D89*10000/D62</f>
        <v>0.017197720173523185</v>
      </c>
      <c r="E129">
        <f>E89*10000/E62</f>
        <v>0.004855911051310803</v>
      </c>
      <c r="F129">
        <f>F89*10000/F62</f>
        <v>-0.04237942455665104</v>
      </c>
      <c r="G129">
        <f>AVERAGE(C129:E129)</f>
        <v>-0.02634743026494964</v>
      </c>
      <c r="H129">
        <f>STDEV(C129:E129)</f>
        <v>0.06502755437357192</v>
      </c>
      <c r="I129">
        <f>(B129*B4+C129*C4+D129*D4+E129*E4+F129*F4)/SUM(B4:F4)</f>
        <v>-0.024831430610224355</v>
      </c>
    </row>
    <row r="130" spans="1:9" ht="12.75">
      <c r="A130" t="s">
        <v>89</v>
      </c>
      <c r="B130">
        <f>B90*10000/B62</f>
        <v>0.08715146209375568</v>
      </c>
      <c r="C130">
        <f>C90*10000/C62</f>
        <v>0.11307041281900065</v>
      </c>
      <c r="D130">
        <f>D90*10000/D62</f>
        <v>0.011562070021629492</v>
      </c>
      <c r="E130">
        <f>E90*10000/E62</f>
        <v>-0.0637778958011774</v>
      </c>
      <c r="F130">
        <f>F90*10000/F62</f>
        <v>0.3613731192632504</v>
      </c>
      <c r="G130">
        <f>AVERAGE(C130:E130)</f>
        <v>0.02028486234648425</v>
      </c>
      <c r="H130">
        <f>STDEV(C130:E130)</f>
        <v>0.08874624721593215</v>
      </c>
      <c r="I130">
        <f>(B130*B4+C130*C4+D130*D4+E130*E4+F130*F4)/SUM(B4:F4)</f>
        <v>0.07551448553294049</v>
      </c>
    </row>
    <row r="131" spans="1:9" ht="12.75">
      <c r="A131" t="s">
        <v>90</v>
      </c>
      <c r="B131">
        <f>B91*10000/B62</f>
        <v>-0.0497889229512735</v>
      </c>
      <c r="C131">
        <f>C91*10000/C62</f>
        <v>-0.05999245219047849</v>
      </c>
      <c r="D131">
        <f>D91*10000/D62</f>
        <v>-0.034345521869623113</v>
      </c>
      <c r="E131">
        <f>E91*10000/E62</f>
        <v>-0.030588586388990018</v>
      </c>
      <c r="F131">
        <f>F91*10000/F62</f>
        <v>-0.039461879411254265</v>
      </c>
      <c r="G131">
        <f>AVERAGE(C131:E131)</f>
        <v>-0.04164218681636388</v>
      </c>
      <c r="H131">
        <f>STDEV(C131:E131)</f>
        <v>0.016002431706672943</v>
      </c>
      <c r="I131">
        <f>(B131*B4+C131*C4+D131*D4+E131*E4+F131*F4)/SUM(B4:F4)</f>
        <v>-0.042532633107286714</v>
      </c>
    </row>
    <row r="132" spans="1:9" ht="12.75">
      <c r="A132" t="s">
        <v>91</v>
      </c>
      <c r="B132">
        <f>B92*10000/B62</f>
        <v>0.015471936327609638</v>
      </c>
      <c r="C132">
        <f>C92*10000/C62</f>
        <v>-0.0418478262702663</v>
      </c>
      <c r="D132">
        <f>D92*10000/D62</f>
        <v>0.013058540093734913</v>
      </c>
      <c r="E132">
        <f>E92*10000/E62</f>
        <v>-0.0023327265668415223</v>
      </c>
      <c r="F132">
        <f>F92*10000/F62</f>
        <v>-0.035495342889228045</v>
      </c>
      <c r="G132">
        <f>AVERAGE(C132:E132)</f>
        <v>-0.01037400424779097</v>
      </c>
      <c r="H132">
        <f>STDEV(C132:E132)</f>
        <v>0.028322674253697916</v>
      </c>
      <c r="I132">
        <f>(B132*B4+C132*C4+D132*D4+E132*E4+F132*F4)/SUM(B4:F4)</f>
        <v>-0.009982263130883887</v>
      </c>
    </row>
    <row r="133" spans="1:9" ht="12.75">
      <c r="A133" t="s">
        <v>92</v>
      </c>
      <c r="B133">
        <f>B93*10000/B62</f>
        <v>0.11988533659955974</v>
      </c>
      <c r="C133">
        <f>C93*10000/C62</f>
        <v>0.09321192020421122</v>
      </c>
      <c r="D133">
        <f>D93*10000/D62</f>
        <v>0.10054058905616278</v>
      </c>
      <c r="E133">
        <f>E93*10000/E62</f>
        <v>0.09481793663174456</v>
      </c>
      <c r="F133">
        <f>F93*10000/F62</f>
        <v>0.07674330945075276</v>
      </c>
      <c r="G133">
        <f>AVERAGE(C133:E133)</f>
        <v>0.09619014863070618</v>
      </c>
      <c r="H133">
        <f>STDEV(C133:E133)</f>
        <v>0.0038522163896857276</v>
      </c>
      <c r="I133">
        <f>(B133*B4+C133*C4+D133*D4+E133*E4+F133*F4)/SUM(B4:F4)</f>
        <v>0.09702885905391187</v>
      </c>
    </row>
    <row r="134" spans="1:9" ht="12.75">
      <c r="A134" t="s">
        <v>93</v>
      </c>
      <c r="B134">
        <f>B94*10000/B62</f>
        <v>-0.012319166149923238</v>
      </c>
      <c r="C134">
        <f>C94*10000/C62</f>
        <v>-0.00578673315439061</v>
      </c>
      <c r="D134">
        <f>D94*10000/D62</f>
        <v>-0.0003518650762659907</v>
      </c>
      <c r="E134">
        <f>E94*10000/E62</f>
        <v>0.003180441898827789</v>
      </c>
      <c r="F134">
        <f>F94*10000/F62</f>
        <v>-0.01630803458486313</v>
      </c>
      <c r="G134">
        <f>AVERAGE(C134:E134)</f>
        <v>-0.000986052110609604</v>
      </c>
      <c r="H134">
        <f>STDEV(C134:E134)</f>
        <v>0.0045171010620377715</v>
      </c>
      <c r="I134">
        <f>(B134*B4+C134*C4+D134*D4+E134*E4+F134*F4)/SUM(B4:F4)</f>
        <v>-0.004674562502062009</v>
      </c>
    </row>
    <row r="135" spans="1:9" ht="12.75">
      <c r="A135" t="s">
        <v>94</v>
      </c>
      <c r="B135">
        <f>B95*10000/B62</f>
        <v>-0.0038052899902941352</v>
      </c>
      <c r="C135">
        <f>C95*10000/C62</f>
        <v>-0.00477458793952308</v>
      </c>
      <c r="D135">
        <f>D95*10000/D62</f>
        <v>0.00048742863945730973</v>
      </c>
      <c r="E135">
        <f>E95*10000/E62</f>
        <v>-0.0008694408809945045</v>
      </c>
      <c r="F135">
        <f>F95*10000/F62</f>
        <v>-0.003968964703965326</v>
      </c>
      <c r="G135">
        <f>AVERAGE(C135:E135)</f>
        <v>-0.0017188667270200918</v>
      </c>
      <c r="H135">
        <f>STDEV(C135:E135)</f>
        <v>0.0027319128500536646</v>
      </c>
      <c r="I135">
        <f>(B135*B4+C135*C4+D135*D4+E135*E4+F135*F4)/SUM(B4:F4)</f>
        <v>-0.0023218693420857385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2004-12-06T11:16:33Z</cp:lastPrinted>
  <dcterms:created xsi:type="dcterms:W3CDTF">2004-12-06T11:16:33Z</dcterms:created>
  <dcterms:modified xsi:type="dcterms:W3CDTF">2004-12-06T16:21:41Z</dcterms:modified>
  <cp:category/>
  <cp:version/>
  <cp:contentType/>
  <cp:contentStatus/>
</cp:coreProperties>
</file>