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<sst xmlns="http://schemas.openxmlformats.org/spreadsheetml/2006/main" count="203" uniqueCount="98">
  <si>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Mon 06/12/2004       13:06:58</t>
  </si>
  <si>
    <t>LISSNER</t>
  </si>
  <si>
    <t>HCMQAP423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</si>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</sst>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-0.003754</v>
      </c>
      <c r="D4" s="12">
        <v>-0.003752</v>
      </c>
      <c r="E4" s="12">
        <v>-0.003754</v>
      </c>
      <c r="F4" s="24">
        <v>-0.002088</v>
      </c>
      <c r="G4" s="34">
        <v>-0.011701</v>
      </c>
    </row>
    <row r="5" spans="1:7" ht="12.75" thickBot="1">
      <c r="A5" s="44" t="s">
        <v>13</v>
      </c>
      <c r="B5" s="45">
        <v>3.956064</v>
      </c>
      <c r="C5" s="46">
        <v>1.533144</v>
      </c>
      <c r="D5" s="46">
        <v>0.254005</v>
      </c>
      <c r="E5" s="46">
        <v>-2.255952</v>
      </c>
      <c r="F5" s="47">
        <v>-3.387075</v>
      </c>
      <c r="G5" s="48">
        <v>5.22201</v>
      </c>
    </row>
    <row r="6" spans="1:7" ht="12.75" thickTop="1">
      <c r="A6" s="6" t="s">
        <v>14</v>
      </c>
      <c r="B6" s="39">
        <v>77.45574</v>
      </c>
      <c r="C6" s="40">
        <v>29.97869</v>
      </c>
      <c r="D6" s="40">
        <v>14.35131</v>
      </c>
      <c r="E6" s="40">
        <v>-27.63048</v>
      </c>
      <c r="F6" s="41">
        <v>-113.6578</v>
      </c>
      <c r="G6" s="42">
        <v>-0.0003966929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-0.1780794</v>
      </c>
      <c r="C8" s="13">
        <v>0.1207802</v>
      </c>
      <c r="D8" s="13">
        <v>1.435333</v>
      </c>
      <c r="E8" s="13">
        <v>1.920501</v>
      </c>
      <c r="F8" s="25">
        <v>0.2089495</v>
      </c>
      <c r="G8" s="35">
        <v>0.838544</v>
      </c>
    </row>
    <row r="9" spans="1:7" ht="12">
      <c r="A9" s="20" t="s">
        <v>17</v>
      </c>
      <c r="B9" s="29">
        <v>0.2135114</v>
      </c>
      <c r="C9" s="13">
        <v>0.8894922</v>
      </c>
      <c r="D9" s="13">
        <v>0.4696233</v>
      </c>
      <c r="E9" s="13">
        <v>0.4482178</v>
      </c>
      <c r="F9" s="25">
        <v>-0.2033719</v>
      </c>
      <c r="G9" s="35">
        <v>0.4385068</v>
      </c>
    </row>
    <row r="10" spans="1:7" ht="12">
      <c r="A10" s="20" t="s">
        <v>18</v>
      </c>
      <c r="B10" s="29">
        <v>0.5180339</v>
      </c>
      <c r="C10" s="13">
        <v>0.03083189</v>
      </c>
      <c r="D10" s="13">
        <v>-0.1749317</v>
      </c>
      <c r="E10" s="13">
        <v>-0.2338404</v>
      </c>
      <c r="F10" s="25">
        <v>-1.950963</v>
      </c>
      <c r="G10" s="35">
        <v>-0.2771394</v>
      </c>
    </row>
    <row r="11" spans="1:7" ht="12">
      <c r="A11" s="21" t="s">
        <v>19</v>
      </c>
      <c r="B11" s="31">
        <v>4.084519</v>
      </c>
      <c r="C11" s="15">
        <v>2.044926</v>
      </c>
      <c r="D11" s="15">
        <v>2.823941</v>
      </c>
      <c r="E11" s="15">
        <v>2.414348</v>
      </c>
      <c r="F11" s="27">
        <v>15.06388</v>
      </c>
      <c r="G11" s="37">
        <v>4.357942</v>
      </c>
    </row>
    <row r="12" spans="1:7" ht="12">
      <c r="A12" s="20" t="s">
        <v>20</v>
      </c>
      <c r="B12" s="29">
        <v>0.3523468</v>
      </c>
      <c r="C12" s="13">
        <v>0.4208304</v>
      </c>
      <c r="D12" s="13">
        <v>0.558792</v>
      </c>
      <c r="E12" s="13">
        <v>0.6997199</v>
      </c>
      <c r="F12" s="25">
        <v>-0.1153353</v>
      </c>
      <c r="G12" s="49">
        <v>0.4394809</v>
      </c>
    </row>
    <row r="13" spans="1:7" ht="12">
      <c r="A13" s="20" t="s">
        <v>21</v>
      </c>
      <c r="B13" s="29">
        <v>0.1258422</v>
      </c>
      <c r="C13" s="13">
        <v>0.2525548</v>
      </c>
      <c r="D13" s="13">
        <v>0.1388473</v>
      </c>
      <c r="E13" s="13">
        <v>0.05136369</v>
      </c>
      <c r="F13" s="25">
        <v>0.07431087</v>
      </c>
      <c r="G13" s="35">
        <v>0.1346549</v>
      </c>
    </row>
    <row r="14" spans="1:7" ht="12">
      <c r="A14" s="20" t="s">
        <v>22</v>
      </c>
      <c r="B14" s="29">
        <v>-0.26226</v>
      </c>
      <c r="C14" s="13">
        <v>-0.1798056</v>
      </c>
      <c r="D14" s="13">
        <v>-0.04425466</v>
      </c>
      <c r="E14" s="13">
        <v>-0.01904787</v>
      </c>
      <c r="F14" s="25">
        <v>0.06636331</v>
      </c>
      <c r="G14" s="35">
        <v>-0.08750167</v>
      </c>
    </row>
    <row r="15" spans="1:7" ht="12">
      <c r="A15" s="21" t="s">
        <v>23</v>
      </c>
      <c r="B15" s="31">
        <v>-0.2790728</v>
      </c>
      <c r="C15" s="15">
        <v>-0.1606376</v>
      </c>
      <c r="D15" s="15">
        <v>-0.113098</v>
      </c>
      <c r="E15" s="15">
        <v>-0.1743644</v>
      </c>
      <c r="F15" s="27">
        <v>-0.4018992</v>
      </c>
      <c r="G15" s="37">
        <v>-0.2018996</v>
      </c>
    </row>
    <row r="16" spans="1:7" ht="12">
      <c r="A16" s="20" t="s">
        <v>24</v>
      </c>
      <c r="B16" s="29">
        <v>0.01590643</v>
      </c>
      <c r="C16" s="13">
        <v>0.05233463</v>
      </c>
      <c r="D16" s="13">
        <v>0.01301773</v>
      </c>
      <c r="E16" s="13">
        <v>0.04031634</v>
      </c>
      <c r="F16" s="25">
        <v>-0.04267939</v>
      </c>
      <c r="G16" s="35">
        <v>0.0220112</v>
      </c>
    </row>
    <row r="17" spans="1:7" ht="12">
      <c r="A17" s="20" t="s">
        <v>25</v>
      </c>
      <c r="B17" s="29">
        <v>-0.0639845</v>
      </c>
      <c r="C17" s="13">
        <v>-0.06483179</v>
      </c>
      <c r="D17" s="13">
        <v>-0.05058187</v>
      </c>
      <c r="E17" s="13">
        <v>-0.0306171</v>
      </c>
      <c r="F17" s="25">
        <v>-0.04513545</v>
      </c>
      <c r="G17" s="35">
        <v>-0.05041315</v>
      </c>
    </row>
    <row r="18" spans="1:7" ht="12">
      <c r="A18" s="20" t="s">
        <v>26</v>
      </c>
      <c r="B18" s="29">
        <v>-0.02314326</v>
      </c>
      <c r="C18" s="13">
        <v>-0.009189232</v>
      </c>
      <c r="D18" s="13">
        <v>0.005801684</v>
      </c>
      <c r="E18" s="13">
        <v>0.01994504</v>
      </c>
      <c r="F18" s="25">
        <v>0.01977317</v>
      </c>
      <c r="G18" s="35">
        <v>0.003293268</v>
      </c>
    </row>
    <row r="19" spans="1:7" ht="12">
      <c r="A19" s="21" t="s">
        <v>27</v>
      </c>
      <c r="B19" s="31">
        <v>-0.2140618</v>
      </c>
      <c r="C19" s="15">
        <v>-0.1866595</v>
      </c>
      <c r="D19" s="15">
        <v>-0.2021401</v>
      </c>
      <c r="E19" s="15">
        <v>-0.2019072</v>
      </c>
      <c r="F19" s="27">
        <v>-0.1593604</v>
      </c>
      <c r="G19" s="37">
        <v>-0.1943581</v>
      </c>
    </row>
    <row r="20" spans="1:7" ht="12.75" thickBot="1">
      <c r="A20" s="44" t="s">
        <v>28</v>
      </c>
      <c r="B20" s="45">
        <v>0.004020475</v>
      </c>
      <c r="C20" s="46">
        <v>-0.001652219</v>
      </c>
      <c r="D20" s="46">
        <v>0.0035809</v>
      </c>
      <c r="E20" s="46">
        <v>-0.0007870206</v>
      </c>
      <c r="F20" s="47">
        <v>0.001203895</v>
      </c>
      <c r="G20" s="48">
        <v>0.001015923</v>
      </c>
    </row>
    <row r="21" spans="1:7" ht="12.75" thickTop="1">
      <c r="A21" s="6" t="s">
        <v>29</v>
      </c>
      <c r="B21" s="39">
        <v>-37.24362</v>
      </c>
      <c r="C21" s="40">
        <v>58.02709</v>
      </c>
      <c r="D21" s="40">
        <v>10.86695</v>
      </c>
      <c r="E21" s="40">
        <v>-13.83443</v>
      </c>
      <c r="F21" s="41">
        <v>-58.6577</v>
      </c>
      <c r="G21" s="43">
        <v>0.01698188</v>
      </c>
    </row>
    <row r="22" spans="1:7" ht="12">
      <c r="A22" s="20" t="s">
        <v>30</v>
      </c>
      <c r="B22" s="29">
        <v>79.12293</v>
      </c>
      <c r="C22" s="13">
        <v>30.66297</v>
      </c>
      <c r="D22" s="13">
        <v>5.080098</v>
      </c>
      <c r="E22" s="13">
        <v>-45.11935</v>
      </c>
      <c r="F22" s="25">
        <v>-67.74254</v>
      </c>
      <c r="G22" s="36">
        <v>0</v>
      </c>
    </row>
    <row r="23" spans="1:7" ht="12">
      <c r="A23" s="20" t="s">
        <v>31</v>
      </c>
      <c r="B23" s="29">
        <v>-0.4971993</v>
      </c>
      <c r="C23" s="13">
        <v>-2.873593</v>
      </c>
      <c r="D23" s="13">
        <v>-1.608018</v>
      </c>
      <c r="E23" s="13">
        <v>0.1403513</v>
      </c>
      <c r="F23" s="25">
        <v>7.980901</v>
      </c>
      <c r="G23" s="35">
        <v>-0.04830567</v>
      </c>
    </row>
    <row r="24" spans="1:7" ht="12">
      <c r="A24" s="20" t="s">
        <v>32</v>
      </c>
      <c r="B24" s="29">
        <v>1.932042</v>
      </c>
      <c r="C24" s="13">
        <v>4.220143</v>
      </c>
      <c r="D24" s="13">
        <v>2.501281</v>
      </c>
      <c r="E24" s="13">
        <v>2.844585</v>
      </c>
      <c r="F24" s="25">
        <v>2.740269</v>
      </c>
      <c r="G24" s="35">
        <v>2.947181</v>
      </c>
    </row>
    <row r="25" spans="1:7" ht="12">
      <c r="A25" s="20" t="s">
        <v>33</v>
      </c>
      <c r="B25" s="29">
        <v>-0.6257206</v>
      </c>
      <c r="C25" s="13">
        <v>-0.1883787</v>
      </c>
      <c r="D25" s="13">
        <v>-0.7690584</v>
      </c>
      <c r="E25" s="13">
        <v>-0.06671148</v>
      </c>
      <c r="F25" s="25">
        <v>-1.336748</v>
      </c>
      <c r="G25" s="35">
        <v>-0.5156064</v>
      </c>
    </row>
    <row r="26" spans="1:7" ht="12">
      <c r="A26" s="21" t="s">
        <v>34</v>
      </c>
      <c r="B26" s="31">
        <v>0.5783557</v>
      </c>
      <c r="C26" s="15">
        <v>0.3169403</v>
      </c>
      <c r="D26" s="15">
        <v>0.1476261</v>
      </c>
      <c r="E26" s="15">
        <v>0.3157678</v>
      </c>
      <c r="F26" s="27">
        <v>1.289125</v>
      </c>
      <c r="G26" s="37">
        <v>0.4436514</v>
      </c>
    </row>
    <row r="27" spans="1:7" ht="12">
      <c r="A27" s="20" t="s">
        <v>35</v>
      </c>
      <c r="B27" s="29">
        <v>0.02016734</v>
      </c>
      <c r="C27" s="13">
        <v>0.4069156</v>
      </c>
      <c r="D27" s="13">
        <v>0.217823</v>
      </c>
      <c r="E27" s="13">
        <v>0.298685</v>
      </c>
      <c r="F27" s="25">
        <v>0.6234105</v>
      </c>
      <c r="G27" s="35">
        <v>0.3084725</v>
      </c>
    </row>
    <row r="28" spans="1:7" ht="12">
      <c r="A28" s="20" t="s">
        <v>36</v>
      </c>
      <c r="B28" s="29">
        <v>-0.04711853</v>
      </c>
      <c r="C28" s="13">
        <v>0.2631018</v>
      </c>
      <c r="D28" s="13">
        <v>0.2892184</v>
      </c>
      <c r="E28" s="13">
        <v>0.2449809</v>
      </c>
      <c r="F28" s="25">
        <v>0.3763242</v>
      </c>
      <c r="G28" s="35">
        <v>0.2353455</v>
      </c>
    </row>
    <row r="29" spans="1:7" ht="12">
      <c r="A29" s="20" t="s">
        <v>37</v>
      </c>
      <c r="B29" s="29">
        <v>-0.05161284</v>
      </c>
      <c r="C29" s="13">
        <v>0.02059706</v>
      </c>
      <c r="D29" s="13">
        <v>-0.01357738</v>
      </c>
      <c r="E29" s="13">
        <v>0.07585089</v>
      </c>
      <c r="F29" s="25">
        <v>-0.05567902</v>
      </c>
      <c r="G29" s="35">
        <v>0.005036259</v>
      </c>
    </row>
    <row r="30" spans="1:7" ht="12">
      <c r="A30" s="21" t="s">
        <v>38</v>
      </c>
      <c r="B30" s="31">
        <v>-0.02317833</v>
      </c>
      <c r="C30" s="15">
        <v>0.07095413</v>
      </c>
      <c r="D30" s="15">
        <v>0.02287834</v>
      </c>
      <c r="E30" s="15">
        <v>-0.01171643</v>
      </c>
      <c r="F30" s="27">
        <v>0.2464589</v>
      </c>
      <c r="G30" s="37">
        <v>0.04939716</v>
      </c>
    </row>
    <row r="31" spans="1:7" ht="12">
      <c r="A31" s="20" t="s">
        <v>39</v>
      </c>
      <c r="B31" s="29">
        <v>-0.01763729</v>
      </c>
      <c r="C31" s="13">
        <v>0.0229422</v>
      </c>
      <c r="D31" s="13">
        <v>0.0291243</v>
      </c>
      <c r="E31" s="13">
        <v>0.02280953</v>
      </c>
      <c r="F31" s="25">
        <v>0.0105355</v>
      </c>
      <c r="G31" s="35">
        <v>0.01687247</v>
      </c>
    </row>
    <row r="32" spans="1:7" ht="12">
      <c r="A32" s="20" t="s">
        <v>40</v>
      </c>
      <c r="B32" s="29">
        <v>0.01985843</v>
      </c>
      <c r="C32" s="13">
        <v>0.01378068</v>
      </c>
      <c r="D32" s="13">
        <v>0.02931689</v>
      </c>
      <c r="E32" s="13">
        <v>0.02567687</v>
      </c>
      <c r="F32" s="25">
        <v>0.05247348</v>
      </c>
      <c r="G32" s="35">
        <v>0.02643831</v>
      </c>
    </row>
    <row r="33" spans="1:7" ht="12">
      <c r="A33" s="20" t="s">
        <v>41</v>
      </c>
      <c r="B33" s="29">
        <v>0.1303999</v>
      </c>
      <c r="C33" s="13">
        <v>0.1088702</v>
      </c>
      <c r="D33" s="13">
        <v>0.1251922</v>
      </c>
      <c r="E33" s="13">
        <v>0.1174921</v>
      </c>
      <c r="F33" s="25">
        <v>0.09023685</v>
      </c>
      <c r="G33" s="35">
        <v>0.1154871</v>
      </c>
    </row>
    <row r="34" spans="1:7" ht="12">
      <c r="A34" s="21" t="s">
        <v>42</v>
      </c>
      <c r="B34" s="31">
        <v>-0.02336246</v>
      </c>
      <c r="C34" s="15">
        <v>-0.007311783</v>
      </c>
      <c r="D34" s="15">
        <v>-0.007287695</v>
      </c>
      <c r="E34" s="15">
        <v>0.002531739</v>
      </c>
      <c r="F34" s="27">
        <v>-0.02509875</v>
      </c>
      <c r="G34" s="37">
        <v>-0.009621695</v>
      </c>
    </row>
    <row r="35" spans="1:7" ht="12.75" thickBot="1">
      <c r="A35" s="22" t="s">
        <v>43</v>
      </c>
      <c r="B35" s="32">
        <v>-0.008402302</v>
      </c>
      <c r="C35" s="16">
        <v>-0.004084546</v>
      </c>
      <c r="D35" s="16">
        <v>-0.003996103</v>
      </c>
      <c r="E35" s="16">
        <v>-0.005004023</v>
      </c>
      <c r="F35" s="28">
        <v>-0.001417594</v>
      </c>
      <c r="G35" s="38">
        <v>-0.004551559</v>
      </c>
    </row>
    <row r="36" spans="1:7" ht="12">
      <c r="A36" s="4" t="s">
        <v>44</v>
      </c>
      <c r="B36" s="3">
        <v>21.05408</v>
      </c>
      <c r="C36" s="3">
        <v>21.05103</v>
      </c>
      <c r="D36" s="3">
        <v>21.06323</v>
      </c>
      <c r="E36" s="3">
        <v>21.06628</v>
      </c>
      <c r="F36" s="3">
        <v>21.07544</v>
      </c>
      <c r="G36" s="3"/>
    </row>
    <row r="37" spans="1:6" ht="12">
      <c r="A37" s="4" t="s">
        <v>45</v>
      </c>
      <c r="B37" s="2">
        <v>0.2726237</v>
      </c>
      <c r="C37" s="2">
        <v>0.2451579</v>
      </c>
      <c r="D37" s="2">
        <v>0.239563</v>
      </c>
      <c r="E37" s="2">
        <v>0.2390544</v>
      </c>
      <c r="F37" s="2">
        <v>0.239563</v>
      </c>
    </row>
    <row r="38" spans="1:7" ht="12">
      <c r="A38" s="4" t="s">
        <v>53</v>
      </c>
      <c r="B38" s="2">
        <v>-0.0001311656</v>
      </c>
      <c r="C38" s="2">
        <v>-5.126578E-05</v>
      </c>
      <c r="D38" s="2">
        <v>-2.44066E-05</v>
      </c>
      <c r="E38" s="2">
        <v>4.686475E-05</v>
      </c>
      <c r="F38" s="2">
        <v>0.000192534</v>
      </c>
      <c r="G38" s="2">
        <v>0.000249478</v>
      </c>
    </row>
    <row r="39" spans="1:7" ht="12.75" thickBot="1">
      <c r="A39" s="4" t="s">
        <v>54</v>
      </c>
      <c r="B39" s="2">
        <v>6.435198E-05</v>
      </c>
      <c r="C39" s="2">
        <v>-9.848886E-05</v>
      </c>
      <c r="D39" s="2">
        <v>-1.846141E-05</v>
      </c>
      <c r="E39" s="2">
        <v>2.372998E-05</v>
      </c>
      <c r="F39" s="2">
        <v>0.0001010224</v>
      </c>
      <c r="G39" s="2">
        <v>0.001097334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3.117281</v>
      </c>
      <c r="F40" s="17" t="s">
        <v>52</v>
      </c>
      <c r="G40" s="8">
        <v>55.033323706581626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0.003754</v>
      </c>
      <c r="D4">
        <v>0.003752</v>
      </c>
      <c r="E4">
        <v>0.003754</v>
      </c>
      <c r="F4">
        <v>0.002088</v>
      </c>
      <c r="G4">
        <v>0.011701</v>
      </c>
    </row>
    <row r="5" spans="1:7" ht="12.75">
      <c r="A5" t="s">
        <v>13</v>
      </c>
      <c r="B5">
        <v>3.956064</v>
      </c>
      <c r="C5">
        <v>1.533144</v>
      </c>
      <c r="D5">
        <v>0.254005</v>
      </c>
      <c r="E5">
        <v>-2.255952</v>
      </c>
      <c r="F5">
        <v>-3.387075</v>
      </c>
      <c r="G5">
        <v>5.22201</v>
      </c>
    </row>
    <row r="6" spans="1:7" ht="12.75">
      <c r="A6" t="s">
        <v>14</v>
      </c>
      <c r="B6" s="50">
        <v>77.45574</v>
      </c>
      <c r="C6" s="50">
        <v>29.97869</v>
      </c>
      <c r="D6" s="50">
        <v>14.35131</v>
      </c>
      <c r="E6" s="50">
        <v>-27.63048</v>
      </c>
      <c r="F6" s="50">
        <v>-113.6578</v>
      </c>
      <c r="G6" s="50">
        <v>-0.0003966929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-0.1780794</v>
      </c>
      <c r="C8" s="50">
        <v>0.1207802</v>
      </c>
      <c r="D8" s="50">
        <v>1.435333</v>
      </c>
      <c r="E8" s="50">
        <v>1.920501</v>
      </c>
      <c r="F8" s="50">
        <v>0.2089495</v>
      </c>
      <c r="G8" s="50">
        <v>0.838544</v>
      </c>
    </row>
    <row r="9" spans="1:7" ht="12.75">
      <c r="A9" t="s">
        <v>17</v>
      </c>
      <c r="B9" s="50">
        <v>0.2135114</v>
      </c>
      <c r="C9" s="50">
        <v>0.8894922</v>
      </c>
      <c r="D9" s="50">
        <v>0.4696233</v>
      </c>
      <c r="E9" s="50">
        <v>0.4482178</v>
      </c>
      <c r="F9" s="50">
        <v>-0.2033719</v>
      </c>
      <c r="G9" s="50">
        <v>0.4385068</v>
      </c>
    </row>
    <row r="10" spans="1:7" ht="12.75">
      <c r="A10" t="s">
        <v>18</v>
      </c>
      <c r="B10" s="50">
        <v>0.5180339</v>
      </c>
      <c r="C10" s="50">
        <v>0.03083189</v>
      </c>
      <c r="D10" s="50">
        <v>-0.1749317</v>
      </c>
      <c r="E10" s="50">
        <v>-0.2338404</v>
      </c>
      <c r="F10" s="50">
        <v>-1.950963</v>
      </c>
      <c r="G10" s="50">
        <v>-0.2771394</v>
      </c>
    </row>
    <row r="11" spans="1:7" ht="12.75">
      <c r="A11" t="s">
        <v>19</v>
      </c>
      <c r="B11" s="50">
        <v>4.084519</v>
      </c>
      <c r="C11" s="50">
        <v>2.044926</v>
      </c>
      <c r="D11" s="50">
        <v>2.823941</v>
      </c>
      <c r="E11" s="50">
        <v>2.414348</v>
      </c>
      <c r="F11" s="50">
        <v>15.06388</v>
      </c>
      <c r="G11" s="50">
        <v>4.357942</v>
      </c>
    </row>
    <row r="12" spans="1:7" ht="12.75">
      <c r="A12" t="s">
        <v>20</v>
      </c>
      <c r="B12" s="50">
        <v>0.3523468</v>
      </c>
      <c r="C12" s="50">
        <v>0.4208304</v>
      </c>
      <c r="D12" s="50">
        <v>0.558792</v>
      </c>
      <c r="E12" s="50">
        <v>0.6997199</v>
      </c>
      <c r="F12" s="50">
        <v>-0.1153353</v>
      </c>
      <c r="G12" s="50">
        <v>0.4394809</v>
      </c>
    </row>
    <row r="13" spans="1:7" ht="12.75">
      <c r="A13" t="s">
        <v>21</v>
      </c>
      <c r="B13" s="50">
        <v>0.1258422</v>
      </c>
      <c r="C13" s="50">
        <v>0.2525548</v>
      </c>
      <c r="D13" s="50">
        <v>0.1388473</v>
      </c>
      <c r="E13" s="50">
        <v>0.05136369</v>
      </c>
      <c r="F13" s="50">
        <v>0.07431087</v>
      </c>
      <c r="G13" s="50">
        <v>0.1346549</v>
      </c>
    </row>
    <row r="14" spans="1:7" ht="12.75">
      <c r="A14" t="s">
        <v>22</v>
      </c>
      <c r="B14" s="50">
        <v>-0.26226</v>
      </c>
      <c r="C14" s="50">
        <v>-0.1798056</v>
      </c>
      <c r="D14" s="50">
        <v>-0.04425466</v>
      </c>
      <c r="E14" s="50">
        <v>-0.01904787</v>
      </c>
      <c r="F14" s="50">
        <v>0.06636331</v>
      </c>
      <c r="G14" s="50">
        <v>-0.08750167</v>
      </c>
    </row>
    <row r="15" spans="1:7" ht="12.75">
      <c r="A15" t="s">
        <v>23</v>
      </c>
      <c r="B15" s="50">
        <v>-0.2790728</v>
      </c>
      <c r="C15" s="50">
        <v>-0.1606376</v>
      </c>
      <c r="D15" s="50">
        <v>-0.113098</v>
      </c>
      <c r="E15" s="50">
        <v>-0.1743644</v>
      </c>
      <c r="F15" s="50">
        <v>-0.4018992</v>
      </c>
      <c r="G15" s="50">
        <v>-0.2018996</v>
      </c>
    </row>
    <row r="16" spans="1:7" ht="12.75">
      <c r="A16" t="s">
        <v>24</v>
      </c>
      <c r="B16" s="50">
        <v>0.01590643</v>
      </c>
      <c r="C16" s="50">
        <v>0.05233463</v>
      </c>
      <c r="D16" s="50">
        <v>0.01301773</v>
      </c>
      <c r="E16" s="50">
        <v>0.04031634</v>
      </c>
      <c r="F16" s="50">
        <v>-0.04267939</v>
      </c>
      <c r="G16" s="50">
        <v>0.0220112</v>
      </c>
    </row>
    <row r="17" spans="1:7" ht="12.75">
      <c r="A17" t="s">
        <v>25</v>
      </c>
      <c r="B17" s="50">
        <v>-0.0639845</v>
      </c>
      <c r="C17" s="50">
        <v>-0.06483179</v>
      </c>
      <c r="D17" s="50">
        <v>-0.05058187</v>
      </c>
      <c r="E17" s="50">
        <v>-0.0306171</v>
      </c>
      <c r="F17" s="50">
        <v>-0.04513545</v>
      </c>
      <c r="G17" s="50">
        <v>-0.05041315</v>
      </c>
    </row>
    <row r="18" spans="1:7" ht="12.75">
      <c r="A18" t="s">
        <v>26</v>
      </c>
      <c r="B18" s="50">
        <v>-0.02314326</v>
      </c>
      <c r="C18" s="50">
        <v>-0.009189232</v>
      </c>
      <c r="D18" s="50">
        <v>0.005801684</v>
      </c>
      <c r="E18" s="50">
        <v>0.01994504</v>
      </c>
      <c r="F18" s="50">
        <v>0.01977317</v>
      </c>
      <c r="G18" s="50">
        <v>0.003293268</v>
      </c>
    </row>
    <row r="19" spans="1:7" ht="12.75">
      <c r="A19" t="s">
        <v>27</v>
      </c>
      <c r="B19" s="50">
        <v>-0.2140618</v>
      </c>
      <c r="C19" s="50">
        <v>-0.1866595</v>
      </c>
      <c r="D19" s="50">
        <v>-0.2021401</v>
      </c>
      <c r="E19" s="50">
        <v>-0.2019072</v>
      </c>
      <c r="F19" s="50">
        <v>-0.1593604</v>
      </c>
      <c r="G19" s="50">
        <v>-0.1943581</v>
      </c>
    </row>
    <row r="20" spans="1:7" ht="12.75">
      <c r="A20" t="s">
        <v>28</v>
      </c>
      <c r="B20" s="50">
        <v>0.004020475</v>
      </c>
      <c r="C20" s="50">
        <v>-0.001652219</v>
      </c>
      <c r="D20" s="50">
        <v>0.0035809</v>
      </c>
      <c r="E20" s="50">
        <v>-0.0007870206</v>
      </c>
      <c r="F20" s="50">
        <v>0.001203895</v>
      </c>
      <c r="G20" s="50">
        <v>0.001015923</v>
      </c>
    </row>
    <row r="21" spans="1:7" ht="12.75">
      <c r="A21" t="s">
        <v>29</v>
      </c>
      <c r="B21" s="50">
        <v>-37.24362</v>
      </c>
      <c r="C21" s="50">
        <v>58.02709</v>
      </c>
      <c r="D21" s="50">
        <v>10.86695</v>
      </c>
      <c r="E21" s="50">
        <v>-13.83443</v>
      </c>
      <c r="F21" s="50">
        <v>-58.6577</v>
      </c>
      <c r="G21" s="50">
        <v>0.01698188</v>
      </c>
    </row>
    <row r="22" spans="1:7" ht="12.75">
      <c r="A22" t="s">
        <v>30</v>
      </c>
      <c r="B22" s="50">
        <v>79.12293</v>
      </c>
      <c r="C22" s="50">
        <v>30.66297</v>
      </c>
      <c r="D22" s="50">
        <v>5.080098</v>
      </c>
      <c r="E22" s="50">
        <v>-45.11935</v>
      </c>
      <c r="F22" s="50">
        <v>-67.74254</v>
      </c>
      <c r="G22" s="50">
        <v>0</v>
      </c>
    </row>
    <row r="23" spans="1:7" ht="12.75">
      <c r="A23" t="s">
        <v>31</v>
      </c>
      <c r="B23" s="50">
        <v>-0.4971993</v>
      </c>
      <c r="C23" s="50">
        <v>-2.873593</v>
      </c>
      <c r="D23" s="50">
        <v>-1.608018</v>
      </c>
      <c r="E23" s="50">
        <v>0.1403513</v>
      </c>
      <c r="F23" s="50">
        <v>7.980901</v>
      </c>
      <c r="G23" s="50">
        <v>-0.04830567</v>
      </c>
    </row>
    <row r="24" spans="1:7" ht="12.75">
      <c r="A24" t="s">
        <v>32</v>
      </c>
      <c r="B24" s="50">
        <v>1.932042</v>
      </c>
      <c r="C24" s="50">
        <v>4.220143</v>
      </c>
      <c r="D24" s="50">
        <v>2.501281</v>
      </c>
      <c r="E24" s="50">
        <v>2.844585</v>
      </c>
      <c r="F24" s="50">
        <v>2.740269</v>
      </c>
      <c r="G24" s="50">
        <v>2.947181</v>
      </c>
    </row>
    <row r="25" spans="1:7" ht="12.75">
      <c r="A25" t="s">
        <v>33</v>
      </c>
      <c r="B25" s="50">
        <v>-0.6257206</v>
      </c>
      <c r="C25" s="50">
        <v>-0.1883787</v>
      </c>
      <c r="D25" s="50">
        <v>-0.7690584</v>
      </c>
      <c r="E25" s="50">
        <v>-0.06671148</v>
      </c>
      <c r="F25" s="50">
        <v>-1.336748</v>
      </c>
      <c r="G25" s="50">
        <v>-0.5156064</v>
      </c>
    </row>
    <row r="26" spans="1:7" ht="12.75">
      <c r="A26" t="s">
        <v>34</v>
      </c>
      <c r="B26" s="50">
        <v>0.5783557</v>
      </c>
      <c r="C26" s="50">
        <v>0.3169403</v>
      </c>
      <c r="D26" s="50">
        <v>0.1476261</v>
      </c>
      <c r="E26" s="50">
        <v>0.3157678</v>
      </c>
      <c r="F26" s="50">
        <v>1.289125</v>
      </c>
      <c r="G26" s="50">
        <v>0.4436514</v>
      </c>
    </row>
    <row r="27" spans="1:7" ht="12.75">
      <c r="A27" t="s">
        <v>35</v>
      </c>
      <c r="B27" s="50">
        <v>0.02016734</v>
      </c>
      <c r="C27" s="50">
        <v>0.4069156</v>
      </c>
      <c r="D27" s="50">
        <v>0.217823</v>
      </c>
      <c r="E27" s="50">
        <v>0.298685</v>
      </c>
      <c r="F27" s="50">
        <v>0.6234105</v>
      </c>
      <c r="G27" s="50">
        <v>0.3084725</v>
      </c>
    </row>
    <row r="28" spans="1:7" ht="12.75">
      <c r="A28" t="s">
        <v>36</v>
      </c>
      <c r="B28" s="50">
        <v>-0.04711853</v>
      </c>
      <c r="C28" s="50">
        <v>0.2631018</v>
      </c>
      <c r="D28" s="50">
        <v>0.2892184</v>
      </c>
      <c r="E28" s="50">
        <v>0.2449809</v>
      </c>
      <c r="F28" s="50">
        <v>0.3763242</v>
      </c>
      <c r="G28" s="50">
        <v>0.2353455</v>
      </c>
    </row>
    <row r="29" spans="1:7" ht="12.75">
      <c r="A29" t="s">
        <v>37</v>
      </c>
      <c r="B29" s="50">
        <v>-0.05161284</v>
      </c>
      <c r="C29" s="50">
        <v>0.02059706</v>
      </c>
      <c r="D29" s="50">
        <v>-0.01357738</v>
      </c>
      <c r="E29" s="50">
        <v>0.07585089</v>
      </c>
      <c r="F29" s="50">
        <v>-0.05567902</v>
      </c>
      <c r="G29" s="50">
        <v>0.005036259</v>
      </c>
    </row>
    <row r="30" spans="1:7" ht="12.75">
      <c r="A30" t="s">
        <v>38</v>
      </c>
      <c r="B30" s="50">
        <v>-0.02317833</v>
      </c>
      <c r="C30" s="50">
        <v>0.07095413</v>
      </c>
      <c r="D30" s="50">
        <v>0.02287834</v>
      </c>
      <c r="E30" s="50">
        <v>-0.01171643</v>
      </c>
      <c r="F30" s="50">
        <v>0.2464589</v>
      </c>
      <c r="G30" s="50">
        <v>0.04939716</v>
      </c>
    </row>
    <row r="31" spans="1:7" ht="12.75">
      <c r="A31" t="s">
        <v>39</v>
      </c>
      <c r="B31" s="50">
        <v>-0.01763729</v>
      </c>
      <c r="C31" s="50">
        <v>0.0229422</v>
      </c>
      <c r="D31" s="50">
        <v>0.0291243</v>
      </c>
      <c r="E31" s="50">
        <v>0.02280953</v>
      </c>
      <c r="F31" s="50">
        <v>0.0105355</v>
      </c>
      <c r="G31" s="50">
        <v>0.01687247</v>
      </c>
    </row>
    <row r="32" spans="1:7" ht="12.75">
      <c r="A32" t="s">
        <v>40</v>
      </c>
      <c r="B32" s="50">
        <v>0.01985843</v>
      </c>
      <c r="C32" s="50">
        <v>0.01378068</v>
      </c>
      <c r="D32" s="50">
        <v>0.02931689</v>
      </c>
      <c r="E32" s="50">
        <v>0.02567687</v>
      </c>
      <c r="F32" s="50">
        <v>0.05247348</v>
      </c>
      <c r="G32" s="50">
        <v>0.02643831</v>
      </c>
    </row>
    <row r="33" spans="1:7" ht="12.75">
      <c r="A33" t="s">
        <v>41</v>
      </c>
      <c r="B33" s="50">
        <v>0.1303999</v>
      </c>
      <c r="C33" s="50">
        <v>0.1088702</v>
      </c>
      <c r="D33" s="50">
        <v>0.1251922</v>
      </c>
      <c r="E33" s="50">
        <v>0.1174921</v>
      </c>
      <c r="F33" s="50">
        <v>0.09023685</v>
      </c>
      <c r="G33" s="50">
        <v>0.1154871</v>
      </c>
    </row>
    <row r="34" spans="1:7" ht="12.75">
      <c r="A34" t="s">
        <v>42</v>
      </c>
      <c r="B34" s="50">
        <v>-0.02336246</v>
      </c>
      <c r="C34" s="50">
        <v>-0.007311783</v>
      </c>
      <c r="D34" s="50">
        <v>-0.007287695</v>
      </c>
      <c r="E34" s="50">
        <v>0.002531739</v>
      </c>
      <c r="F34" s="50">
        <v>-0.02509875</v>
      </c>
      <c r="G34" s="50">
        <v>-0.009621695</v>
      </c>
    </row>
    <row r="35" spans="1:7" ht="12.75">
      <c r="A35" t="s">
        <v>43</v>
      </c>
      <c r="B35" s="50">
        <v>-0.008402302</v>
      </c>
      <c r="C35" s="50">
        <v>-0.004084546</v>
      </c>
      <c r="D35" s="50">
        <v>-0.003996103</v>
      </c>
      <c r="E35" s="50">
        <v>-0.005004023</v>
      </c>
      <c r="F35" s="50">
        <v>-0.001417594</v>
      </c>
      <c r="G35" s="50">
        <v>-0.004551559</v>
      </c>
    </row>
    <row r="36" spans="1:6" ht="12.75">
      <c r="A36" t="s">
        <v>44</v>
      </c>
      <c r="B36" s="50">
        <v>21.05408</v>
      </c>
      <c r="C36" s="50">
        <v>21.05103</v>
      </c>
      <c r="D36" s="50">
        <v>21.06323</v>
      </c>
      <c r="E36" s="50">
        <v>21.06628</v>
      </c>
      <c r="F36" s="50">
        <v>21.07544</v>
      </c>
    </row>
    <row r="37" spans="1:6" ht="12.75">
      <c r="A37" t="s">
        <v>45</v>
      </c>
      <c r="B37" s="50">
        <v>0.2726237</v>
      </c>
      <c r="C37" s="50">
        <v>0.2451579</v>
      </c>
      <c r="D37" s="50">
        <v>0.239563</v>
      </c>
      <c r="E37" s="50">
        <v>0.2390544</v>
      </c>
      <c r="F37" s="50">
        <v>0.239563</v>
      </c>
    </row>
    <row r="38" spans="1:7" ht="12.75">
      <c r="A38" t="s">
        <v>55</v>
      </c>
      <c r="B38" s="50">
        <v>-0.0001311656</v>
      </c>
      <c r="C38" s="50">
        <v>-5.126578E-05</v>
      </c>
      <c r="D38" s="50">
        <v>-2.44066E-05</v>
      </c>
      <c r="E38" s="50">
        <v>4.686475E-05</v>
      </c>
      <c r="F38" s="50">
        <v>0.000192534</v>
      </c>
      <c r="G38" s="50">
        <v>0.000249478</v>
      </c>
    </row>
    <row r="39" spans="1:7" ht="12.75">
      <c r="A39" t="s">
        <v>56</v>
      </c>
      <c r="B39" s="50">
        <v>6.435198E-05</v>
      </c>
      <c r="C39" s="50">
        <v>-9.848886E-05</v>
      </c>
      <c r="D39" s="50">
        <v>-1.846141E-05</v>
      </c>
      <c r="E39" s="50">
        <v>2.372998E-05</v>
      </c>
      <c r="F39" s="50">
        <v>0.0001010224</v>
      </c>
      <c r="G39" s="50">
        <v>0.001097334</v>
      </c>
    </row>
    <row r="40" spans="2:5" ht="12.75">
      <c r="B40" t="s">
        <v>46</v>
      </c>
      <c r="C40">
        <v>-0.003753</v>
      </c>
      <c r="D40" t="s">
        <v>47</v>
      </c>
      <c r="E40">
        <v>3.117281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-0.00013116558632222792</v>
      </c>
      <c r="C50">
        <f>-0.017/(C7*C7+C22*C22)*(C21*C22+C6*C7)</f>
        <v>-5.126576908652577E-05</v>
      </c>
      <c r="D50">
        <f>-0.017/(D7*D7+D22*D22)*(D21*D22+D6*D7)</f>
        <v>-2.4406605580354112E-05</v>
      </c>
      <c r="E50">
        <f>-0.017/(E7*E7+E22*E22)*(E21*E22+E6*E7)</f>
        <v>4.686474786503574E-05</v>
      </c>
      <c r="F50">
        <f>-0.017/(F7*F7+F22*F22)*(F21*F22+F6*F7)</f>
        <v>0.00019253390884927863</v>
      </c>
      <c r="G50">
        <f>(B50*B$4+C50*C$4+D50*D$4+E50*E$4+F50*F$4)/SUM(B$4:F$4)</f>
        <v>-1.1097600922767195E-07</v>
      </c>
    </row>
    <row r="51" spans="1:7" ht="12.75">
      <c r="A51" t="s">
        <v>59</v>
      </c>
      <c r="B51">
        <f>-0.017/(B7*B7+B22*B22)*(B21*B7-B6*B22)</f>
        <v>6.435197455049826E-05</v>
      </c>
      <c r="C51">
        <f>-0.017/(C7*C7+C22*C22)*(C21*C7-C6*C22)</f>
        <v>-9.84888569260473E-05</v>
      </c>
      <c r="D51">
        <f>-0.017/(D7*D7+D22*D22)*(D21*D7-D6*D22)</f>
        <v>-1.8461416205180443E-05</v>
      </c>
      <c r="E51">
        <f>-0.017/(E7*E7+E22*E22)*(E21*E7-E6*E22)</f>
        <v>2.372998169615843E-05</v>
      </c>
      <c r="F51">
        <f>-0.017/(F7*F7+F22*F22)*(F21*F7-F6*F22)</f>
        <v>0.00010102236360215786</v>
      </c>
      <c r="G51">
        <f>(B51*B$4+C51*C$4+D51*D$4+E51*E$4+F51*F$4)/SUM(B$4:F$4)</f>
        <v>3.891805296301024E-07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10000.006512193602</v>
      </c>
      <c r="C62">
        <f>C7+(2/0.017)*(C8*C50-C23*C51)</f>
        <v>9999.965975437684</v>
      </c>
      <c r="D62">
        <f>D7+(2/0.017)*(D8*D50-D23*D51)</f>
        <v>9999.992386129887</v>
      </c>
      <c r="E62">
        <f>E7+(2/0.017)*(E8*E50-E23*E51)</f>
        <v>10000.010196854277</v>
      </c>
      <c r="F62">
        <f>F7+(2/0.017)*(F8*F50-F23*F51)</f>
        <v>9999.909880044857</v>
      </c>
    </row>
    <row r="63" spans="1:6" ht="12.75">
      <c r="A63" t="s">
        <v>67</v>
      </c>
      <c r="B63">
        <f>B8+(3/0.017)*(B9*B50-B24*B51)</f>
        <v>-0.2049622351027012</v>
      </c>
      <c r="C63">
        <f>C8+(3/0.017)*(C9*C50-C24*C51)</f>
        <v>0.18608076913029312</v>
      </c>
      <c r="D63">
        <f>D8+(3/0.017)*(D9*D50-D24*D51)</f>
        <v>1.4414592256939998</v>
      </c>
      <c r="E63">
        <f>E8+(3/0.017)*(E9*E50-E24*E51)</f>
        <v>1.9122957642710214</v>
      </c>
      <c r="F63">
        <f>F8+(3/0.017)*(F9*F50-F24*F51)</f>
        <v>0.15318754032773657</v>
      </c>
    </row>
    <row r="64" spans="1:6" ht="12.75">
      <c r="A64" t="s">
        <v>68</v>
      </c>
      <c r="B64">
        <f>B9+(4/0.017)*(B10*B50-B25*B51)</f>
        <v>0.20699802021144284</v>
      </c>
      <c r="C64">
        <f>C9+(4/0.017)*(C10*C50-C25*C51)</f>
        <v>0.8847548297916574</v>
      </c>
      <c r="D64">
        <f>D9+(4/0.017)*(D10*D50-D25*D51)</f>
        <v>0.4672872015992731</v>
      </c>
      <c r="E64">
        <f>E9+(4/0.017)*(E10*E50-E25*E51)</f>
        <v>0.44601172725003874</v>
      </c>
      <c r="F64">
        <f>F9+(4/0.017)*(F10*F50-F25*F51)</f>
        <v>-0.25998015644937833</v>
      </c>
    </row>
    <row r="65" spans="1:6" ht="12.75">
      <c r="A65" t="s">
        <v>69</v>
      </c>
      <c r="B65">
        <f>B10+(5/0.017)*(B11*B50-B26*B51)</f>
        <v>0.3495142938921131</v>
      </c>
      <c r="C65">
        <f>C10+(5/0.017)*(C11*C50-C26*C51)</f>
        <v>0.009179061689931097</v>
      </c>
      <c r="D65">
        <f>D10+(5/0.017)*(D11*D50-D26*D51)</f>
        <v>-0.19440153155715975</v>
      </c>
      <c r="E65">
        <f>E10+(5/0.017)*(E11*E50-E26*E51)</f>
        <v>-0.20276550406934793</v>
      </c>
      <c r="F65">
        <f>F10+(5/0.017)*(F11*F50-F26*F51)</f>
        <v>-1.1362343987182824</v>
      </c>
    </row>
    <row r="66" spans="1:6" ht="12.75">
      <c r="A66" t="s">
        <v>70</v>
      </c>
      <c r="B66">
        <f>B11+(6/0.017)*(B12*B50-B27*B51)</f>
        <v>4.067749500201932</v>
      </c>
      <c r="C66">
        <f>C11+(6/0.017)*(C12*C50-C27*C51)</f>
        <v>2.051456279364136</v>
      </c>
      <c r="D66">
        <f>D11+(6/0.017)*(D12*D50-D27*D51)</f>
        <v>2.82054680180586</v>
      </c>
      <c r="E66">
        <f>E11+(6/0.017)*(E12*E50-E27*E51)</f>
        <v>2.4234201436847287</v>
      </c>
      <c r="F66">
        <f>F11+(6/0.017)*(F12*F50-F27*F51)</f>
        <v>15.033814932349985</v>
      </c>
    </row>
    <row r="67" spans="1:6" ht="12.75">
      <c r="A67" t="s">
        <v>71</v>
      </c>
      <c r="B67">
        <f>B12+(7/0.017)*(B13*B50-B28*B51)</f>
        <v>0.34679868420437443</v>
      </c>
      <c r="C67">
        <f>C12+(7/0.017)*(C13*C50-C28*C51)</f>
        <v>0.42616900331475543</v>
      </c>
      <c r="D67">
        <f>D12+(7/0.017)*(D13*D50-D28*D51)</f>
        <v>0.5595951841051291</v>
      </c>
      <c r="E67">
        <f>E12+(7/0.017)*(E13*E50-E28*E51)</f>
        <v>0.6983173281622655</v>
      </c>
      <c r="F67">
        <f>F12+(7/0.017)*(F13*F50-F28*F51)</f>
        <v>-0.12509815795618848</v>
      </c>
    </row>
    <row r="68" spans="1:6" ht="12.75">
      <c r="A68" t="s">
        <v>72</v>
      </c>
      <c r="B68">
        <f>B13+(8/0.017)*(B14*B50-B29*B51)</f>
        <v>0.14359319992236536</v>
      </c>
      <c r="C68">
        <f>C13+(8/0.017)*(C14*C50-C29*C51)</f>
        <v>0.2578472485955301</v>
      </c>
      <c r="D68">
        <f>D13+(8/0.017)*(D14*D50-D29*D51)</f>
        <v>0.13923762864402672</v>
      </c>
      <c r="E68">
        <f>E13+(8/0.017)*(E14*E50-E29*E51)</f>
        <v>0.05009657759705727</v>
      </c>
      <c r="F68">
        <f>F13+(8/0.017)*(F14*F50-F29*F51)</f>
        <v>0.08297064114443682</v>
      </c>
    </row>
    <row r="69" spans="1:6" ht="12.75">
      <c r="A69" t="s">
        <v>73</v>
      </c>
      <c r="B69">
        <f>B14+(9/0.017)*(B15*B50-B30*B51)</f>
        <v>-0.2420913606665988</v>
      </c>
      <c r="C69">
        <f>C14+(9/0.017)*(C15*C50-C30*C51)</f>
        <v>-0.17174615227089043</v>
      </c>
      <c r="D69">
        <f>D14+(9/0.017)*(D15*D50-D30*D51)</f>
        <v>-0.04256969861689679</v>
      </c>
      <c r="E69">
        <f>E14+(9/0.017)*(E15*E50-E30*E51)</f>
        <v>-0.023226788632867368</v>
      </c>
      <c r="F69">
        <f>F14+(9/0.017)*(F15*F50-F30*F51)</f>
        <v>0.012216618180372188</v>
      </c>
    </row>
    <row r="70" spans="1:6" ht="12.75">
      <c r="A70" t="s">
        <v>74</v>
      </c>
      <c r="B70">
        <f>B15+(10/0.017)*(B16*B50-B31*B51)</f>
        <v>-0.27963243634119045</v>
      </c>
      <c r="C70">
        <f>C15+(10/0.017)*(C16*C50-C31*C51)</f>
        <v>-0.1608866729432</v>
      </c>
      <c r="D70">
        <f>D15+(10/0.017)*(D16*D50-D31*D51)</f>
        <v>-0.11296861339863354</v>
      </c>
      <c r="E70">
        <f>E15+(10/0.017)*(E16*E50-E31*E51)</f>
        <v>-0.17357137330615113</v>
      </c>
      <c r="F70">
        <f>F15+(10/0.017)*(F16*F50-F31*F51)</f>
        <v>-0.4073589358210196</v>
      </c>
    </row>
    <row r="71" spans="1:6" ht="12.75">
      <c r="A71" t="s">
        <v>75</v>
      </c>
      <c r="B71">
        <f>B16+(11/0.017)*(B17*B50-B32*B51)</f>
        <v>0.02051001753156936</v>
      </c>
      <c r="C71">
        <f>C16+(11/0.017)*(C17*C50-C32*C51)</f>
        <v>0.05536344440948044</v>
      </c>
      <c r="D71">
        <f>D16+(11/0.017)*(D17*D50-D32*D51)</f>
        <v>0.014166753155654153</v>
      </c>
      <c r="E71">
        <f>E16+(11/0.017)*(E17*E50-E32*E51)</f>
        <v>0.03899363896489968</v>
      </c>
      <c r="F71">
        <f>F16+(11/0.017)*(F17*F50-F32*F51)</f>
        <v>-0.05173245444201288</v>
      </c>
    </row>
    <row r="72" spans="1:6" ht="12.75">
      <c r="A72" t="s">
        <v>76</v>
      </c>
      <c r="B72">
        <f>B17+(12/0.017)*(B18*B50-B33*B51)</f>
        <v>-0.06776512949097395</v>
      </c>
      <c r="C72">
        <f>C17+(12/0.017)*(C18*C50-C33*C51)</f>
        <v>-0.05693042910792612</v>
      </c>
      <c r="D72">
        <f>D17+(12/0.017)*(D18*D50-D33*D51)</f>
        <v>-0.04905036936699835</v>
      </c>
      <c r="E72">
        <f>E17+(12/0.017)*(E18*E50-E33*E51)</f>
        <v>-0.03192535843177776</v>
      </c>
      <c r="F72">
        <f>F17+(12/0.017)*(F18*F50-F33*F51)</f>
        <v>-0.048882932936874415</v>
      </c>
    </row>
    <row r="73" spans="1:6" ht="12.75">
      <c r="A73" t="s">
        <v>77</v>
      </c>
      <c r="B73">
        <f>B18+(13/0.017)*(B19*B50-B34*B51)</f>
        <v>-0.0005225244006981863</v>
      </c>
      <c r="C73">
        <f>C18+(13/0.017)*(C19*C50-C34*C51)</f>
        <v>-0.0024222627190831946</v>
      </c>
      <c r="D73">
        <f>D18+(13/0.017)*(D19*D50-D34*D51)</f>
        <v>0.009471517105136766</v>
      </c>
      <c r="E73">
        <f>E18+(13/0.017)*(E19*E50-E34*E51)</f>
        <v>0.01266319848097398</v>
      </c>
      <c r="F73">
        <f>F18+(13/0.017)*(F19*F50-F34*F51)</f>
        <v>-0.0017508119900720015</v>
      </c>
    </row>
    <row r="74" spans="1:6" ht="12.75">
      <c r="A74" t="s">
        <v>78</v>
      </c>
      <c r="B74">
        <f>B19+(14/0.017)*(B20*B50-B35*B51)</f>
        <v>-0.21405080031216409</v>
      </c>
      <c r="C74">
        <f>C19+(14/0.017)*(C20*C50-C35*C51)</f>
        <v>-0.1869210364614203</v>
      </c>
      <c r="D74">
        <f>D19+(14/0.017)*(D20*D50-D35*D51)</f>
        <v>-0.20227282933438012</v>
      </c>
      <c r="E74">
        <f>E19+(14/0.017)*(E20*E50-E35*E51)</f>
        <v>-0.2018397843570006</v>
      </c>
      <c r="F74">
        <f>F19+(14/0.017)*(F20*F50-F35*F51)</f>
        <v>-0.15905157704153927</v>
      </c>
    </row>
    <row r="75" spans="1:6" ht="12.75">
      <c r="A75" t="s">
        <v>79</v>
      </c>
      <c r="B75" s="50">
        <f>B20</f>
        <v>0.004020475</v>
      </c>
      <c r="C75" s="50">
        <f>C20</f>
        <v>-0.001652219</v>
      </c>
      <c r="D75" s="50">
        <f>D20</f>
        <v>0.0035809</v>
      </c>
      <c r="E75" s="50">
        <f>E20</f>
        <v>-0.0007870206</v>
      </c>
      <c r="F75" s="50">
        <f>F20</f>
        <v>0.001203895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79.12925419725725</v>
      </c>
      <c r="C82">
        <f>C22+(2/0.017)*(C8*C51+C23*C50)</f>
        <v>30.678901935452867</v>
      </c>
      <c r="D82">
        <f>D22+(2/0.017)*(D8*D51+D23*D50)</f>
        <v>5.081597762492479</v>
      </c>
      <c r="E82">
        <f>E22+(2/0.017)*(E8*E51+E23*E50)</f>
        <v>-45.113214590368884</v>
      </c>
      <c r="F82">
        <f>F22+(2/0.017)*(F8*F51+F23*F50)</f>
        <v>-67.55928086611381</v>
      </c>
    </row>
    <row r="83" spans="1:6" ht="12.75">
      <c r="A83" t="s">
        <v>82</v>
      </c>
      <c r="B83">
        <f>B23+(3/0.017)*(B9*B51+B24*B50)</f>
        <v>-0.5394953367441404</v>
      </c>
      <c r="C83">
        <f>C23+(3/0.017)*(C9*C51+C24*C50)</f>
        <v>-2.927231931748133</v>
      </c>
      <c r="D83">
        <f>D23+(3/0.017)*(D9*D51+D24*D50)</f>
        <v>-1.620321121767103</v>
      </c>
      <c r="E83">
        <f>E23+(3/0.017)*(E9*E51+E24*E50)</f>
        <v>0.16575370452862737</v>
      </c>
      <c r="F83">
        <f>F23+(3/0.017)*(F9*F51+F24*F50)</f>
        <v>8.070380339736513</v>
      </c>
    </row>
    <row r="84" spans="1:6" ht="12.75">
      <c r="A84" t="s">
        <v>83</v>
      </c>
      <c r="B84">
        <f>B24+(4/0.017)*(B10*B51+B25*B50)</f>
        <v>1.9591971796992922</v>
      </c>
      <c r="C84">
        <f>C24+(4/0.017)*(C10*C51+C25*C50)</f>
        <v>4.221700830901659</v>
      </c>
      <c r="D84">
        <f>D24+(4/0.017)*(D10*D51+D25*D50)</f>
        <v>2.506457374578409</v>
      </c>
      <c r="E84">
        <f>E24+(4/0.017)*(E10*E51+E25*E50)</f>
        <v>2.8425437187995937</v>
      </c>
      <c r="F84">
        <f>F24+(4/0.017)*(F10*F51+F25*F50)</f>
        <v>2.6333371856125147</v>
      </c>
    </row>
    <row r="85" spans="1:6" ht="12.75">
      <c r="A85" t="s">
        <v>84</v>
      </c>
      <c r="B85">
        <f>B25+(5/0.017)*(B11*B51+B26*B50)</f>
        <v>-0.5707245711041987</v>
      </c>
      <c r="C85">
        <f>C25+(5/0.017)*(C11*C51+C26*C50)</f>
        <v>-0.2523935860212848</v>
      </c>
      <c r="D85">
        <f>D25+(5/0.017)*(D11*D51+D26*D50)</f>
        <v>-0.7854516359223351</v>
      </c>
      <c r="E85">
        <f>E25+(5/0.017)*(E11*E51+E26*E50)</f>
        <v>-0.04550829994733714</v>
      </c>
      <c r="F85">
        <f>F25+(5/0.017)*(F11*F51+F26*F50)</f>
        <v>-0.816162988863353</v>
      </c>
    </row>
    <row r="86" spans="1:6" ht="12.75">
      <c r="A86" t="s">
        <v>85</v>
      </c>
      <c r="B86">
        <f>B26+(6/0.017)*(B12*B51+B27*B50)</f>
        <v>0.5854247416461964</v>
      </c>
      <c r="C86">
        <f>C26+(6/0.017)*(C12*C51+C27*C50)</f>
        <v>0.2949492601495166</v>
      </c>
      <c r="D86">
        <f>D26+(6/0.017)*(D12*D51+D27*D50)</f>
        <v>0.1421087782124278</v>
      </c>
      <c r="E86">
        <f>E26+(6/0.017)*(E12*E51+E27*E50)</f>
        <v>0.3265685544595903</v>
      </c>
      <c r="F86">
        <f>F26+(6/0.017)*(F12*F51+F27*F50)</f>
        <v>1.3273754290952657</v>
      </c>
    </row>
    <row r="87" spans="1:6" ht="12.75">
      <c r="A87" t="s">
        <v>86</v>
      </c>
      <c r="B87">
        <f>B27+(7/0.017)*(B13*B51+B28*B50)</f>
        <v>0.02604673209771126</v>
      </c>
      <c r="C87">
        <f>C27+(7/0.017)*(C13*C51+C28*C50)</f>
        <v>0.39111950306954996</v>
      </c>
      <c r="D87">
        <f>D27+(7/0.017)*(D13*D51+D28*D50)</f>
        <v>0.2138609352666161</v>
      </c>
      <c r="E87">
        <f>E27+(7/0.017)*(E13*E51+E28*E50)</f>
        <v>0.30391434074921037</v>
      </c>
      <c r="F87">
        <f>F27+(7/0.017)*(F13*F51+F28*F50)</f>
        <v>0.6563361236850102</v>
      </c>
    </row>
    <row r="88" spans="1:6" ht="12.75">
      <c r="A88" t="s">
        <v>87</v>
      </c>
      <c r="B88">
        <f>B28+(8/0.017)*(B14*B51+B29*B50)</f>
        <v>-0.05187482196482745</v>
      </c>
      <c r="C88">
        <f>C28+(8/0.017)*(C14*C51+C29*C50)</f>
        <v>0.27093847006639094</v>
      </c>
      <c r="D88">
        <f>D28+(8/0.017)*(D14*D51+D29*D50)</f>
        <v>0.28975881480270743</v>
      </c>
      <c r="E88">
        <f>E28+(8/0.017)*(E14*E51+E29*E50)</f>
        <v>0.24644100693117071</v>
      </c>
      <c r="F88">
        <f>F28+(8/0.017)*(F14*F51+F29*F50)</f>
        <v>0.3744343548570191</v>
      </c>
    </row>
    <row r="89" spans="1:6" ht="12.75">
      <c r="A89" t="s">
        <v>88</v>
      </c>
      <c r="B89">
        <f>B29+(9/0.017)*(B15*B51+B30*B50)</f>
        <v>-0.05951096813589681</v>
      </c>
      <c r="C89">
        <f>C29+(9/0.017)*(C15*C51+C30*C50)</f>
        <v>0.027047145884191444</v>
      </c>
      <c r="D89">
        <f>D29+(9/0.017)*(D15*D51+D30*D50)</f>
        <v>-0.012767609431568098</v>
      </c>
      <c r="E89">
        <f>E29+(9/0.017)*(E15*E51+E30*E50)</f>
        <v>0.07336966858678766</v>
      </c>
      <c r="F89">
        <f>F29+(9/0.017)*(F15*F51+F30*F50)</f>
        <v>-0.05205207914912389</v>
      </c>
    </row>
    <row r="90" spans="1:6" ht="12.75">
      <c r="A90" t="s">
        <v>89</v>
      </c>
      <c r="B90">
        <f>B30+(10/0.017)*(B16*B51+B31*B50)</f>
        <v>-0.021215379610273852</v>
      </c>
      <c r="C90">
        <f>C30+(10/0.017)*(C16*C51+C31*C50)</f>
        <v>0.06723029034477382</v>
      </c>
      <c r="D90">
        <f>D30+(10/0.017)*(D16*D51+D31*D50)</f>
        <v>0.022318839391482017</v>
      </c>
      <c r="E90">
        <f>E30+(10/0.017)*(E16*E51+E31*E50)</f>
        <v>-0.010524860069043488</v>
      </c>
      <c r="F90">
        <f>F30+(10/0.017)*(F16*F51+F31*F50)</f>
        <v>0.24511588125987252</v>
      </c>
    </row>
    <row r="91" spans="1:6" ht="12.75">
      <c r="A91" t="s">
        <v>90</v>
      </c>
      <c r="B91">
        <f>B31+(11/0.017)*(B17*B51+B32*B50)</f>
        <v>-0.021986995107656945</v>
      </c>
      <c r="C91">
        <f>C31+(11/0.017)*(C17*C51+C32*C50)</f>
        <v>0.026616673472892743</v>
      </c>
      <c r="D91">
        <f>D31+(11/0.017)*(D17*D51+D32*D50)</f>
        <v>0.029265544648104158</v>
      </c>
      <c r="E91">
        <f>E31+(11/0.017)*(E17*E51+E32*E50)</f>
        <v>0.023118045586774254</v>
      </c>
      <c r="F91">
        <f>F31+(11/0.017)*(F17*F51+F32*F50)</f>
        <v>0.014122298712638336</v>
      </c>
    </row>
    <row r="92" spans="1:6" ht="12.75">
      <c r="A92" t="s">
        <v>91</v>
      </c>
      <c r="B92">
        <f>B32+(12/0.017)*(B18*B51+B33*B50)</f>
        <v>0.006733752010544384</v>
      </c>
      <c r="C92">
        <f>C32+(12/0.017)*(C18*C51+C33*C50)</f>
        <v>0.010479778180308971</v>
      </c>
      <c r="D92">
        <f>D32+(12/0.017)*(D18*D51+D33*D50)</f>
        <v>0.02708444956459877</v>
      </c>
      <c r="E92">
        <f>E32+(12/0.017)*(E18*E51+E33*E50)</f>
        <v>0.029897716877714857</v>
      </c>
      <c r="F92">
        <f>F32+(12/0.017)*(F18*F51+F33*F50)</f>
        <v>0.06614725822733175</v>
      </c>
    </row>
    <row r="93" spans="1:6" ht="12.75">
      <c r="A93" t="s">
        <v>92</v>
      </c>
      <c r="B93">
        <f>B33+(13/0.017)*(B19*B51+B34*B50)</f>
        <v>0.12220917449140853</v>
      </c>
      <c r="C93">
        <f>C33+(13/0.017)*(C19*C51+C34*C50)</f>
        <v>0.12321510732868188</v>
      </c>
      <c r="D93">
        <f>D33+(13/0.017)*(D19*D51+D34*D50)</f>
        <v>0.1281819403175913</v>
      </c>
      <c r="E93">
        <f>E33+(13/0.017)*(E19*E51+E34*E50)</f>
        <v>0.11391893158496719</v>
      </c>
      <c r="F93">
        <f>F33+(13/0.017)*(F19*F51+F34*F50)</f>
        <v>0.07423054286322882</v>
      </c>
    </row>
    <row r="94" spans="1:6" ht="12.75">
      <c r="A94" t="s">
        <v>93</v>
      </c>
      <c r="B94">
        <f>B34+(14/0.017)*(B20*B51+B35*B50)</f>
        <v>-0.022241786045626894</v>
      </c>
      <c r="C94">
        <f>C34+(14/0.017)*(C20*C51+C35*C50)</f>
        <v>-0.007005329133020526</v>
      </c>
      <c r="D94">
        <f>D34+(14/0.017)*(D20*D51+D35*D50)</f>
        <v>-0.007261817379831486</v>
      </c>
      <c r="E94">
        <f>E34+(14/0.017)*(E20*E51+E35*E50)</f>
        <v>0.002323231020650779</v>
      </c>
      <c r="F94">
        <f>F34+(14/0.017)*(F20*F51+F35*F50)</f>
        <v>-0.025223362019866736</v>
      </c>
    </row>
    <row r="95" spans="1:6" ht="12.75">
      <c r="A95" t="s">
        <v>94</v>
      </c>
      <c r="B95" s="50">
        <f>B35</f>
        <v>-0.008402302</v>
      </c>
      <c r="C95" s="50">
        <f>C35</f>
        <v>-0.004084546</v>
      </c>
      <c r="D95" s="50">
        <f>D35</f>
        <v>-0.003996103</v>
      </c>
      <c r="E95" s="50">
        <f>E35</f>
        <v>-0.005004023</v>
      </c>
      <c r="F95" s="50">
        <f>F35</f>
        <v>-0.001417594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-0.20496210162741252</v>
      </c>
      <c r="C103">
        <f>C63*10000/C62</f>
        <v>0.18608140226411982</v>
      </c>
      <c r="D103">
        <f>D63*10000/D62</f>
        <v>1.441460323203167</v>
      </c>
      <c r="E103">
        <f>E63*10000/E62</f>
        <v>1.9122938143328856</v>
      </c>
      <c r="F103">
        <f>F63*10000/F62</f>
        <v>0.15318892086560423</v>
      </c>
      <c r="G103">
        <f>AVERAGE(C103:E103)</f>
        <v>1.1799451799333909</v>
      </c>
      <c r="H103">
        <f>STDEV(C103:E103)</f>
        <v>0.8923255854869485</v>
      </c>
      <c r="I103">
        <f>(B103*B4+C103*C4+D103*D4+E103*E4+F103*F4)/SUM(B4:F4)</f>
        <v>0.8424262008372411</v>
      </c>
      <c r="K103">
        <f>(LN(H103)+LN(H123))/2-LN(K114*K115^3)</f>
        <v>-3.7155242697776343</v>
      </c>
    </row>
    <row r="104" spans="1:11" ht="12.75">
      <c r="A104" t="s">
        <v>68</v>
      </c>
      <c r="B104">
        <f>B64*10000/B62</f>
        <v>0.20699788541041234</v>
      </c>
      <c r="C104">
        <f>C64*10000/C62</f>
        <v>0.884757840141484</v>
      </c>
      <c r="D104">
        <f>D64*10000/D62</f>
        <v>0.4672875573859499</v>
      </c>
      <c r="E104">
        <f>E64*10000/E62</f>
        <v>0.4460112724588436</v>
      </c>
      <c r="F104">
        <f>F64*10000/F62</f>
        <v>-0.2599824994104968</v>
      </c>
      <c r="G104">
        <f>AVERAGE(C104:E104)</f>
        <v>0.5993522233287591</v>
      </c>
      <c r="H104">
        <f>STDEV(C104:E104)</f>
        <v>0.24739734165157046</v>
      </c>
      <c r="I104">
        <f>(B104*B4+C104*C4+D104*D4+E104*E4+F104*F4)/SUM(B4:F4)</f>
        <v>0.4276823445045293</v>
      </c>
      <c r="K104">
        <f>(LN(H104)+LN(H124))/2-LN(K114*K115^4)</f>
        <v>-4.033348295208864</v>
      </c>
    </row>
    <row r="105" spans="1:11" ht="12.75">
      <c r="A105" t="s">
        <v>69</v>
      </c>
      <c r="B105">
        <f>B65*10000/B62</f>
        <v>0.34951406628178644</v>
      </c>
      <c r="C105">
        <f>C65*10000/C62</f>
        <v>0.009179092921393009</v>
      </c>
      <c r="D105">
        <f>D65*10000/D62</f>
        <v>-0.19440167957207355</v>
      </c>
      <c r="E105">
        <f>E65*10000/E62</f>
        <v>-0.20276529731252904</v>
      </c>
      <c r="F105">
        <f>F65*10000/F62</f>
        <v>-1.1362446385498681</v>
      </c>
      <c r="G105">
        <f>AVERAGE(C105:E105)</f>
        <v>-0.1293292946544032</v>
      </c>
      <c r="H105">
        <f>STDEV(C105:E105)</f>
        <v>0.12002465412181926</v>
      </c>
      <c r="I105">
        <f>(B105*B4+C105*C4+D105*D4+E105*E4+F105*F4)/SUM(B4:F4)</f>
        <v>-0.19489756524366894</v>
      </c>
      <c r="K105">
        <f>(LN(H105)+LN(H125))/2-LN(K114*K115^5)</f>
        <v>-4.237428165182442</v>
      </c>
    </row>
    <row r="106" spans="1:11" ht="12.75">
      <c r="A106" t="s">
        <v>70</v>
      </c>
      <c r="B106">
        <f>B66*10000/B62</f>
        <v>4.06774685120643</v>
      </c>
      <c r="C106">
        <f>C66*10000/C62</f>
        <v>2.051463259378087</v>
      </c>
      <c r="D106">
        <f>D66*10000/D62</f>
        <v>2.820548949335195</v>
      </c>
      <c r="E106">
        <f>E66*10000/E62</f>
        <v>2.423417672561043</v>
      </c>
      <c r="F106">
        <f>F66*10000/F62</f>
        <v>15.033950418243716</v>
      </c>
      <c r="G106">
        <f>AVERAGE(C106:E106)</f>
        <v>2.431809960424775</v>
      </c>
      <c r="H106">
        <f>STDEV(C106:E106)</f>
        <v>0.38461152153295064</v>
      </c>
      <c r="I106">
        <f>(B106*B4+C106*C4+D106*D4+E106*E4+F106*F4)/SUM(B4:F4)</f>
        <v>4.354633543924965</v>
      </c>
      <c r="K106">
        <f>(LN(H106)+LN(H126))/2-LN(K114*K115^6)</f>
        <v>-3.7404847786035784</v>
      </c>
    </row>
    <row r="107" spans="1:11" ht="12.75">
      <c r="A107" t="s">
        <v>71</v>
      </c>
      <c r="B107">
        <f>B67*10000/B62</f>
        <v>0.3467984583625042</v>
      </c>
      <c r="C107">
        <f>C67*10000/C62</f>
        <v>0.4261704533410701</v>
      </c>
      <c r="D107">
        <f>D67*10000/D62</f>
        <v>0.5595956101739583</v>
      </c>
      <c r="E107">
        <f>E67*10000/E62</f>
        <v>0.6983166160989882</v>
      </c>
      <c r="F107">
        <f>F67*10000/F62</f>
        <v>-0.1250992853503869</v>
      </c>
      <c r="G107">
        <f>AVERAGE(C107:E107)</f>
        <v>0.5613608932046722</v>
      </c>
      <c r="H107">
        <f>STDEV(C107:E107)</f>
        <v>0.13608166902304894</v>
      </c>
      <c r="I107">
        <f>(B107*B4+C107*C4+D107*D4+E107*E4+F107*F4)/SUM(B4:F4)</f>
        <v>0.4384952958202889</v>
      </c>
      <c r="K107">
        <f>(LN(H107)+LN(H127))/2-LN(K114*K115^7)</f>
        <v>-3.72217079228385</v>
      </c>
    </row>
    <row r="108" spans="1:9" ht="12.75">
      <c r="A108" t="s">
        <v>72</v>
      </c>
      <c r="B108">
        <f>B68*10000/B62</f>
        <v>0.14359310641175446</v>
      </c>
      <c r="C108">
        <f>C68*10000/C62</f>
        <v>0.2578481259124929</v>
      </c>
      <c r="D108">
        <f>D68*10000/D62</f>
        <v>0.13923773465782938</v>
      </c>
      <c r="E108">
        <f>E68*10000/E62</f>
        <v>0.0500965265143592</v>
      </c>
      <c r="F108">
        <f>F68*10000/F62</f>
        <v>0.08297138888222123</v>
      </c>
      <c r="G108">
        <f>AVERAGE(C108:E108)</f>
        <v>0.1490607956948938</v>
      </c>
      <c r="H108">
        <f>STDEV(C108:E108)</f>
        <v>0.10422356335888772</v>
      </c>
      <c r="I108">
        <f>(B108*B4+C108*C4+D108*D4+E108*E4+F108*F4)/SUM(B4:F4)</f>
        <v>0.13942746618925467</v>
      </c>
    </row>
    <row r="109" spans="1:9" ht="12.75">
      <c r="A109" t="s">
        <v>73</v>
      </c>
      <c r="B109">
        <f>B69*10000/B62</f>
        <v>-0.24209120301212045</v>
      </c>
      <c r="C109">
        <f>C69*10000/C62</f>
        <v>-0.17174673663164475</v>
      </c>
      <c r="D109">
        <f>D69*10000/D62</f>
        <v>-0.04256973102893707</v>
      </c>
      <c r="E109">
        <f>E69*10000/E62</f>
        <v>-0.02322676494887362</v>
      </c>
      <c r="F109">
        <f>F69*10000/F62</f>
        <v>0.012216728277472624</v>
      </c>
      <c r="G109">
        <f>AVERAGE(C109:E109)</f>
        <v>-0.07918107753648515</v>
      </c>
      <c r="H109">
        <f>STDEV(C109:E109)</f>
        <v>0.08074551700859062</v>
      </c>
      <c r="I109">
        <f>(B109*B4+C109*C4+D109*D4+E109*E4+F109*F4)/SUM(B4:F4)</f>
        <v>-0.09048950126264546</v>
      </c>
    </row>
    <row r="110" spans="1:11" ht="12.75">
      <c r="A110" t="s">
        <v>74</v>
      </c>
      <c r="B110">
        <f>B70*10000/B62</f>
        <v>-0.27963225423925275</v>
      </c>
      <c r="C110">
        <f>C70*10000/C62</f>
        <v>-0.16088722035492548</v>
      </c>
      <c r="D110">
        <f>D70*10000/D62</f>
        <v>-0.11296869941153395</v>
      </c>
      <c r="E110">
        <f>E70*10000/E62</f>
        <v>-0.17357119631813156</v>
      </c>
      <c r="F110">
        <f>F70*10000/F62</f>
        <v>-0.40736260697100635</v>
      </c>
      <c r="G110">
        <f>AVERAGE(C110:E110)</f>
        <v>-0.149142372028197</v>
      </c>
      <c r="H110">
        <f>STDEV(C110:E110)</f>
        <v>0.03196281831271988</v>
      </c>
      <c r="I110">
        <f>(B110*B4+C110*C4+D110*D4+E110*E4+F110*F4)/SUM(B4:F4)</f>
        <v>-0.2025560620941846</v>
      </c>
      <c r="K110">
        <f>EXP(AVERAGE(K103:K107))</f>
        <v>0.020449614240606408</v>
      </c>
    </row>
    <row r="111" spans="1:9" ht="12.75">
      <c r="A111" t="s">
        <v>75</v>
      </c>
      <c r="B111">
        <f>B71*10000/B62</f>
        <v>0.020510004175057564</v>
      </c>
      <c r="C111">
        <f>C71*10000/C62</f>
        <v>0.0553636327818178</v>
      </c>
      <c r="D111">
        <f>D71*10000/D62</f>
        <v>0.014166763942044212</v>
      </c>
      <c r="E111">
        <f>E71*10000/E62</f>
        <v>0.0389935992036948</v>
      </c>
      <c r="F111">
        <f>F71*10000/F62</f>
        <v>-0.0517329206588618</v>
      </c>
      <c r="G111">
        <f>AVERAGE(C111:E111)</f>
        <v>0.03617466530918561</v>
      </c>
      <c r="H111">
        <f>STDEV(C111:E111)</f>
        <v>0.020742596071287374</v>
      </c>
      <c r="I111">
        <f>(B111*B4+C111*C4+D111*D4+E111*E4+F111*F4)/SUM(B4:F4)</f>
        <v>0.02214984990764264</v>
      </c>
    </row>
    <row r="112" spans="1:9" ht="12.75">
      <c r="A112" t="s">
        <v>76</v>
      </c>
      <c r="B112">
        <f>B72*10000/B62</f>
        <v>-0.06776508536103841</v>
      </c>
      <c r="C112">
        <f>C72*10000/C62</f>
        <v>-0.05693062281187847</v>
      </c>
      <c r="D112">
        <f>D72*10000/D62</f>
        <v>-0.049050406713340926</v>
      </c>
      <c r="E112">
        <f>E72*10000/E62</f>
        <v>-0.03192532587798819</v>
      </c>
      <c r="F112">
        <f>F72*10000/F62</f>
        <v>-0.04888337347361688</v>
      </c>
      <c r="G112">
        <f>AVERAGE(C112:E112)</f>
        <v>-0.04596878513440253</v>
      </c>
      <c r="H112">
        <f>STDEV(C112:E112)</f>
        <v>0.012784307269259436</v>
      </c>
      <c r="I112">
        <f>(B112*B4+C112*C4+D112*D4+E112*E4+F112*F4)/SUM(B4:F4)</f>
        <v>-0.04950732877752257</v>
      </c>
    </row>
    <row r="113" spans="1:9" ht="12.75">
      <c r="A113" t="s">
        <v>77</v>
      </c>
      <c r="B113">
        <f>B73*10000/B62</f>
        <v>-0.000522524060420402</v>
      </c>
      <c r="C113">
        <f>C73*10000/C62</f>
        <v>-0.0024222709607541197</v>
      </c>
      <c r="D113">
        <f>D73*10000/D62</f>
        <v>0.009471524316632358</v>
      </c>
      <c r="E113">
        <f>E73*10000/E62</f>
        <v>0.012663185568508189</v>
      </c>
      <c r="F113">
        <f>F73*10000/F62</f>
        <v>-0.0017508277685239976</v>
      </c>
      <c r="G113">
        <f>AVERAGE(C113:E113)</f>
        <v>0.006570812974795476</v>
      </c>
      <c r="H113">
        <f>STDEV(C113:E113)</f>
        <v>0.00795005310614725</v>
      </c>
      <c r="I113">
        <f>(B113*B4+C113*C4+D113*D4+E113*E4+F113*F4)/SUM(B4:F4)</f>
        <v>0.004431999427038052</v>
      </c>
    </row>
    <row r="114" spans="1:11" ht="12.75">
      <c r="A114" t="s">
        <v>78</v>
      </c>
      <c r="B114">
        <f>B74*10000/B62</f>
        <v>-0.2140506609182296</v>
      </c>
      <c r="C114">
        <f>C74*10000/C62</f>
        <v>-0.18692167245422955</v>
      </c>
      <c r="D114">
        <f>D74*10000/D62</f>
        <v>-0.20227298334240237</v>
      </c>
      <c r="E114">
        <f>E74*10000/E62</f>
        <v>-0.20183957854412363</v>
      </c>
      <c r="F114">
        <f>F74*10000/F62</f>
        <v>-0.15905301042655579</v>
      </c>
      <c r="G114">
        <f>AVERAGE(C114:E114)</f>
        <v>-0.1970114114469185</v>
      </c>
      <c r="H114">
        <f>STDEV(C114:E114)</f>
        <v>0.008740656991052852</v>
      </c>
      <c r="I114">
        <f>(B114*B4+C114*C4+D114*D4+E114*E4+F114*F4)/SUM(B4:F4)</f>
        <v>-0.1943924397659819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0.004020472381790548</v>
      </c>
      <c r="C115">
        <f>C75*10000/C62</f>
        <v>-0.0016522246216219595</v>
      </c>
      <c r="D115">
        <f>D75*10000/D62</f>
        <v>0.0035809027264528254</v>
      </c>
      <c r="E115">
        <f>E75*10000/E62</f>
        <v>-0.0007870197974873813</v>
      </c>
      <c r="F115">
        <f>F75*10000/F62</f>
        <v>0.001203905849594116</v>
      </c>
      <c r="G115">
        <f>AVERAGE(C115:E115)</f>
        <v>0.0003805527691144949</v>
      </c>
      <c r="H115">
        <f>STDEV(C115:E115)</f>
        <v>0.002805142551458486</v>
      </c>
      <c r="I115">
        <f>(B115*B4+C115*C4+D115*D4+E115*E4+F115*F4)/SUM(B4:F4)</f>
        <v>0.0010161853379581428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79.12920266678852</v>
      </c>
      <c r="C122">
        <f>C82*10000/C62</f>
        <v>30.6790063194291</v>
      </c>
      <c r="D122">
        <f>D82*10000/D62</f>
        <v>5.081601631557959</v>
      </c>
      <c r="E122">
        <f>E82*10000/E62</f>
        <v>-45.11316858912828</v>
      </c>
      <c r="F122">
        <f>F82*10000/F62</f>
        <v>-67.55988971553687</v>
      </c>
      <c r="G122">
        <f>AVERAGE(C122:E122)</f>
        <v>-3.1175202127137402</v>
      </c>
      <c r="H122">
        <f>STDEV(C122:E122)</f>
        <v>38.55557863144124</v>
      </c>
      <c r="I122">
        <f>(B122*B4+C122*C4+D122*D4+E122*E4+F122*F4)/SUM(B4:F4)</f>
        <v>0.1392447920814696</v>
      </c>
    </row>
    <row r="123" spans="1:9" ht="12.75">
      <c r="A123" t="s">
        <v>82</v>
      </c>
      <c r="B123">
        <f>B83*10000/B62</f>
        <v>-0.5394949854145612</v>
      </c>
      <c r="C123">
        <f>C83*10000/C62</f>
        <v>-2.927241891560548</v>
      </c>
      <c r="D123">
        <f>D83*10000/D62</f>
        <v>-1.6203223554594985</v>
      </c>
      <c r="E123">
        <f>E83*10000/E62</f>
        <v>0.16575353551216263</v>
      </c>
      <c r="F123">
        <f>F83*10000/F62</f>
        <v>8.070453070623383</v>
      </c>
      <c r="G123">
        <f>AVERAGE(C123:E123)</f>
        <v>-1.4606035705026281</v>
      </c>
      <c r="H123">
        <f>STDEV(C123:E123)</f>
        <v>1.5526711646946525</v>
      </c>
      <c r="I123">
        <f>(B123*B4+C123*C4+D123*D4+E123*E4+F123*F4)/SUM(B4:F4)</f>
        <v>-0.051980031531372387</v>
      </c>
    </row>
    <row r="124" spans="1:9" ht="12.75">
      <c r="A124" t="s">
        <v>83</v>
      </c>
      <c r="B124">
        <f>B84*10000/B62</f>
        <v>1.9591959038329891</v>
      </c>
      <c r="C124">
        <f>C84*10000/C62</f>
        <v>4.221715195102832</v>
      </c>
      <c r="D124">
        <f>D84*10000/D62</f>
        <v>2.5064592829639514</v>
      </c>
      <c r="E124">
        <f>E84*10000/E62</f>
        <v>2.8425408203021414</v>
      </c>
      <c r="F124">
        <f>F84*10000/F62</f>
        <v>2.6333609174492905</v>
      </c>
      <c r="G124">
        <f>AVERAGE(C124:E124)</f>
        <v>3.1902384327896414</v>
      </c>
      <c r="H124">
        <f>STDEV(C124:E124)</f>
        <v>0.9089532074474355</v>
      </c>
      <c r="I124">
        <f>(B124*B4+C124*C4+D124*D4+E124*E4+F124*F4)/SUM(B4:F4)</f>
        <v>2.9379526646830336</v>
      </c>
    </row>
    <row r="125" spans="1:9" ht="12.75">
      <c r="A125" t="s">
        <v>84</v>
      </c>
      <c r="B125">
        <f>B85*10000/B62</f>
        <v>-0.5707241994375507</v>
      </c>
      <c r="C125">
        <f>C85*10000/C62</f>
        <v>-0.2523944447823363</v>
      </c>
      <c r="D125">
        <f>D85*10000/D62</f>
        <v>-0.785452233955464</v>
      </c>
      <c r="E125">
        <f>E85*10000/E62</f>
        <v>-0.045508253543234164</v>
      </c>
      <c r="F125">
        <f>F85*10000/F62</f>
        <v>-0.8161703441868338</v>
      </c>
      <c r="G125">
        <f>AVERAGE(C125:E125)</f>
        <v>-0.3611183107603448</v>
      </c>
      <c r="H125">
        <f>STDEV(C125:E125)</f>
        <v>0.38176554691587433</v>
      </c>
      <c r="I125">
        <f>(B125*B4+C125*C4+D125*D4+E125*E4+F125*F4)/SUM(B4:F4)</f>
        <v>-0.4522445542564698</v>
      </c>
    </row>
    <row r="126" spans="1:9" ht="12.75">
      <c r="A126" t="s">
        <v>85</v>
      </c>
      <c r="B126">
        <f>B86*10000/B62</f>
        <v>0.585424360406519</v>
      </c>
      <c r="C126">
        <f>C86*10000/C62</f>
        <v>0.29495026370487937</v>
      </c>
      <c r="D126">
        <f>D86*10000/D62</f>
        <v>0.1421088864122881</v>
      </c>
      <c r="E126">
        <f>E86*10000/E62</f>
        <v>0.32656822146273373</v>
      </c>
      <c r="F126">
        <f>F86*10000/F62</f>
        <v>1.3273873915044836</v>
      </c>
      <c r="G126">
        <f>AVERAGE(C126:E126)</f>
        <v>0.2545424571933004</v>
      </c>
      <c r="H126">
        <f>STDEV(C126:E126)</f>
        <v>0.09864534805109193</v>
      </c>
      <c r="I126">
        <f>(B126*B4+C126*C4+D126*D4+E126*E4+F126*F4)/SUM(B4:F4)</f>
        <v>0.44593669510035766</v>
      </c>
    </row>
    <row r="127" spans="1:9" ht="12.75">
      <c r="A127" t="s">
        <v>86</v>
      </c>
      <c r="B127">
        <f>B87*10000/B62</f>
        <v>0.026046715135586092</v>
      </c>
      <c r="C127">
        <f>C87*10000/C62</f>
        <v>0.3911208338410683</v>
      </c>
      <c r="D127">
        <f>D87*10000/D62</f>
        <v>0.2138610980976784</v>
      </c>
      <c r="E127">
        <f>E87*10000/E62</f>
        <v>0.30391403085250185</v>
      </c>
      <c r="F127">
        <f>F87*10000/F62</f>
        <v>0.6563420386365182</v>
      </c>
      <c r="G127">
        <f>AVERAGE(C127:E127)</f>
        <v>0.30296532093041617</v>
      </c>
      <c r="H127">
        <f>STDEV(C127:E127)</f>
        <v>0.08863367597500023</v>
      </c>
      <c r="I127">
        <f>(B127*B4+C127*C4+D127*D4+E127*E4+F127*F4)/SUM(B4:F4)</f>
        <v>0.3102627352077178</v>
      </c>
    </row>
    <row r="128" spans="1:9" ht="12.75">
      <c r="A128" t="s">
        <v>87</v>
      </c>
      <c r="B128">
        <f>B88*10000/B62</f>
        <v>-0.051874788182961075</v>
      </c>
      <c r="C128">
        <f>C88*10000/C62</f>
        <v>0.27093939192581334</v>
      </c>
      <c r="D128">
        <f>D88*10000/D62</f>
        <v>0.2897590354214734</v>
      </c>
      <c r="E128">
        <f>E88*10000/E62</f>
        <v>0.2464407556391234</v>
      </c>
      <c r="F128">
        <f>F88*10000/F62</f>
        <v>0.3744377292881558</v>
      </c>
      <c r="G128">
        <f>AVERAGE(C128:E128)</f>
        <v>0.2690463943288034</v>
      </c>
      <c r="H128">
        <f>STDEV(C128:E128)</f>
        <v>0.021721093912420445</v>
      </c>
      <c r="I128">
        <f>(B128*B4+C128*C4+D128*D4+E128*E4+F128*F4)/SUM(B4:F4)</f>
        <v>0.2367851032591601</v>
      </c>
    </row>
    <row r="129" spans="1:9" ht="12.75">
      <c r="A129" t="s">
        <v>88</v>
      </c>
      <c r="B129">
        <f>B89*10000/B62</f>
        <v>-0.059510929381227456</v>
      </c>
      <c r="C129">
        <f>C89*10000/C62</f>
        <v>0.027047237911234624</v>
      </c>
      <c r="D129">
        <f>D89*10000/D62</f>
        <v>-0.012767619152667487</v>
      </c>
      <c r="E129">
        <f>E89*10000/E62</f>
        <v>0.07336959377288205</v>
      </c>
      <c r="F129">
        <f>F89*10000/F62</f>
        <v>-0.052052548246455194</v>
      </c>
      <c r="G129">
        <f>AVERAGE(C129:E129)</f>
        <v>0.029216404177149727</v>
      </c>
      <c r="H129">
        <f>STDEV(C129:E129)</f>
        <v>0.04310955606779374</v>
      </c>
      <c r="I129">
        <f>(B129*B4+C129*C4+D129*D4+E129*E4+F129*F4)/SUM(B4:F4)</f>
        <v>0.005527324927411899</v>
      </c>
    </row>
    <row r="130" spans="1:9" ht="12.75">
      <c r="A130" t="s">
        <v>89</v>
      </c>
      <c r="B130">
        <f>B90*10000/B62</f>
        <v>-0.02121536579441691</v>
      </c>
      <c r="C130">
        <f>C90*10000/C62</f>
        <v>0.06723051909367246</v>
      </c>
      <c r="D130">
        <f>D90*10000/D62</f>
        <v>0.022318856384769378</v>
      </c>
      <c r="E130">
        <f>E90*10000/E62</f>
        <v>-0.01052484933700799</v>
      </c>
      <c r="F130">
        <f>F90*10000/F62</f>
        <v>0.2451180902630024</v>
      </c>
      <c r="G130">
        <f>AVERAGE(C130:E130)</f>
        <v>0.026341508713811284</v>
      </c>
      <c r="H130">
        <f>STDEV(C130:E130)</f>
        <v>0.03903345525018217</v>
      </c>
      <c r="I130">
        <f>(B130*B4+C130*C4+D130*D4+E130*E4+F130*F4)/SUM(B4:F4)</f>
        <v>0.04875019685878135</v>
      </c>
    </row>
    <row r="131" spans="1:9" ht="12.75">
      <c r="A131" t="s">
        <v>90</v>
      </c>
      <c r="B131">
        <f>B91*10000/B62</f>
        <v>-0.02198698078930938</v>
      </c>
      <c r="C131">
        <f>C91*10000/C62</f>
        <v>0.0266167640352674</v>
      </c>
      <c r="D131">
        <f>D91*10000/D62</f>
        <v>0.029265566930526697</v>
      </c>
      <c r="E131">
        <f>E91*10000/E62</f>
        <v>0.023118022013664093</v>
      </c>
      <c r="F131">
        <f>F91*10000/F62</f>
        <v>0.014122425983877952</v>
      </c>
      <c r="G131">
        <f>AVERAGE(C131:E131)</f>
        <v>0.02633345099315273</v>
      </c>
      <c r="H131">
        <f>STDEV(C131:E131)</f>
        <v>0.0030835493892728484</v>
      </c>
      <c r="I131">
        <f>(B131*B4+C131*C4+D131*D4+E131*E4+F131*F4)/SUM(B4:F4)</f>
        <v>0.017718097981429228</v>
      </c>
    </row>
    <row r="132" spans="1:9" ht="12.75">
      <c r="A132" t="s">
        <v>91</v>
      </c>
      <c r="B132">
        <f>B92*10000/B62</f>
        <v>0.006733747625397564</v>
      </c>
      <c r="C132">
        <f>C92*10000/C62</f>
        <v>0.010479813837416868</v>
      </c>
      <c r="D132">
        <f>D92*10000/D62</f>
        <v>0.02708447018636258</v>
      </c>
      <c r="E132">
        <f>E92*10000/E62</f>
        <v>0.029897686391479723</v>
      </c>
      <c r="F132">
        <f>F92*10000/F62</f>
        <v>0.06614785435149845</v>
      </c>
      <c r="G132">
        <f>AVERAGE(C132:E132)</f>
        <v>0.022487323471753057</v>
      </c>
      <c r="H132">
        <f>STDEV(C132:E132)</f>
        <v>0.010493510474011588</v>
      </c>
      <c r="I132">
        <f>(B132*B4+C132*C4+D132*D4+E132*E4+F132*F4)/SUM(B4:F4)</f>
        <v>0.026053881235231707</v>
      </c>
    </row>
    <row r="133" spans="1:9" ht="12.75">
      <c r="A133" t="s">
        <v>92</v>
      </c>
      <c r="B133">
        <f>B93*10000/B62</f>
        <v>0.12220909490647992</v>
      </c>
      <c r="C133">
        <f>C93*10000/C62</f>
        <v>0.12321552656411805</v>
      </c>
      <c r="D133">
        <f>D93*10000/D62</f>
        <v>0.12818203791373006</v>
      </c>
      <c r="E133">
        <f>E93*10000/E62</f>
        <v>0.11391881542361117</v>
      </c>
      <c r="F133">
        <f>F93*10000/F62</f>
        <v>0.0742312118345769</v>
      </c>
      <c r="G133">
        <f>AVERAGE(C133:E133)</f>
        <v>0.12177212663381975</v>
      </c>
      <c r="H133">
        <f>STDEV(C133:E133)</f>
        <v>0.007240333657349789</v>
      </c>
      <c r="I133">
        <f>(B133*B4+C133*C4+D133*D4+E133*E4+F133*F4)/SUM(B4:F4)</f>
        <v>0.11547208026561039</v>
      </c>
    </row>
    <row r="134" spans="1:9" ht="12.75">
      <c r="A134" t="s">
        <v>93</v>
      </c>
      <c r="B134">
        <f>B94*10000/B62</f>
        <v>-0.022241771561354647</v>
      </c>
      <c r="C134">
        <f>C94*10000/C62</f>
        <v>-0.007005352968427389</v>
      </c>
      <c r="D134">
        <f>D94*10000/D62</f>
        <v>-0.007261822908889127</v>
      </c>
      <c r="E134">
        <f>E94*10000/E62</f>
        <v>0.002323228651688378</v>
      </c>
      <c r="F134">
        <f>F94*10000/F62</f>
        <v>-0.025223589334740674</v>
      </c>
      <c r="G134">
        <f>AVERAGE(C134:E134)</f>
        <v>-0.003981315741876046</v>
      </c>
      <c r="H134">
        <f>STDEV(C134:E134)</f>
        <v>0.005461401305105547</v>
      </c>
      <c r="I134">
        <f>(B134*B4+C134*C4+D134*D4+E134*E4+F134*F4)/SUM(B4:F4)</f>
        <v>-0.009461790915871179</v>
      </c>
    </row>
    <row r="135" spans="1:9" ht="12.75">
      <c r="A135" t="s">
        <v>94</v>
      </c>
      <c r="B135">
        <f>B95*10000/B62</f>
        <v>-0.00840229652826183</v>
      </c>
      <c r="C135">
        <f>C95*10000/C62</f>
        <v>-0.004084559897536276</v>
      </c>
      <c r="D135">
        <f>D95*10000/D62</f>
        <v>-0.0039961060425832366</v>
      </c>
      <c r="E135">
        <f>E95*10000/E62</f>
        <v>-0.00500401789747587</v>
      </c>
      <c r="F135">
        <f>F95*10000/F62</f>
        <v>-0.0014176067754659016</v>
      </c>
      <c r="G135">
        <f>AVERAGE(C135:E135)</f>
        <v>-0.00436156127919846</v>
      </c>
      <c r="H135">
        <f>STDEV(C135:E135)</f>
        <v>0.0005581387828222946</v>
      </c>
      <c r="I135">
        <f>(B135*B4+C135*C4+D135*D4+E135*E4+F135*F4)/SUM(B4:F4)</f>
        <v>-0.004551381248309375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2004-12-06T12:23:49Z</cp:lastPrinted>
  <dcterms:created xsi:type="dcterms:W3CDTF">2004-12-06T12:23:49Z</dcterms:created>
  <dcterms:modified xsi:type="dcterms:W3CDTF">2004-12-06T16:22:12Z</dcterms:modified>
  <cp:category/>
  <cp:version/>
  <cp:contentType/>
  <cp:contentStatus/>
</cp:coreProperties>
</file>