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<sst xmlns="http://schemas.openxmlformats.org/spreadsheetml/2006/main" count="204" uniqueCount="99">
  <si>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Wed 08/12/2004       08:20:41</t>
  </si>
  <si>
    <t>LISSNER</t>
  </si>
  <si>
    <t>HCMQAP427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</si>
  <si>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</si>
  <si>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</si>
  <si>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</si>
  <si>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</si>
  <si>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</si>
  <si>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</si>
  <si>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</si>
  <si>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</si>
  <si>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</si>
  <si>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</si>
  <si>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</si>
  <si>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</si>
  <si>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</si>
  <si>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</si>
  <si>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</si>
  <si>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</si>
  <si>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</si>
  <si>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</si>
  <si>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</si>
  <si>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</si>
  <si>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</si>
  <si>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</si>
  <si>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</si>
  <si>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</si>
  <si>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</si>
  <si>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</si>
  <si>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</si>
  <si>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</si>
  <si>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</si>
  <si>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</si>
  <si>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</si>
  <si>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</si>
  <si>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</si>
  <si>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</si>
  <si>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</si>
  <si>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</si>
  <si>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</si>
  <si>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</si>
  <si>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</si>
  <si>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</si>
  <si>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</si>
  <si>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</si>
  <si>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</si>
  <si>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</si>
  <si>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</si>
  <si>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</si>
  <si>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</si>
  <si>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</si>
  <si>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</si>
  <si>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</si>
  <si>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</si>
  <si>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</si>
  <si>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</si>
  <si>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</si>
  <si>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Int.f (T/kA)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</si>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</sst>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-0.003754</v>
      </c>
      <c r="D4" s="12">
        <v>-0.003752</v>
      </c>
      <c r="E4" s="12">
        <v>-0.003754</v>
      </c>
      <c r="F4" s="24">
        <v>-0.002081</v>
      </c>
      <c r="G4" s="34">
        <v>-0.0117</v>
      </c>
    </row>
    <row r="5" spans="1:7" ht="12.75" thickBot="1">
      <c r="A5" s="44" t="s">
        <v>13</v>
      </c>
      <c r="B5" s="45">
        <v>-0.235656</v>
      </c>
      <c r="C5" s="46">
        <v>0.143535</v>
      </c>
      <c r="D5" s="46">
        <v>0.233445</v>
      </c>
      <c r="E5" s="46">
        <v>-0.169662</v>
      </c>
      <c r="F5" s="47">
        <v>-0.120029</v>
      </c>
      <c r="G5" s="48">
        <v>7.441889</v>
      </c>
    </row>
    <row r="6" spans="1:7" ht="12.75" thickTop="1">
      <c r="A6" s="6" t="s">
        <v>14</v>
      </c>
      <c r="B6" s="39">
        <v>4.012666</v>
      </c>
      <c r="C6" s="40">
        <v>226.1196</v>
      </c>
      <c r="D6" s="40">
        <v>-3.329167</v>
      </c>
      <c r="E6" s="40">
        <v>-212.261</v>
      </c>
      <c r="F6" s="41">
        <v>-23.2953</v>
      </c>
      <c r="G6" s="42">
        <v>0.004101268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-0.4297722</v>
      </c>
      <c r="C8" s="13">
        <v>1.399272</v>
      </c>
      <c r="D8" s="13">
        <v>0.8874698</v>
      </c>
      <c r="E8" s="13">
        <v>2.108303</v>
      </c>
      <c r="F8" s="25">
        <v>-6.980118</v>
      </c>
      <c r="G8" s="35">
        <v>0.06394081</v>
      </c>
    </row>
    <row r="9" spans="1:7" ht="12">
      <c r="A9" s="20" t="s">
        <v>17</v>
      </c>
      <c r="B9" s="29">
        <v>0.8344498</v>
      </c>
      <c r="C9" s="13">
        <v>0.2174167</v>
      </c>
      <c r="D9" s="13">
        <v>0.1575325</v>
      </c>
      <c r="E9" s="13">
        <v>-0.6490546</v>
      </c>
      <c r="F9" s="25">
        <v>-2.225159</v>
      </c>
      <c r="G9" s="35">
        <v>-0.2419073</v>
      </c>
    </row>
    <row r="10" spans="1:7" ht="12">
      <c r="A10" s="20" t="s">
        <v>18</v>
      </c>
      <c r="B10" s="29">
        <v>0.2925228</v>
      </c>
      <c r="C10" s="13">
        <v>-0.4284213</v>
      </c>
      <c r="D10" s="13">
        <v>-0.073793</v>
      </c>
      <c r="E10" s="13">
        <v>-1.30347</v>
      </c>
      <c r="F10" s="25">
        <v>1.111195</v>
      </c>
      <c r="G10" s="35">
        <v>-0.2438295</v>
      </c>
    </row>
    <row r="11" spans="1:7" ht="12">
      <c r="A11" s="21" t="s">
        <v>19</v>
      </c>
      <c r="B11" s="31">
        <v>1.465679</v>
      </c>
      <c r="C11" s="15">
        <v>1.232739</v>
      </c>
      <c r="D11" s="15">
        <v>1.909798</v>
      </c>
      <c r="E11" s="15">
        <v>1.42574</v>
      </c>
      <c r="F11" s="27">
        <v>11.74746</v>
      </c>
      <c r="G11" s="37">
        <v>2.878444</v>
      </c>
    </row>
    <row r="12" spans="1:7" ht="12">
      <c r="A12" s="20" t="s">
        <v>20</v>
      </c>
      <c r="B12" s="29">
        <v>0.007320248</v>
      </c>
      <c r="C12" s="13">
        <v>-0.2982405</v>
      </c>
      <c r="D12" s="13">
        <v>0.1081973</v>
      </c>
      <c r="E12" s="13">
        <v>0.1748703</v>
      </c>
      <c r="F12" s="25">
        <v>-0.4622096</v>
      </c>
      <c r="G12" s="35">
        <v>-0.06425679</v>
      </c>
    </row>
    <row r="13" spans="1:7" ht="12">
      <c r="A13" s="20" t="s">
        <v>21</v>
      </c>
      <c r="B13" s="29">
        <v>-0.05388606</v>
      </c>
      <c r="C13" s="13">
        <v>0.1062341</v>
      </c>
      <c r="D13" s="13">
        <v>0.160222</v>
      </c>
      <c r="E13" s="13">
        <v>-0.0566745</v>
      </c>
      <c r="F13" s="25">
        <v>-0.2532836</v>
      </c>
      <c r="G13" s="35">
        <v>0.008859824</v>
      </c>
    </row>
    <row r="14" spans="1:7" ht="12">
      <c r="A14" s="20" t="s">
        <v>22</v>
      </c>
      <c r="B14" s="29">
        <v>-0.01926228</v>
      </c>
      <c r="C14" s="13">
        <v>0.07036463</v>
      </c>
      <c r="D14" s="13">
        <v>0.08094474</v>
      </c>
      <c r="E14" s="13">
        <v>-0.06073649</v>
      </c>
      <c r="F14" s="25">
        <v>-0.02562814</v>
      </c>
      <c r="G14" s="35">
        <v>0.0155729</v>
      </c>
    </row>
    <row r="15" spans="1:7" ht="12">
      <c r="A15" s="21" t="s">
        <v>23</v>
      </c>
      <c r="B15" s="31">
        <v>-0.4583467</v>
      </c>
      <c r="C15" s="15">
        <v>-0.21531</v>
      </c>
      <c r="D15" s="15">
        <v>-0.1791035</v>
      </c>
      <c r="E15" s="15">
        <v>-0.1340723</v>
      </c>
      <c r="F15" s="27">
        <v>-0.4352024</v>
      </c>
      <c r="G15" s="37">
        <v>-0.2516045</v>
      </c>
    </row>
    <row r="16" spans="1:7" ht="12">
      <c r="A16" s="20" t="s">
        <v>24</v>
      </c>
      <c r="B16" s="29">
        <v>-0.001095547</v>
      </c>
      <c r="C16" s="13">
        <v>-0.08313787</v>
      </c>
      <c r="D16" s="13">
        <v>-0.03908001</v>
      </c>
      <c r="E16" s="13">
        <v>0.01147346</v>
      </c>
      <c r="F16" s="25">
        <v>-0.04151103</v>
      </c>
      <c r="G16" s="35">
        <v>-0.03233697</v>
      </c>
    </row>
    <row r="17" spans="1:7" ht="12">
      <c r="A17" s="20" t="s">
        <v>25</v>
      </c>
      <c r="B17" s="29">
        <v>-0.05749033</v>
      </c>
      <c r="C17" s="13">
        <v>-0.04621006</v>
      </c>
      <c r="D17" s="13">
        <v>-0.04892257</v>
      </c>
      <c r="E17" s="13">
        <v>-0.0513686</v>
      </c>
      <c r="F17" s="25">
        <v>-0.05381199</v>
      </c>
      <c r="G17" s="35">
        <v>-0.05075221</v>
      </c>
    </row>
    <row r="18" spans="1:7" ht="12">
      <c r="A18" s="20" t="s">
        <v>26</v>
      </c>
      <c r="B18" s="29">
        <v>0.02811506</v>
      </c>
      <c r="C18" s="13">
        <v>0.004455742</v>
      </c>
      <c r="D18" s="13">
        <v>0.04207413</v>
      </c>
      <c r="E18" s="13">
        <v>0.09447723</v>
      </c>
      <c r="F18" s="25">
        <v>0.0007401858</v>
      </c>
      <c r="G18" s="35">
        <v>0.03809503</v>
      </c>
    </row>
    <row r="19" spans="1:7" ht="12">
      <c r="A19" s="21" t="s">
        <v>27</v>
      </c>
      <c r="B19" s="31">
        <v>-0.2088515</v>
      </c>
      <c r="C19" s="15">
        <v>-0.2027179</v>
      </c>
      <c r="D19" s="15">
        <v>-0.2074213</v>
      </c>
      <c r="E19" s="15">
        <v>-0.2085646</v>
      </c>
      <c r="F19" s="27">
        <v>-0.1450913</v>
      </c>
      <c r="G19" s="37">
        <v>-0.198457</v>
      </c>
    </row>
    <row r="20" spans="1:7" ht="12.75" thickBot="1">
      <c r="A20" s="44" t="s">
        <v>28</v>
      </c>
      <c r="B20" s="45">
        <v>0.00706042</v>
      </c>
      <c r="C20" s="46">
        <v>0.003368893</v>
      </c>
      <c r="D20" s="46">
        <v>-0.00187499</v>
      </c>
      <c r="E20" s="46">
        <v>0.004983674</v>
      </c>
      <c r="F20" s="47">
        <v>-0.005371523</v>
      </c>
      <c r="G20" s="48">
        <v>0.001865159</v>
      </c>
    </row>
    <row r="21" spans="1:7" ht="12.75" thickTop="1">
      <c r="A21" s="6" t="s">
        <v>29</v>
      </c>
      <c r="B21" s="39">
        <v>-42.13003</v>
      </c>
      <c r="C21" s="40">
        <v>35.25762</v>
      </c>
      <c r="D21" s="40">
        <v>47.48583</v>
      </c>
      <c r="E21" s="40">
        <v>24.12511</v>
      </c>
      <c r="F21" s="41">
        <v>-146.8236</v>
      </c>
      <c r="G21" s="43">
        <v>0.01696973</v>
      </c>
    </row>
    <row r="22" spans="1:7" ht="12">
      <c r="A22" s="20" t="s">
        <v>30</v>
      </c>
      <c r="B22" s="29">
        <v>-4.713126</v>
      </c>
      <c r="C22" s="13">
        <v>2.870699</v>
      </c>
      <c r="D22" s="13">
        <v>4.668906</v>
      </c>
      <c r="E22" s="13">
        <v>-3.393233</v>
      </c>
      <c r="F22" s="25">
        <v>-2.400577</v>
      </c>
      <c r="G22" s="36">
        <v>0</v>
      </c>
    </row>
    <row r="23" spans="1:7" ht="12">
      <c r="A23" s="20" t="s">
        <v>31</v>
      </c>
      <c r="B23" s="29">
        <v>-2.101776</v>
      </c>
      <c r="C23" s="13">
        <v>-0.1664899</v>
      </c>
      <c r="D23" s="13">
        <v>-0.7886466</v>
      </c>
      <c r="E23" s="13">
        <v>0.8808372</v>
      </c>
      <c r="F23" s="25">
        <v>0.1217728</v>
      </c>
      <c r="G23" s="35">
        <v>-0.3060778</v>
      </c>
    </row>
    <row r="24" spans="1:7" ht="12">
      <c r="A24" s="20" t="s">
        <v>32</v>
      </c>
      <c r="B24" s="29">
        <v>-0.458242</v>
      </c>
      <c r="C24" s="13">
        <v>0.837685</v>
      </c>
      <c r="D24" s="13">
        <v>1.362464</v>
      </c>
      <c r="E24" s="13">
        <v>1.547071</v>
      </c>
      <c r="F24" s="25">
        <v>-2.387835</v>
      </c>
      <c r="G24" s="35">
        <v>0.5165174</v>
      </c>
    </row>
    <row r="25" spans="1:7" ht="12">
      <c r="A25" s="20" t="s">
        <v>33</v>
      </c>
      <c r="B25" s="29">
        <v>-0.6347588</v>
      </c>
      <c r="C25" s="13">
        <v>0.1712462</v>
      </c>
      <c r="D25" s="13">
        <v>-0.02433208</v>
      </c>
      <c r="E25" s="13">
        <v>0.1660391</v>
      </c>
      <c r="F25" s="25">
        <v>-3.538135</v>
      </c>
      <c r="G25" s="35">
        <v>-0.4886669</v>
      </c>
    </row>
    <row r="26" spans="1:7" ht="12">
      <c r="A26" s="21" t="s">
        <v>34</v>
      </c>
      <c r="B26" s="31">
        <v>0.205639</v>
      </c>
      <c r="C26" s="15">
        <v>-0.3949354</v>
      </c>
      <c r="D26" s="15">
        <v>-0.06068508</v>
      </c>
      <c r="E26" s="15">
        <v>0.2212016</v>
      </c>
      <c r="F26" s="27">
        <v>1.775751</v>
      </c>
      <c r="G26" s="37">
        <v>0.2102988</v>
      </c>
    </row>
    <row r="27" spans="1:7" ht="12">
      <c r="A27" s="20" t="s">
        <v>35</v>
      </c>
      <c r="B27" s="29">
        <v>-0.1973503</v>
      </c>
      <c r="C27" s="13">
        <v>-0.1938309</v>
      </c>
      <c r="D27" s="13">
        <v>-0.01350441</v>
      </c>
      <c r="E27" s="13">
        <v>0.06702552</v>
      </c>
      <c r="F27" s="25">
        <v>0.2381413</v>
      </c>
      <c r="G27" s="35">
        <v>-0.03058189</v>
      </c>
    </row>
    <row r="28" spans="1:7" ht="12">
      <c r="A28" s="20" t="s">
        <v>36</v>
      </c>
      <c r="B28" s="29">
        <v>0.4374224</v>
      </c>
      <c r="C28" s="13">
        <v>0.02730538</v>
      </c>
      <c r="D28" s="13">
        <v>0.1091104</v>
      </c>
      <c r="E28" s="13">
        <v>0.1041741</v>
      </c>
      <c r="F28" s="25">
        <v>-0.09845727</v>
      </c>
      <c r="G28" s="35">
        <v>0.1081213</v>
      </c>
    </row>
    <row r="29" spans="1:7" ht="12">
      <c r="A29" s="20" t="s">
        <v>37</v>
      </c>
      <c r="B29" s="29">
        <v>-0.01072567</v>
      </c>
      <c r="C29" s="13">
        <v>0.02904739</v>
      </c>
      <c r="D29" s="13">
        <v>-0.005012385</v>
      </c>
      <c r="E29" s="13">
        <v>0.005113715</v>
      </c>
      <c r="F29" s="25">
        <v>0.1250468</v>
      </c>
      <c r="G29" s="35">
        <v>0.02214099</v>
      </c>
    </row>
    <row r="30" spans="1:7" ht="12">
      <c r="A30" s="21" t="s">
        <v>38</v>
      </c>
      <c r="B30" s="31">
        <v>0.0004794911</v>
      </c>
      <c r="C30" s="15">
        <v>0.06914019</v>
      </c>
      <c r="D30" s="15">
        <v>0.05644666</v>
      </c>
      <c r="E30" s="15">
        <v>0.01796179</v>
      </c>
      <c r="F30" s="27">
        <v>0.2041649</v>
      </c>
      <c r="G30" s="37">
        <v>0.06183663</v>
      </c>
    </row>
    <row r="31" spans="1:7" ht="12">
      <c r="A31" s="20" t="s">
        <v>39</v>
      </c>
      <c r="B31" s="29">
        <v>-0.01514246</v>
      </c>
      <c r="C31" s="13">
        <v>-0.03538373</v>
      </c>
      <c r="D31" s="13">
        <v>-0.01645727</v>
      </c>
      <c r="E31" s="13">
        <v>-0.008821765</v>
      </c>
      <c r="F31" s="25">
        <v>0.0468758</v>
      </c>
      <c r="G31" s="35">
        <v>-0.01053454</v>
      </c>
    </row>
    <row r="32" spans="1:7" ht="12">
      <c r="A32" s="20" t="s">
        <v>40</v>
      </c>
      <c r="B32" s="29">
        <v>0.044563</v>
      </c>
      <c r="C32" s="13">
        <v>0.006693135</v>
      </c>
      <c r="D32" s="13">
        <v>0.0161751</v>
      </c>
      <c r="E32" s="13">
        <v>0.01371646</v>
      </c>
      <c r="F32" s="25">
        <v>-0.02319162</v>
      </c>
      <c r="G32" s="35">
        <v>0.01216368</v>
      </c>
    </row>
    <row r="33" spans="1:7" ht="12">
      <c r="A33" s="20" t="s">
        <v>41</v>
      </c>
      <c r="B33" s="29">
        <v>0.1338658</v>
      </c>
      <c r="C33" s="13">
        <v>0.1047491</v>
      </c>
      <c r="D33" s="13">
        <v>0.112041</v>
      </c>
      <c r="E33" s="13">
        <v>0.1011181</v>
      </c>
      <c r="F33" s="25">
        <v>0.09646682</v>
      </c>
      <c r="G33" s="35">
        <v>0.1087433</v>
      </c>
    </row>
    <row r="34" spans="1:7" ht="12">
      <c r="A34" s="21" t="s">
        <v>42</v>
      </c>
      <c r="B34" s="31">
        <v>-0.01589392</v>
      </c>
      <c r="C34" s="15">
        <v>0.001017773</v>
      </c>
      <c r="D34" s="15">
        <v>0.000783793</v>
      </c>
      <c r="E34" s="15">
        <v>-0.01951159</v>
      </c>
      <c r="F34" s="27">
        <v>-0.02340796</v>
      </c>
      <c r="G34" s="37">
        <v>-0.009687739</v>
      </c>
    </row>
    <row r="35" spans="1:7" ht="12.75" thickBot="1">
      <c r="A35" s="22" t="s">
        <v>43</v>
      </c>
      <c r="B35" s="32">
        <v>-0.002129157</v>
      </c>
      <c r="C35" s="16">
        <v>0.003012059</v>
      </c>
      <c r="D35" s="16">
        <v>0.001247708</v>
      </c>
      <c r="E35" s="16">
        <v>-0.002152099</v>
      </c>
      <c r="F35" s="28">
        <v>0.00170625</v>
      </c>
      <c r="G35" s="38">
        <v>0.000426066</v>
      </c>
    </row>
    <row r="36" spans="1:7" ht="12">
      <c r="A36" s="4" t="s">
        <v>44</v>
      </c>
      <c r="B36" s="3">
        <v>21.51794</v>
      </c>
      <c r="C36" s="3">
        <v>21.521</v>
      </c>
      <c r="D36" s="3">
        <v>21.5332</v>
      </c>
      <c r="E36" s="3">
        <v>21.53626</v>
      </c>
      <c r="F36" s="3">
        <v>21.55151</v>
      </c>
      <c r="G36" s="3"/>
    </row>
    <row r="37" spans="1:6" ht="12">
      <c r="A37" s="4" t="s">
        <v>45</v>
      </c>
      <c r="B37" s="2">
        <v>0.1612345</v>
      </c>
      <c r="C37" s="2">
        <v>0.1057943</v>
      </c>
      <c r="D37" s="2">
        <v>0.07578532</v>
      </c>
      <c r="E37" s="2">
        <v>0.05747477</v>
      </c>
      <c r="F37" s="2">
        <v>0.03814697</v>
      </c>
    </row>
    <row r="38" spans="1:7" ht="12">
      <c r="A38" s="4" t="s">
        <v>53</v>
      </c>
      <c r="B38" s="2">
        <v>0</v>
      </c>
      <c r="C38" s="2">
        <v>-0.0003844205</v>
      </c>
      <c r="D38" s="2">
        <v>0</v>
      </c>
      <c r="E38" s="2">
        <v>0.0003608576</v>
      </c>
      <c r="F38" s="2">
        <v>3.954208E-05</v>
      </c>
      <c r="G38" s="2">
        <v>0.0002726159</v>
      </c>
    </row>
    <row r="39" spans="1:7" ht="12.75" thickBot="1">
      <c r="A39" s="4" t="s">
        <v>54</v>
      </c>
      <c r="B39" s="2">
        <v>7.161783E-05</v>
      </c>
      <c r="C39" s="2">
        <v>-5.98276E-05</v>
      </c>
      <c r="D39" s="2">
        <v>-8.072853E-05</v>
      </c>
      <c r="E39" s="2">
        <v>-4.089024E-05</v>
      </c>
      <c r="F39" s="2">
        <v>0.0002496096</v>
      </c>
      <c r="G39" s="2">
        <v>0.00113993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3.117207</v>
      </c>
      <c r="F40" s="17" t="s">
        <v>52</v>
      </c>
      <c r="G40" s="8">
        <v>55.03201729052409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0.003754</v>
      </c>
      <c r="D4">
        <v>0.003752</v>
      </c>
      <c r="E4">
        <v>0.003754</v>
      </c>
      <c r="F4">
        <v>0.002081</v>
      </c>
      <c r="G4">
        <v>0.0117</v>
      </c>
    </row>
    <row r="5" spans="1:7" ht="12.75">
      <c r="A5" t="s">
        <v>13</v>
      </c>
      <c r="B5">
        <v>-0.235656</v>
      </c>
      <c r="C5">
        <v>0.143535</v>
      </c>
      <c r="D5">
        <v>0.233445</v>
      </c>
      <c r="E5">
        <v>-0.169662</v>
      </c>
      <c r="F5">
        <v>-0.120029</v>
      </c>
      <c r="G5">
        <v>7.441889</v>
      </c>
    </row>
    <row r="6" spans="1:7" ht="12.75">
      <c r="A6" t="s">
        <v>14</v>
      </c>
      <c r="B6" s="49">
        <v>4.012666</v>
      </c>
      <c r="C6" s="49">
        <v>226.1196</v>
      </c>
      <c r="D6" s="49">
        <v>-3.329167</v>
      </c>
      <c r="E6" s="49">
        <v>-212.261</v>
      </c>
      <c r="F6" s="49">
        <v>-23.2953</v>
      </c>
      <c r="G6" s="49">
        <v>0.004101268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-0.4297722</v>
      </c>
      <c r="C8" s="49">
        <v>1.399272</v>
      </c>
      <c r="D8" s="49">
        <v>0.8874698</v>
      </c>
      <c r="E8" s="49">
        <v>2.108303</v>
      </c>
      <c r="F8" s="49">
        <v>-6.980118</v>
      </c>
      <c r="G8" s="49">
        <v>0.06394081</v>
      </c>
    </row>
    <row r="9" spans="1:7" ht="12.75">
      <c r="A9" t="s">
        <v>17</v>
      </c>
      <c r="B9" s="49">
        <v>0.8344498</v>
      </c>
      <c r="C9" s="49">
        <v>0.2174167</v>
      </c>
      <c r="D9" s="49">
        <v>0.1575325</v>
      </c>
      <c r="E9" s="49">
        <v>-0.6490546</v>
      </c>
      <c r="F9" s="49">
        <v>-2.225159</v>
      </c>
      <c r="G9" s="49">
        <v>-0.2419073</v>
      </c>
    </row>
    <row r="10" spans="1:7" ht="12.75">
      <c r="A10" t="s">
        <v>18</v>
      </c>
      <c r="B10" s="49">
        <v>0.2925228</v>
      </c>
      <c r="C10" s="49">
        <v>-0.4284213</v>
      </c>
      <c r="D10" s="49">
        <v>-0.073793</v>
      </c>
      <c r="E10" s="49">
        <v>-1.30347</v>
      </c>
      <c r="F10" s="49">
        <v>1.111195</v>
      </c>
      <c r="G10" s="49">
        <v>-0.2438295</v>
      </c>
    </row>
    <row r="11" spans="1:7" ht="12.75">
      <c r="A11" t="s">
        <v>19</v>
      </c>
      <c r="B11" s="49">
        <v>1.465679</v>
      </c>
      <c r="C11" s="49">
        <v>1.232739</v>
      </c>
      <c r="D11" s="49">
        <v>1.909798</v>
      </c>
      <c r="E11" s="49">
        <v>1.42574</v>
      </c>
      <c r="F11" s="49">
        <v>11.74746</v>
      </c>
      <c r="G11" s="49">
        <v>2.878444</v>
      </c>
    </row>
    <row r="12" spans="1:7" ht="12.75">
      <c r="A12" t="s">
        <v>20</v>
      </c>
      <c r="B12" s="49">
        <v>0.007320248</v>
      </c>
      <c r="C12" s="49">
        <v>-0.2982405</v>
      </c>
      <c r="D12" s="49">
        <v>0.1081973</v>
      </c>
      <c r="E12" s="49">
        <v>0.1748703</v>
      </c>
      <c r="F12" s="49">
        <v>-0.4622096</v>
      </c>
      <c r="G12" s="49">
        <v>-0.06425679</v>
      </c>
    </row>
    <row r="13" spans="1:7" ht="12.75">
      <c r="A13" t="s">
        <v>21</v>
      </c>
      <c r="B13" s="49">
        <v>-0.05388606</v>
      </c>
      <c r="C13" s="49">
        <v>0.1062341</v>
      </c>
      <c r="D13" s="49">
        <v>0.160222</v>
      </c>
      <c r="E13" s="49">
        <v>-0.0566745</v>
      </c>
      <c r="F13" s="49">
        <v>-0.2532836</v>
      </c>
      <c r="G13" s="49">
        <v>0.008859824</v>
      </c>
    </row>
    <row r="14" spans="1:7" ht="12.75">
      <c r="A14" t="s">
        <v>22</v>
      </c>
      <c r="B14" s="49">
        <v>-0.01926228</v>
      </c>
      <c r="C14" s="49">
        <v>0.07036463</v>
      </c>
      <c r="D14" s="49">
        <v>0.08094474</v>
      </c>
      <c r="E14" s="49">
        <v>-0.06073649</v>
      </c>
      <c r="F14" s="49">
        <v>-0.02562814</v>
      </c>
      <c r="G14" s="49">
        <v>0.0155729</v>
      </c>
    </row>
    <row r="15" spans="1:7" ht="12.75">
      <c r="A15" t="s">
        <v>23</v>
      </c>
      <c r="B15" s="49">
        <v>-0.4583467</v>
      </c>
      <c r="C15" s="49">
        <v>-0.21531</v>
      </c>
      <c r="D15" s="49">
        <v>-0.1791035</v>
      </c>
      <c r="E15" s="49">
        <v>-0.1340723</v>
      </c>
      <c r="F15" s="49">
        <v>-0.4352024</v>
      </c>
      <c r="G15" s="49">
        <v>-0.2516045</v>
      </c>
    </row>
    <row r="16" spans="1:7" ht="12.75">
      <c r="A16" t="s">
        <v>24</v>
      </c>
      <c r="B16" s="49">
        <v>-0.001095547</v>
      </c>
      <c r="C16" s="49">
        <v>-0.08313787</v>
      </c>
      <c r="D16" s="49">
        <v>-0.03908001</v>
      </c>
      <c r="E16" s="49">
        <v>0.01147346</v>
      </c>
      <c r="F16" s="49">
        <v>-0.04151103</v>
      </c>
      <c r="G16" s="49">
        <v>-0.03233697</v>
      </c>
    </row>
    <row r="17" spans="1:7" ht="12.75">
      <c r="A17" t="s">
        <v>25</v>
      </c>
      <c r="B17" s="49">
        <v>-0.05749033</v>
      </c>
      <c r="C17" s="49">
        <v>-0.04621006</v>
      </c>
      <c r="D17" s="49">
        <v>-0.04892257</v>
      </c>
      <c r="E17" s="49">
        <v>-0.0513686</v>
      </c>
      <c r="F17" s="49">
        <v>-0.05381199</v>
      </c>
      <c r="G17" s="49">
        <v>-0.05075221</v>
      </c>
    </row>
    <row r="18" spans="1:7" ht="12.75">
      <c r="A18" t="s">
        <v>26</v>
      </c>
      <c r="B18" s="49">
        <v>0.02811506</v>
      </c>
      <c r="C18" s="49">
        <v>0.004455742</v>
      </c>
      <c r="D18" s="49">
        <v>0.04207413</v>
      </c>
      <c r="E18" s="49">
        <v>0.09447723</v>
      </c>
      <c r="F18" s="49">
        <v>0.0007401858</v>
      </c>
      <c r="G18" s="49">
        <v>0.03809503</v>
      </c>
    </row>
    <row r="19" spans="1:7" ht="12.75">
      <c r="A19" t="s">
        <v>27</v>
      </c>
      <c r="B19" s="49">
        <v>-0.2088515</v>
      </c>
      <c r="C19" s="49">
        <v>-0.2027179</v>
      </c>
      <c r="D19" s="49">
        <v>-0.2074213</v>
      </c>
      <c r="E19" s="49">
        <v>-0.2085646</v>
      </c>
      <c r="F19" s="49">
        <v>-0.1450913</v>
      </c>
      <c r="G19" s="49">
        <v>-0.198457</v>
      </c>
    </row>
    <row r="20" spans="1:7" ht="12.75">
      <c r="A20" t="s">
        <v>28</v>
      </c>
      <c r="B20" s="49">
        <v>0.00706042</v>
      </c>
      <c r="C20" s="49">
        <v>0.003368893</v>
      </c>
      <c r="D20" s="49">
        <v>-0.00187499</v>
      </c>
      <c r="E20" s="49">
        <v>0.004983674</v>
      </c>
      <c r="F20" s="49">
        <v>-0.005371523</v>
      </c>
      <c r="G20" s="49">
        <v>0.001865159</v>
      </c>
    </row>
    <row r="21" spans="1:7" ht="12.75">
      <c r="A21" t="s">
        <v>29</v>
      </c>
      <c r="B21" s="49">
        <v>-42.13003</v>
      </c>
      <c r="C21" s="49">
        <v>35.25762</v>
      </c>
      <c r="D21" s="49">
        <v>47.48583</v>
      </c>
      <c r="E21" s="49">
        <v>24.12511</v>
      </c>
      <c r="F21" s="49">
        <v>-146.8236</v>
      </c>
      <c r="G21" s="49">
        <v>0.01696973</v>
      </c>
    </row>
    <row r="22" spans="1:7" ht="12.75">
      <c r="A22" t="s">
        <v>30</v>
      </c>
      <c r="B22" s="49">
        <v>-4.713126</v>
      </c>
      <c r="C22" s="49">
        <v>2.870699</v>
      </c>
      <c r="D22" s="49">
        <v>4.668906</v>
      </c>
      <c r="E22" s="49">
        <v>-3.393233</v>
      </c>
      <c r="F22" s="49">
        <v>-2.400577</v>
      </c>
      <c r="G22" s="49">
        <v>0</v>
      </c>
    </row>
    <row r="23" spans="1:7" ht="12.75">
      <c r="A23" t="s">
        <v>31</v>
      </c>
      <c r="B23" s="49">
        <v>-2.101776</v>
      </c>
      <c r="C23" s="49">
        <v>-0.1664899</v>
      </c>
      <c r="D23" s="49">
        <v>-0.7886466</v>
      </c>
      <c r="E23" s="49">
        <v>0.8808372</v>
      </c>
      <c r="F23" s="49">
        <v>0.1217728</v>
      </c>
      <c r="G23" s="49">
        <v>-0.3060778</v>
      </c>
    </row>
    <row r="24" spans="1:7" ht="12.75">
      <c r="A24" t="s">
        <v>32</v>
      </c>
      <c r="B24" s="49">
        <v>-0.458242</v>
      </c>
      <c r="C24" s="49">
        <v>0.837685</v>
      </c>
      <c r="D24" s="49">
        <v>1.362464</v>
      </c>
      <c r="E24" s="49">
        <v>1.547071</v>
      </c>
      <c r="F24" s="49">
        <v>-2.387835</v>
      </c>
      <c r="G24" s="49">
        <v>0.5165174</v>
      </c>
    </row>
    <row r="25" spans="1:7" ht="12.75">
      <c r="A25" t="s">
        <v>33</v>
      </c>
      <c r="B25" s="49">
        <v>-0.6347588</v>
      </c>
      <c r="C25" s="49">
        <v>0.1712462</v>
      </c>
      <c r="D25" s="49">
        <v>-0.02433208</v>
      </c>
      <c r="E25" s="49">
        <v>0.1660391</v>
      </c>
      <c r="F25" s="49">
        <v>-3.538135</v>
      </c>
      <c r="G25" s="49">
        <v>-0.4886669</v>
      </c>
    </row>
    <row r="26" spans="1:7" ht="12.75">
      <c r="A26" t="s">
        <v>34</v>
      </c>
      <c r="B26" s="49">
        <v>0.205639</v>
      </c>
      <c r="C26" s="49">
        <v>-0.3949354</v>
      </c>
      <c r="D26" s="49">
        <v>-0.06068508</v>
      </c>
      <c r="E26" s="49">
        <v>0.2212016</v>
      </c>
      <c r="F26" s="49">
        <v>1.775751</v>
      </c>
      <c r="G26" s="49">
        <v>0.2102988</v>
      </c>
    </row>
    <row r="27" spans="1:7" ht="12.75">
      <c r="A27" t="s">
        <v>35</v>
      </c>
      <c r="B27" s="49">
        <v>-0.1973503</v>
      </c>
      <c r="C27" s="49">
        <v>-0.1938309</v>
      </c>
      <c r="D27" s="49">
        <v>-0.01350441</v>
      </c>
      <c r="E27" s="49">
        <v>0.06702552</v>
      </c>
      <c r="F27" s="49">
        <v>0.2381413</v>
      </c>
      <c r="G27" s="49">
        <v>-0.03058189</v>
      </c>
    </row>
    <row r="28" spans="1:7" ht="12.75">
      <c r="A28" t="s">
        <v>36</v>
      </c>
      <c r="B28" s="49">
        <v>0.4374224</v>
      </c>
      <c r="C28" s="49">
        <v>0.02730538</v>
      </c>
      <c r="D28" s="49">
        <v>0.1091104</v>
      </c>
      <c r="E28" s="49">
        <v>0.1041741</v>
      </c>
      <c r="F28" s="49">
        <v>-0.09845727</v>
      </c>
      <c r="G28" s="49">
        <v>0.1081213</v>
      </c>
    </row>
    <row r="29" spans="1:7" ht="12.75">
      <c r="A29" t="s">
        <v>37</v>
      </c>
      <c r="B29" s="49">
        <v>-0.01072567</v>
      </c>
      <c r="C29" s="49">
        <v>0.02904739</v>
      </c>
      <c r="D29" s="49">
        <v>-0.005012385</v>
      </c>
      <c r="E29" s="49">
        <v>0.005113715</v>
      </c>
      <c r="F29" s="49">
        <v>0.1250468</v>
      </c>
      <c r="G29" s="49">
        <v>0.02214099</v>
      </c>
    </row>
    <row r="30" spans="1:7" ht="12.75">
      <c r="A30" t="s">
        <v>38</v>
      </c>
      <c r="B30" s="49">
        <v>0.0004794911</v>
      </c>
      <c r="C30" s="49">
        <v>0.06914019</v>
      </c>
      <c r="D30" s="49">
        <v>0.05644666</v>
      </c>
      <c r="E30" s="49">
        <v>0.01796179</v>
      </c>
      <c r="F30" s="49">
        <v>0.2041649</v>
      </c>
      <c r="G30" s="49">
        <v>0.06183663</v>
      </c>
    </row>
    <row r="31" spans="1:7" ht="12.75">
      <c r="A31" t="s">
        <v>39</v>
      </c>
      <c r="B31" s="49">
        <v>-0.01514246</v>
      </c>
      <c r="C31" s="49">
        <v>-0.03538373</v>
      </c>
      <c r="D31" s="49">
        <v>-0.01645727</v>
      </c>
      <c r="E31" s="49">
        <v>-0.008821765</v>
      </c>
      <c r="F31" s="49">
        <v>0.0468758</v>
      </c>
      <c r="G31" s="49">
        <v>-0.01053454</v>
      </c>
    </row>
    <row r="32" spans="1:7" ht="12.75">
      <c r="A32" t="s">
        <v>40</v>
      </c>
      <c r="B32" s="49">
        <v>0.044563</v>
      </c>
      <c r="C32" s="49">
        <v>0.006693135</v>
      </c>
      <c r="D32" s="49">
        <v>0.0161751</v>
      </c>
      <c r="E32" s="49">
        <v>0.01371646</v>
      </c>
      <c r="F32" s="49">
        <v>-0.02319162</v>
      </c>
      <c r="G32" s="49">
        <v>0.01216368</v>
      </c>
    </row>
    <row r="33" spans="1:7" ht="12.75">
      <c r="A33" t="s">
        <v>41</v>
      </c>
      <c r="B33" s="49">
        <v>0.1338658</v>
      </c>
      <c r="C33" s="49">
        <v>0.1047491</v>
      </c>
      <c r="D33" s="49">
        <v>0.112041</v>
      </c>
      <c r="E33" s="49">
        <v>0.1011181</v>
      </c>
      <c r="F33" s="49">
        <v>0.09646682</v>
      </c>
      <c r="G33" s="49">
        <v>0.1087433</v>
      </c>
    </row>
    <row r="34" spans="1:7" ht="12.75">
      <c r="A34" t="s">
        <v>42</v>
      </c>
      <c r="B34" s="49">
        <v>-0.01589392</v>
      </c>
      <c r="C34" s="49">
        <v>0.001017773</v>
      </c>
      <c r="D34" s="49">
        <v>0.000783793</v>
      </c>
      <c r="E34" s="49">
        <v>-0.01951159</v>
      </c>
      <c r="F34" s="49">
        <v>-0.02340796</v>
      </c>
      <c r="G34" s="49">
        <v>-0.009687739</v>
      </c>
    </row>
    <row r="35" spans="1:7" ht="12.75">
      <c r="A35" t="s">
        <v>43</v>
      </c>
      <c r="B35" s="49">
        <v>-0.002129157</v>
      </c>
      <c r="C35" s="49">
        <v>0.003012059</v>
      </c>
      <c r="D35" s="49">
        <v>0.001247708</v>
      </c>
      <c r="E35" s="49">
        <v>-0.002152099</v>
      </c>
      <c r="F35" s="49">
        <v>0.00170625</v>
      </c>
      <c r="G35" s="49">
        <v>0.000426066</v>
      </c>
    </row>
    <row r="36" spans="1:6" ht="12.75">
      <c r="A36" t="s">
        <v>44</v>
      </c>
      <c r="B36" s="49">
        <v>21.51794</v>
      </c>
      <c r="C36" s="49">
        <v>21.521</v>
      </c>
      <c r="D36" s="49">
        <v>21.5332</v>
      </c>
      <c r="E36" s="49">
        <v>21.53626</v>
      </c>
      <c r="F36" s="49">
        <v>21.55151</v>
      </c>
    </row>
    <row r="37" spans="1:6" ht="12.75">
      <c r="A37" t="s">
        <v>45</v>
      </c>
      <c r="B37" s="49">
        <v>0.1612345</v>
      </c>
      <c r="C37" s="49">
        <v>0.1057943</v>
      </c>
      <c r="D37" s="49">
        <v>0.07578532</v>
      </c>
      <c r="E37" s="49">
        <v>0.05747477</v>
      </c>
      <c r="F37" s="49">
        <v>0.03814697</v>
      </c>
    </row>
    <row r="38" spans="1:7" ht="12.75">
      <c r="A38" t="s">
        <v>55</v>
      </c>
      <c r="B38" s="49">
        <v>0</v>
      </c>
      <c r="C38" s="49">
        <v>-0.0003844205</v>
      </c>
      <c r="D38" s="49">
        <v>0</v>
      </c>
      <c r="E38" s="49">
        <v>0.0003608576</v>
      </c>
      <c r="F38" s="49">
        <v>3.954208E-05</v>
      </c>
      <c r="G38" s="49">
        <v>0.0002726159</v>
      </c>
    </row>
    <row r="39" spans="1:7" ht="12.75">
      <c r="A39" t="s">
        <v>56</v>
      </c>
      <c r="B39" s="49">
        <v>7.161783E-05</v>
      </c>
      <c r="C39" s="49">
        <v>-5.98276E-05</v>
      </c>
      <c r="D39" s="49">
        <v>-8.072853E-05</v>
      </c>
      <c r="E39" s="49">
        <v>-4.089024E-05</v>
      </c>
      <c r="F39" s="49">
        <v>0.0002496096</v>
      </c>
      <c r="G39" s="49">
        <v>0.00113993</v>
      </c>
    </row>
    <row r="40" spans="2:7" ht="12.75">
      <c r="B40" t="s">
        <v>46</v>
      </c>
      <c r="C40">
        <v>-0.003753</v>
      </c>
      <c r="D40" t="s">
        <v>47</v>
      </c>
      <c r="E40">
        <v>3.117207</v>
      </c>
      <c r="F40" t="s">
        <v>57</v>
      </c>
      <c r="G40">
        <v>55.032017</v>
      </c>
    </row>
    <row r="42" ht="12.75">
      <c r="A42" t="s">
        <v>58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-6.855286580958572E-06</v>
      </c>
      <c r="C50">
        <f>-0.017/(C7*C7+C22*C22)*(C21*C22+C6*C7)</f>
        <v>-0.0003844204947027034</v>
      </c>
      <c r="D50">
        <f>-0.017/(D7*D7+D22*D22)*(D21*D22+D6*D7)</f>
        <v>5.621892505479124E-06</v>
      </c>
      <c r="E50">
        <f>-0.017/(E7*E7+E22*E22)*(E21*E22+E6*E7)</f>
        <v>0.0003608575750110446</v>
      </c>
      <c r="F50">
        <f>-0.017/(F7*F7+F22*F22)*(F21*F22+F6*F7)</f>
        <v>3.954208929055344E-05</v>
      </c>
      <c r="G50">
        <f>(B50*B$4+C50*C$4+D50*D$4+E50*E$4+F50*F$4)/SUM(B$4:F$4)</f>
        <v>-3.682700857806538E-08</v>
      </c>
    </row>
    <row r="51" spans="1:7" ht="12.75">
      <c r="A51" t="s">
        <v>60</v>
      </c>
      <c r="B51">
        <f>-0.017/(B7*B7+B22*B22)*(B21*B7-B6*B22)</f>
        <v>7.161782001705779E-05</v>
      </c>
      <c r="C51">
        <f>-0.017/(C7*C7+C22*C22)*(C21*C7-C6*C22)</f>
        <v>-5.982759844702775E-05</v>
      </c>
      <c r="D51">
        <f>-0.017/(D7*D7+D22*D22)*(D21*D7-D6*D22)</f>
        <v>-8.072853580876501E-05</v>
      </c>
      <c r="E51">
        <f>-0.017/(E7*E7+E22*E22)*(E21*E7-E6*E22)</f>
        <v>-4.0890239616817256E-05</v>
      </c>
      <c r="F51">
        <f>-0.017/(F7*F7+F22*F22)*(F21*F7-F6*F22)</f>
        <v>0.0002496096123830083</v>
      </c>
      <c r="G51">
        <f>(B51*B$4+C51*C$4+D51*D$4+E51*E$4+F51*F$4)/SUM(B$4:F$4)</f>
        <v>2.4180488491698022E-08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10000.018055391398</v>
      </c>
      <c r="C62">
        <f>C7+(2/0.017)*(C8*C50-C23*C51)</f>
        <v>9999.935544761724</v>
      </c>
      <c r="D62">
        <f>D7+(2/0.017)*(D8*D50-D23*D51)</f>
        <v>9999.993096820534</v>
      </c>
      <c r="E62">
        <f>E7+(2/0.017)*(E8*E50-E23*E51)</f>
        <v>10000.093742912017</v>
      </c>
      <c r="F62">
        <f>F7+(2/0.017)*(F8*F50-F23*F51)</f>
        <v>9999.963952457574</v>
      </c>
    </row>
    <row r="63" spans="1:6" ht="12.75">
      <c r="A63" t="s">
        <v>68</v>
      </c>
      <c r="B63">
        <f>B8+(3/0.017)*(B9*B50-B24*B51)</f>
        <v>-0.4249902175475589</v>
      </c>
      <c r="C63">
        <f>C8+(3/0.017)*(C9*C50-C24*C51)</f>
        <v>1.3933668081943182</v>
      </c>
      <c r="D63">
        <f>D8+(3/0.017)*(D9*D50-D24*D51)</f>
        <v>0.9070360390458716</v>
      </c>
      <c r="E63">
        <f>E8+(3/0.017)*(E9*E50-E24*E51)</f>
        <v>2.078134264980317</v>
      </c>
      <c r="F63">
        <f>F8+(3/0.017)*(F9*F50-F24*F51)</f>
        <v>-6.890464035366899</v>
      </c>
    </row>
    <row r="64" spans="1:6" ht="12.75">
      <c r="A64" t="s">
        <v>69</v>
      </c>
      <c r="B64">
        <f>B9+(4/0.017)*(B10*B50-B25*B51)</f>
        <v>0.8446744385569833</v>
      </c>
      <c r="C64">
        <f>C9+(4/0.017)*(C10*C50-C25*C51)</f>
        <v>0.25857885928855406</v>
      </c>
      <c r="D64">
        <f>D9+(4/0.017)*(D10*D50-D25*D51)</f>
        <v>0.15697270011641445</v>
      </c>
      <c r="E64">
        <f>E9+(4/0.017)*(E10*E50-E25*E51)</f>
        <v>-0.7581316928740908</v>
      </c>
      <c r="F64">
        <f>F9+(4/0.017)*(F10*F50-F25*F51)</f>
        <v>-2.007019828748713</v>
      </c>
    </row>
    <row r="65" spans="1:6" ht="12.75">
      <c r="A65" t="s">
        <v>70</v>
      </c>
      <c r="B65">
        <f>B10+(5/0.017)*(B11*B50-B26*B51)</f>
        <v>0.28523601574377044</v>
      </c>
      <c r="C65">
        <f>C10+(5/0.017)*(C11*C50-C26*C51)</f>
        <v>-0.5747501743361859</v>
      </c>
      <c r="D65">
        <f>D10+(5/0.017)*(D11*D50-D26*D51)</f>
        <v>-0.07207604076195845</v>
      </c>
      <c r="E65">
        <f>E10+(5/0.017)*(E11*E50-E26*E51)</f>
        <v>-1.149489392522391</v>
      </c>
      <c r="F65">
        <f>F10+(5/0.017)*(F11*F50-F26*F51)</f>
        <v>1.1174522333701369</v>
      </c>
    </row>
    <row r="66" spans="1:6" ht="12.75">
      <c r="A66" t="s">
        <v>71</v>
      </c>
      <c r="B66">
        <f>B11+(6/0.017)*(B12*B50-B27*B51)</f>
        <v>1.4706496879533513</v>
      </c>
      <c r="C66">
        <f>C11+(6/0.017)*(C12*C50-C27*C51)</f>
        <v>1.269110761164196</v>
      </c>
      <c r="D66">
        <f>D11+(6/0.017)*(D12*D50-D27*D51)</f>
        <v>1.9096279114154313</v>
      </c>
      <c r="E66">
        <f>E11+(6/0.017)*(E12*E50-E27*E51)</f>
        <v>1.4489790454021279</v>
      </c>
      <c r="F66">
        <f>F11+(6/0.017)*(F12*F50-F27*F51)</f>
        <v>11.72002973263781</v>
      </c>
    </row>
    <row r="67" spans="1:6" ht="12.75">
      <c r="A67" t="s">
        <v>72</v>
      </c>
      <c r="B67">
        <f>B12+(7/0.017)*(B13*B50-B28*B51)</f>
        <v>-0.005427095547898537</v>
      </c>
      <c r="C67">
        <f>C12+(7/0.017)*(C13*C50-C28*C51)</f>
        <v>-0.3143837146919701</v>
      </c>
      <c r="D67">
        <f>D12+(7/0.017)*(D13*D50-D28*D51)</f>
        <v>0.11219515387421475</v>
      </c>
      <c r="E67">
        <f>E12+(7/0.017)*(E13*E50-E28*E51)</f>
        <v>0.16820312170184235</v>
      </c>
      <c r="F67">
        <f>F12+(7/0.017)*(F13*F50-F28*F51)</f>
        <v>-0.4562140924754297</v>
      </c>
    </row>
    <row r="68" spans="1:6" ht="12.75">
      <c r="A68" t="s">
        <v>73</v>
      </c>
      <c r="B68">
        <f>B13+(8/0.017)*(B14*B50-B29*B51)</f>
        <v>-0.053462437622011756</v>
      </c>
      <c r="C68">
        <f>C13+(8/0.017)*(C14*C50-C29*C51)</f>
        <v>0.09432267868737954</v>
      </c>
      <c r="D68">
        <f>D13+(8/0.017)*(D14*D50-D29*D51)</f>
        <v>0.16024572711774313</v>
      </c>
      <c r="E68">
        <f>E13+(8/0.017)*(E14*E50-E29*E51)</f>
        <v>-0.06689008657148257</v>
      </c>
      <c r="F68">
        <f>F13+(8/0.017)*(F14*F50-F29*F51)</f>
        <v>-0.2684489051661018</v>
      </c>
    </row>
    <row r="69" spans="1:6" ht="12.75">
      <c r="A69" t="s">
        <v>74</v>
      </c>
      <c r="B69">
        <f>B14+(9/0.017)*(B15*B50-B30*B51)</f>
        <v>-0.01761699641930979</v>
      </c>
      <c r="C69">
        <f>C14+(9/0.017)*(C15*C50-C30*C51)</f>
        <v>0.11637372494969367</v>
      </c>
      <c r="D69">
        <f>D14+(9/0.017)*(D15*D50-D30*D51)</f>
        <v>0.08282412825286241</v>
      </c>
      <c r="E69">
        <f>E14+(9/0.017)*(E15*E50-E30*E51)</f>
        <v>-0.08596113049493864</v>
      </c>
      <c r="F69">
        <f>F14+(9/0.017)*(F15*F50-F30*F51)</f>
        <v>-0.0617183166707829</v>
      </c>
    </row>
    <row r="70" spans="1:6" ht="12.75">
      <c r="A70" t="s">
        <v>75</v>
      </c>
      <c r="B70">
        <f>B15+(10/0.017)*(B16*B50-B31*B51)</f>
        <v>-0.4577043586685039</v>
      </c>
      <c r="C70">
        <f>C15+(10/0.017)*(C16*C50-C31*C51)</f>
        <v>-0.19775530733886412</v>
      </c>
      <c r="D70">
        <f>D15+(10/0.017)*(D16*D50-D31*D51)</f>
        <v>-0.18001424995637796</v>
      </c>
      <c r="E70">
        <f>E15+(10/0.017)*(E16*E50-E31*E51)</f>
        <v>-0.13184902890123942</v>
      </c>
      <c r="F70">
        <f>F15+(10/0.017)*(F16*F50-F31*F51)</f>
        <v>-0.4430506841899684</v>
      </c>
    </row>
    <row r="71" spans="1:6" ht="12.75">
      <c r="A71" t="s">
        <v>76</v>
      </c>
      <c r="B71">
        <f>B16+(11/0.017)*(B17*B50-B32*B51)</f>
        <v>-0.002905624322470525</v>
      </c>
      <c r="C71">
        <f>C16+(11/0.017)*(C17*C50-C32*C51)</f>
        <v>-0.07138435167621725</v>
      </c>
      <c r="D71">
        <f>D16+(11/0.017)*(D17*D50-D32*D51)</f>
        <v>-0.038413051070046215</v>
      </c>
      <c r="E71">
        <f>E16+(11/0.017)*(E17*E50-E32*E51)</f>
        <v>-0.00015799117692920014</v>
      </c>
      <c r="F71">
        <f>F16+(11/0.017)*(F17*F50-F32*F51)</f>
        <v>-0.039142139387190106</v>
      </c>
    </row>
    <row r="72" spans="1:6" ht="12.75">
      <c r="A72" t="s">
        <v>77</v>
      </c>
      <c r="B72">
        <f>B17+(12/0.017)*(B18*B50-B33*B51)</f>
        <v>-0.06439379839838609</v>
      </c>
      <c r="C72">
        <f>C17+(12/0.017)*(C18*C50-C33*C51)</f>
        <v>-0.042995465730414156</v>
      </c>
      <c r="D72">
        <f>D17+(12/0.017)*(D18*D50-D33*D51)</f>
        <v>-0.042370963799996664</v>
      </c>
      <c r="E72">
        <f>E17+(12/0.017)*(E18*E50-E33*E51)</f>
        <v>-0.024384434741064942</v>
      </c>
      <c r="F72">
        <f>F17+(12/0.017)*(F18*F50-F33*F51)</f>
        <v>-0.07078830321531263</v>
      </c>
    </row>
    <row r="73" spans="1:6" ht="12.75">
      <c r="A73" t="s">
        <v>78</v>
      </c>
      <c r="B73">
        <f>B18+(13/0.017)*(B19*B50-B34*B51)</f>
        <v>0.03008037307263245</v>
      </c>
      <c r="C73">
        <f>C18+(13/0.017)*(C19*C50-C34*C51)</f>
        <v>0.06409500565451859</v>
      </c>
      <c r="D73">
        <f>D18+(13/0.017)*(D19*D50-D34*D51)</f>
        <v>0.04123079263065679</v>
      </c>
      <c r="E73">
        <f>E18+(13/0.017)*(E19*E50-E34*E51)</f>
        <v>0.03631373929798843</v>
      </c>
      <c r="F73">
        <f>F18+(13/0.017)*(F19*F50-F34*F51)</f>
        <v>0.0008209683218310781</v>
      </c>
    </row>
    <row r="74" spans="1:6" ht="12.75">
      <c r="A74" t="s">
        <v>79</v>
      </c>
      <c r="B74">
        <f>B19+(14/0.017)*(B20*B50-B35*B51)</f>
        <v>-0.2087657834514912</v>
      </c>
      <c r="C74">
        <f>C19+(14/0.017)*(C20*C50-C35*C51)</f>
        <v>-0.20363602597660801</v>
      </c>
      <c r="D74">
        <f>D19+(14/0.017)*(D20*D50-D35*D51)</f>
        <v>-0.20734703029010632</v>
      </c>
      <c r="E74">
        <f>E19+(14/0.017)*(E20*E50-E35*E51)</f>
        <v>-0.20715603803606172</v>
      </c>
      <c r="F74">
        <f>F19+(14/0.017)*(F20*F50-F35*F51)</f>
        <v>-0.14561695688265242</v>
      </c>
    </row>
    <row r="75" spans="1:6" ht="12.75">
      <c r="A75" t="s">
        <v>80</v>
      </c>
      <c r="B75" s="49">
        <f>B20</f>
        <v>0.00706042</v>
      </c>
      <c r="C75" s="49">
        <f>C20</f>
        <v>0.003368893</v>
      </c>
      <c r="D75" s="49">
        <f>D20</f>
        <v>-0.00187499</v>
      </c>
      <c r="E75" s="49">
        <f>E20</f>
        <v>0.004983674</v>
      </c>
      <c r="F75" s="49">
        <f>F20</f>
        <v>-0.005371523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-4.715052008383406</v>
      </c>
      <c r="C82">
        <f>C22+(2/0.017)*(C8*C51+C23*C50)</f>
        <v>2.8683798289866864</v>
      </c>
      <c r="D82">
        <f>D22+(2/0.017)*(D8*D51+D23*D50)</f>
        <v>4.65995566777194</v>
      </c>
      <c r="E82">
        <f>E22+(2/0.017)*(E8*E51+E23*E50)</f>
        <v>-3.365980322221569</v>
      </c>
      <c r="F82">
        <f>F22+(2/0.017)*(F8*F51+F23*F50)</f>
        <v>-2.6049875173455175</v>
      </c>
    </row>
    <row r="83" spans="1:6" ht="12.75">
      <c r="A83" t="s">
        <v>83</v>
      </c>
      <c r="B83">
        <f>B23+(3/0.017)*(B9*B51+B24*B50)</f>
        <v>-2.0906754960312175</v>
      </c>
      <c r="C83">
        <f>C23+(3/0.017)*(C9*C51+C24*C50)</f>
        <v>-0.22561298255205506</v>
      </c>
      <c r="D83">
        <f>D23+(3/0.017)*(D9*D51+D24*D50)</f>
        <v>-0.789539142691184</v>
      </c>
      <c r="E83">
        <f>E23+(3/0.017)*(E9*E51+E24*E50)</f>
        <v>0.9840393683908781</v>
      </c>
      <c r="F83">
        <f>F23+(3/0.017)*(F9*F51+F24*F50)</f>
        <v>0.007094965836175693</v>
      </c>
    </row>
    <row r="84" spans="1:6" ht="12.75">
      <c r="A84" t="s">
        <v>84</v>
      </c>
      <c r="B84">
        <f>B24+(4/0.017)*(B10*B51+B25*B50)</f>
        <v>-0.4522887532411597</v>
      </c>
      <c r="C84">
        <f>C24+(4/0.017)*(C10*C51+C25*C50)</f>
        <v>0.8282263808429636</v>
      </c>
      <c r="D84">
        <f>D24+(4/0.017)*(D10*D51+D25*D50)</f>
        <v>1.3638335078834685</v>
      </c>
      <c r="E84">
        <f>E24+(4/0.017)*(E10*E51+E25*E50)</f>
        <v>1.5737099806156116</v>
      </c>
      <c r="F84">
        <f>F24+(4/0.017)*(F10*F51+F25*F50)</f>
        <v>-2.3554915404376695</v>
      </c>
    </row>
    <row r="85" spans="1:6" ht="12.75">
      <c r="A85" t="s">
        <v>85</v>
      </c>
      <c r="B85">
        <f>B25+(5/0.017)*(B11*B51+B26*B50)</f>
        <v>-0.6043002645448354</v>
      </c>
      <c r="C85">
        <f>C25+(5/0.017)*(C11*C51+C26*C50)</f>
        <v>0.19420780234165277</v>
      </c>
      <c r="D85">
        <f>D25+(5/0.017)*(D11*D51+D26*D50)</f>
        <v>-0.069778068596163</v>
      </c>
      <c r="E85">
        <f>E25+(5/0.017)*(E11*E51+E26*E50)</f>
        <v>0.1723695184509653</v>
      </c>
      <c r="F85">
        <f>F25+(5/0.017)*(F11*F51+F26*F50)</f>
        <v>-2.6550479877397986</v>
      </c>
    </row>
    <row r="86" spans="1:6" ht="12.75">
      <c r="A86" t="s">
        <v>86</v>
      </c>
      <c r="B86">
        <f>B26+(6/0.017)*(B12*B51+B27*B50)</f>
        <v>0.20630152461191142</v>
      </c>
      <c r="C86">
        <f>C26+(6/0.017)*(C12*C51+C27*C50)</f>
        <v>-0.3623393117618902</v>
      </c>
      <c r="D86">
        <f>D26+(6/0.017)*(D12*D51+D27*D50)</f>
        <v>-0.06379467880546998</v>
      </c>
      <c r="E86">
        <f>E26+(6/0.017)*(E12*E51+E27*E50)</f>
        <v>0.2272143687560669</v>
      </c>
      <c r="F86">
        <f>F26+(6/0.017)*(F12*F51+F27*F50)</f>
        <v>1.7383549925127046</v>
      </c>
    </row>
    <row r="87" spans="1:6" ht="12.75">
      <c r="A87" t="s">
        <v>87</v>
      </c>
      <c r="B87">
        <f>B27+(7/0.017)*(B13*B51+B28*B50)</f>
        <v>-0.2001741239051808</v>
      </c>
      <c r="C87">
        <f>C27+(7/0.017)*(C13*C51+C28*C50)</f>
        <v>-0.20077015596157569</v>
      </c>
      <c r="D87">
        <f>D27+(7/0.017)*(D13*D51+D28*D50)</f>
        <v>-0.018577796098250283</v>
      </c>
      <c r="E87">
        <f>E27+(7/0.017)*(E13*E51+E28*E50)</f>
        <v>0.08345882170181469</v>
      </c>
      <c r="F87">
        <f>F27+(7/0.017)*(F13*F51+F28*F50)</f>
        <v>0.210505618137393</v>
      </c>
    </row>
    <row r="88" spans="1:6" ht="12.75">
      <c r="A88" t="s">
        <v>88</v>
      </c>
      <c r="B88">
        <f>B28+(8/0.017)*(B14*B51+B29*B50)</f>
        <v>0.4368078141362186</v>
      </c>
      <c r="C88">
        <f>C28+(8/0.017)*(C14*C51+C29*C50)</f>
        <v>0.020069540535465395</v>
      </c>
      <c r="D88">
        <f>D28+(8/0.017)*(D14*D51+D29*D50)</f>
        <v>0.10602205673821777</v>
      </c>
      <c r="E88">
        <f>E28+(8/0.017)*(E14*E51+E29*E50)</f>
        <v>0.10621120702295625</v>
      </c>
      <c r="F88">
        <f>F28+(8/0.017)*(F14*F51+F29*F50)</f>
        <v>-0.09914076099312917</v>
      </c>
    </row>
    <row r="89" spans="1:6" ht="12.75">
      <c r="A89" t="s">
        <v>89</v>
      </c>
      <c r="B89">
        <f>B29+(9/0.017)*(B15*B51+B30*B50)</f>
        <v>-0.02810577039024959</v>
      </c>
      <c r="C89">
        <f>C29+(9/0.017)*(C15*C51+C30*C50)</f>
        <v>0.0217958116236421</v>
      </c>
      <c r="D89">
        <f>D29+(9/0.017)*(D15*D51+D30*D50)</f>
        <v>0.002810256371314484</v>
      </c>
      <c r="E89">
        <f>E29+(9/0.017)*(E15*E51+E30*E50)</f>
        <v>0.011447542535124644</v>
      </c>
      <c r="F89">
        <f>F29+(9/0.017)*(F15*F51+F30*F50)</f>
        <v>0.07181042582369282</v>
      </c>
    </row>
    <row r="90" spans="1:6" ht="12.75">
      <c r="A90" t="s">
        <v>90</v>
      </c>
      <c r="B90">
        <f>B30+(10/0.017)*(B16*B51+B31*B50)</f>
        <v>0.0004944000499849849</v>
      </c>
      <c r="C90">
        <f>C30+(10/0.017)*(C16*C51+C31*C50)</f>
        <v>0.08006734887831064</v>
      </c>
      <c r="D90">
        <f>D30+(10/0.017)*(D16*D51+D31*D50)</f>
        <v>0.05824804293165779</v>
      </c>
      <c r="E90">
        <f>E30+(10/0.017)*(E16*E51+E31*E50)</f>
        <v>0.015813229262440425</v>
      </c>
      <c r="F90">
        <f>F30+(10/0.017)*(F16*F51+F31*F50)</f>
        <v>0.1991602029183804</v>
      </c>
    </row>
    <row r="91" spans="1:6" ht="12.75">
      <c r="A91" t="s">
        <v>91</v>
      </c>
      <c r="B91">
        <f>B31+(11/0.017)*(B17*B51+B32*B50)</f>
        <v>-0.018004287451073745</v>
      </c>
      <c r="C91">
        <f>C31+(11/0.017)*(C17*C51+C32*C50)</f>
        <v>-0.035259715581947536</v>
      </c>
      <c r="D91">
        <f>D31+(11/0.017)*(D17*D51+D32*D50)</f>
        <v>-0.013842905100397701</v>
      </c>
      <c r="E91">
        <f>E31+(11/0.017)*(E17*E51+E32*E50)</f>
        <v>-0.004259894916630545</v>
      </c>
      <c r="F91">
        <f>F31+(11/0.017)*(F17*F51+F32*F50)</f>
        <v>0.037591130246047065</v>
      </c>
    </row>
    <row r="92" spans="1:6" ht="12.75">
      <c r="A92" t="s">
        <v>92</v>
      </c>
      <c r="B92">
        <f>B32+(12/0.017)*(B18*B51+B33*B50)</f>
        <v>0.04533654180079494</v>
      </c>
      <c r="C92">
        <f>C32+(12/0.017)*(C18*C51+C33*C50)</f>
        <v>-0.02191929595399236</v>
      </c>
      <c r="D92">
        <f>D32+(12/0.017)*(D18*D51+D33*D50)</f>
        <v>0.014222134974973238</v>
      </c>
      <c r="E92">
        <f>E32+(12/0.017)*(E18*E51+E33*E50)</f>
        <v>0.036746602905429054</v>
      </c>
      <c r="F92">
        <f>F32+(12/0.017)*(F18*F51+F33*F50)</f>
        <v>-0.020368614987779893</v>
      </c>
    </row>
    <row r="93" spans="1:6" ht="12.75">
      <c r="A93" t="s">
        <v>93</v>
      </c>
      <c r="B93">
        <f>B33+(13/0.017)*(B19*B51+B34*B50)</f>
        <v>0.12251104041821352</v>
      </c>
      <c r="C93">
        <f>C33+(13/0.017)*(C19*C51+C34*C50)</f>
        <v>0.11372435530281798</v>
      </c>
      <c r="D93">
        <f>D33+(13/0.017)*(D19*D51+D34*D50)</f>
        <v>0.12484923030465064</v>
      </c>
      <c r="E93">
        <f>E33+(13/0.017)*(E19*E51+E34*E50)</f>
        <v>0.10225548637814627</v>
      </c>
      <c r="F93">
        <f>F33+(13/0.017)*(F19*F51+F34*F50)</f>
        <v>0.06806428021361799</v>
      </c>
    </row>
    <row r="94" spans="1:6" ht="12.75">
      <c r="A94" t="s">
        <v>94</v>
      </c>
      <c r="B94">
        <f>B34+(14/0.017)*(B20*B51+B35*B50)</f>
        <v>-0.015465480577469432</v>
      </c>
      <c r="C94">
        <f>C34+(14/0.017)*(C20*C51+C35*C50)</f>
        <v>-0.00010177404932719164</v>
      </c>
      <c r="D94">
        <f>D34+(14/0.017)*(D20*D51+D35*D50)</f>
        <v>0.0009142233227378963</v>
      </c>
      <c r="E94">
        <f>E34+(14/0.017)*(E20*E51+E35*E50)</f>
        <v>-0.02031896575911654</v>
      </c>
      <c r="F94">
        <f>F34+(14/0.017)*(F20*F51+F35*F50)</f>
        <v>-0.024456572422187156</v>
      </c>
    </row>
    <row r="95" spans="1:6" ht="12.75">
      <c r="A95" t="s">
        <v>95</v>
      </c>
      <c r="B95" s="49">
        <f>B35</f>
        <v>-0.002129157</v>
      </c>
      <c r="C95" s="49">
        <f>C35</f>
        <v>0.003012059</v>
      </c>
      <c r="D95" s="49">
        <f>D35</f>
        <v>0.001247708</v>
      </c>
      <c r="E95" s="49">
        <f>E35</f>
        <v>-0.002152099</v>
      </c>
      <c r="F95" s="49">
        <f>F35</f>
        <v>0.00170625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-0.42498945021247253</v>
      </c>
      <c r="C103">
        <f>C63*10000/C62</f>
        <v>1.3933757892311687</v>
      </c>
      <c r="D103">
        <f>D63*10000/D62</f>
        <v>0.9070366651895598</v>
      </c>
      <c r="E103">
        <f>E63*10000/E62</f>
        <v>2.0781147841271803</v>
      </c>
      <c r="F103">
        <f>F63*10000/F62</f>
        <v>-6.890488873885901</v>
      </c>
      <c r="G103">
        <f>AVERAGE(C103:E103)</f>
        <v>1.4595090795159695</v>
      </c>
      <c r="H103">
        <f>STDEV(C103:E103)</f>
        <v>0.588333408218962</v>
      </c>
      <c r="I103">
        <f>(B103*B4+C103*C4+D103*D4+E103*E4+F103*F4)/SUM(B4:F4)</f>
        <v>0.07275789557053647</v>
      </c>
      <c r="K103">
        <f>(LN(H103)+LN(H123))/2-LN(K114*K115^3)</f>
        <v>-4.193048652930072</v>
      </c>
    </row>
    <row r="104" spans="1:11" ht="12.75">
      <c r="A104" t="s">
        <v>69</v>
      </c>
      <c r="B104">
        <f>B64*10000/B62</f>
        <v>0.8446729134669777</v>
      </c>
      <c r="C104">
        <f>C64*10000/C62</f>
        <v>0.25858052597549563</v>
      </c>
      <c r="D104">
        <f>D64*10000/D62</f>
        <v>0.15697280847756126</v>
      </c>
      <c r="E104">
        <f>E64*10000/E62</f>
        <v>-0.7581245859934544</v>
      </c>
      <c r="F104">
        <f>F64*10000/F62</f>
        <v>-2.007027063588035</v>
      </c>
      <c r="G104">
        <f>AVERAGE(C104:E104)</f>
        <v>-0.11419041718013252</v>
      </c>
      <c r="H104">
        <f>STDEV(C104:E104)</f>
        <v>0.5599727157529757</v>
      </c>
      <c r="I104">
        <f>(B104*B4+C104*C4+D104*D4+E104*E4+F104*F4)/SUM(B4:F4)</f>
        <v>-0.22773646236876505</v>
      </c>
      <c r="K104">
        <f>(LN(H104)+LN(H124))/2-LN(K114*K115^4)</f>
        <v>-4.055193693761073</v>
      </c>
    </row>
    <row r="105" spans="1:11" ht="12.75">
      <c r="A105" t="s">
        <v>70</v>
      </c>
      <c r="B105">
        <f>B65*10000/B62</f>
        <v>0.2852355007399098</v>
      </c>
      <c r="C105">
        <f>C65*10000/C62</f>
        <v>-0.5747538789260076</v>
      </c>
      <c r="D105">
        <f>D65*10000/D62</f>
        <v>-0.07207609051737726</v>
      </c>
      <c r="E105">
        <f>E65*10000/E62</f>
        <v>-1.1494786169751054</v>
      </c>
      <c r="F105">
        <f>F65*10000/F62</f>
        <v>1.1174562615253365</v>
      </c>
      <c r="G105">
        <f>AVERAGE(C105:E105)</f>
        <v>-0.5987695288061635</v>
      </c>
      <c r="H105">
        <f>STDEV(C105:E105)</f>
        <v>0.5391026011658157</v>
      </c>
      <c r="I105">
        <f>(B105*B4+C105*C4+D105*D4+E105*E4+F105*F4)/SUM(B4:F4)</f>
        <v>-0.24181863439474535</v>
      </c>
      <c r="K105">
        <f>(LN(H105)+LN(H125))/2-LN(K114*K115^5)</f>
        <v>-3.9651611187519453</v>
      </c>
    </row>
    <row r="106" spans="1:11" ht="12.75">
      <c r="A106" t="s">
        <v>71</v>
      </c>
      <c r="B106">
        <f>B66*10000/B62</f>
        <v>1.4706470326425731</v>
      </c>
      <c r="C106">
        <f>C66*10000/C62</f>
        <v>1.2691189413005723</v>
      </c>
      <c r="D106">
        <f>D66*10000/D62</f>
        <v>1.90962922966676</v>
      </c>
      <c r="E106">
        <f>E66*10000/E62</f>
        <v>1.4489654623779424</v>
      </c>
      <c r="F106">
        <f>F66*10000/F62</f>
        <v>11.720071980617005</v>
      </c>
      <c r="G106">
        <f>AVERAGE(C106:E106)</f>
        <v>1.5425712111150915</v>
      </c>
      <c r="H106">
        <f>STDEV(C106:E106)</f>
        <v>0.3303556939470177</v>
      </c>
      <c r="I106">
        <f>(B106*B4+C106*C4+D106*D4+E106*E4+F106*F4)/SUM(B4:F4)</f>
        <v>2.889579570156882</v>
      </c>
      <c r="K106">
        <f>(LN(H106)+LN(H126))/2-LN(K114*K115^6)</f>
        <v>-3.2691591413926018</v>
      </c>
    </row>
    <row r="107" spans="1:11" ht="12.75">
      <c r="A107" t="s">
        <v>72</v>
      </c>
      <c r="B107">
        <f>B67*10000/B62</f>
        <v>-0.005427085749082802</v>
      </c>
      <c r="C107">
        <f>C67*10000/C62</f>
        <v>-0.31438574107275524</v>
      </c>
      <c r="D107">
        <f>D67*10000/D62</f>
        <v>0.11219523132459645</v>
      </c>
      <c r="E107">
        <f>E67*10000/E62</f>
        <v>0.16820154493157957</v>
      </c>
      <c r="F107">
        <f>F67*10000/F62</f>
        <v>-0.45621573702104323</v>
      </c>
      <c r="G107">
        <f>AVERAGE(C107:E107)</f>
        <v>-0.011329654938859735</v>
      </c>
      <c r="H107">
        <f>STDEV(C107:E107)</f>
        <v>0.2639439718918719</v>
      </c>
      <c r="I107">
        <f>(B107*B4+C107*C4+D107*D4+E107*E4+F107*F4)/SUM(B4:F4)</f>
        <v>-0.06982915997971764</v>
      </c>
      <c r="K107">
        <f>(LN(H107)+LN(H127))/2-LN(K114*K115^7)</f>
        <v>-3.1483270082029673</v>
      </c>
    </row>
    <row r="108" spans="1:9" ht="12.75">
      <c r="A108" t="s">
        <v>73</v>
      </c>
      <c r="B108">
        <f>B68*10000/B62</f>
        <v>-0.05346234109366241</v>
      </c>
      <c r="C108">
        <f>C68*10000/C62</f>
        <v>0.09432328665037115</v>
      </c>
      <c r="D108">
        <f>D68*10000/D62</f>
        <v>0.1602458377383208</v>
      </c>
      <c r="E108">
        <f>E68*10000/E62</f>
        <v>-0.06688945953021061</v>
      </c>
      <c r="F108">
        <f>F68*10000/F62</f>
        <v>-0.2684498728619199</v>
      </c>
      <c r="G108">
        <f>AVERAGE(C108:E108)</f>
        <v>0.06255988828616045</v>
      </c>
      <c r="H108">
        <f>STDEV(C108:E108)</f>
        <v>0.11685159786262526</v>
      </c>
      <c r="I108">
        <f>(B108*B4+C108*C4+D108*D4+E108*E4+F108*F4)/SUM(B4:F4)</f>
        <v>0.001583542594849139</v>
      </c>
    </row>
    <row r="109" spans="1:9" ht="12.75">
      <c r="A109" t="s">
        <v>74</v>
      </c>
      <c r="B109">
        <f>B69*10000/B62</f>
        <v>-0.017616964611190663</v>
      </c>
      <c r="C109">
        <f>C69*10000/C62</f>
        <v>0.11637447504414551</v>
      </c>
      <c r="D109">
        <f>D69*10000/D62</f>
        <v>0.08282418542788403</v>
      </c>
      <c r="E109">
        <f>E69*10000/E62</f>
        <v>-0.08596032467782332</v>
      </c>
      <c r="F109">
        <f>F69*10000/F62</f>
        <v>-0.06171853915094874</v>
      </c>
      <c r="G109">
        <f>AVERAGE(C109:E109)</f>
        <v>0.03774611193140208</v>
      </c>
      <c r="H109">
        <f>STDEV(C109:E109)</f>
        <v>0.10843831116006916</v>
      </c>
      <c r="I109">
        <f>(B109*B4+C109*C4+D109*D4+E109*E4+F109*F4)/SUM(B4:F4)</f>
        <v>0.016450636280064608</v>
      </c>
    </row>
    <row r="110" spans="1:11" ht="12.75">
      <c r="A110" t="s">
        <v>75</v>
      </c>
      <c r="B110">
        <f>B70*10000/B62</f>
        <v>-0.457703532266862</v>
      </c>
      <c r="C110">
        <f>C70*10000/C62</f>
        <v>-0.19775658198362536</v>
      </c>
      <c r="D110">
        <f>D70*10000/D62</f>
        <v>-0.18001437422353114</v>
      </c>
      <c r="E110">
        <f>E70*10000/E62</f>
        <v>-0.1318477929216343</v>
      </c>
      <c r="F110">
        <f>F70*10000/F62</f>
        <v>-0.4430522812845591</v>
      </c>
      <c r="G110">
        <f>AVERAGE(C110:E110)</f>
        <v>-0.1698729163762636</v>
      </c>
      <c r="H110">
        <f>STDEV(C110:E110)</f>
        <v>0.034104677015849856</v>
      </c>
      <c r="I110">
        <f>(B110*B4+C110*C4+D110*D4+E110*E4+F110*F4)/SUM(B4:F4)</f>
        <v>-0.2480200127733352</v>
      </c>
      <c r="K110">
        <f>EXP(AVERAGE(K103:K107))</f>
        <v>0.024084713772964915</v>
      </c>
    </row>
    <row r="111" spans="1:9" ht="12.75">
      <c r="A111" t="s">
        <v>76</v>
      </c>
      <c r="B111">
        <f>B71*10000/B62</f>
        <v>-0.0029056190762615573</v>
      </c>
      <c r="C111">
        <f>C71*10000/C62</f>
        <v>-0.07138481178872257</v>
      </c>
      <c r="D111">
        <f>D71*10000/D62</f>
        <v>-0.03841307758728306</v>
      </c>
      <c r="E111">
        <f>E71*10000/E62</f>
        <v>-0.00015798969588778404</v>
      </c>
      <c r="F111">
        <f>F71*10000/F62</f>
        <v>-0.03914228048549175</v>
      </c>
      <c r="G111">
        <f>AVERAGE(C111:E111)</f>
        <v>-0.03665195969063114</v>
      </c>
      <c r="H111">
        <f>STDEV(C111:E111)</f>
        <v>0.03564605445972268</v>
      </c>
      <c r="I111">
        <f>(B111*B4+C111*C4+D111*D4+E111*E4+F111*F4)/SUM(B4:F4)</f>
        <v>-0.03209346457521144</v>
      </c>
    </row>
    <row r="112" spans="1:9" ht="12.75">
      <c r="A112" t="s">
        <v>77</v>
      </c>
      <c r="B112">
        <f>B72*10000/B62</f>
        <v>-0.06439368213307264</v>
      </c>
      <c r="C112">
        <f>C72*10000/C62</f>
        <v>-0.04299574286049925</v>
      </c>
      <c r="D112">
        <f>D72*10000/D62</f>
        <v>-0.04237099304945358</v>
      </c>
      <c r="E112">
        <f>E72*10000/E62</f>
        <v>-0.02438420615641571</v>
      </c>
      <c r="F112">
        <f>F72*10000/F62</f>
        <v>-0.0707885583906688</v>
      </c>
      <c r="G112">
        <f>AVERAGE(C112:E112)</f>
        <v>-0.03658364735545618</v>
      </c>
      <c r="H112">
        <f>STDEV(C112:E112)</f>
        <v>0.010569642957935478</v>
      </c>
      <c r="I112">
        <f>(B112*B4+C112*C4+D112*D4+E112*E4+F112*F4)/SUM(B4:F4)</f>
        <v>-0.0451753236665112</v>
      </c>
    </row>
    <row r="113" spans="1:9" ht="12.75">
      <c r="A113" t="s">
        <v>78</v>
      </c>
      <c r="B113">
        <f>B73*10000/B62</f>
        <v>0.030080318761439587</v>
      </c>
      <c r="C113">
        <f>C73*10000/C62</f>
        <v>0.0640954187830676</v>
      </c>
      <c r="D113">
        <f>D73*10000/D62</f>
        <v>0.04123082109303255</v>
      </c>
      <c r="E113">
        <f>E73*10000/E62</f>
        <v>0.036313398885612753</v>
      </c>
      <c r="F113">
        <f>F73*10000/F62</f>
        <v>0.0008209712812307871</v>
      </c>
      <c r="G113">
        <f>AVERAGE(C113:E113)</f>
        <v>0.047213212920570964</v>
      </c>
      <c r="H113">
        <f>STDEV(C113:E113)</f>
        <v>0.014825718072973488</v>
      </c>
      <c r="I113">
        <f>(B113*B4+C113*C4+D113*D4+E113*E4+F113*F4)/SUM(B4:F4)</f>
        <v>0.038543313948541234</v>
      </c>
    </row>
    <row r="114" spans="1:11" ht="12.75">
      <c r="A114" t="s">
        <v>79</v>
      </c>
      <c r="B114">
        <f>B74*10000/B62</f>
        <v>-0.20876540651737868</v>
      </c>
      <c r="C114">
        <f>C74*10000/C62</f>
        <v>-0.2036373385259257</v>
      </c>
      <c r="D114">
        <f>D74*10000/D62</f>
        <v>-0.2073471734255813</v>
      </c>
      <c r="E114">
        <f>E74*10000/E62</f>
        <v>-0.20715409611324115</v>
      </c>
      <c r="F114">
        <f>F74*10000/F62</f>
        <v>-0.14561748179788772</v>
      </c>
      <c r="G114">
        <f>AVERAGE(C114:E114)</f>
        <v>-0.20604620268824939</v>
      </c>
      <c r="H114">
        <f>STDEV(C114:E114)</f>
        <v>0.0020883700884928445</v>
      </c>
      <c r="I114">
        <f>(B114*B4+C114*C4+D114*D4+E114*E4+F114*F4)/SUM(B4:F4)</f>
        <v>-0.19838009255771125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0.007060407252158364</v>
      </c>
      <c r="C115">
        <f>C75*10000/C62</f>
        <v>0.003368914714420065</v>
      </c>
      <c r="D115">
        <f>D75*10000/D62</f>
        <v>-0.0018749912943401403</v>
      </c>
      <c r="E115">
        <f>E75*10000/E62</f>
        <v>0.004983627282026617</v>
      </c>
      <c r="F115">
        <f>F75*10000/F62</f>
        <v>-0.005371542363090122</v>
      </c>
      <c r="G115">
        <f>AVERAGE(C115:E115)</f>
        <v>0.002159183567368847</v>
      </c>
      <c r="H115">
        <f>STDEV(C115:E115)</f>
        <v>0.0035857703886515357</v>
      </c>
      <c r="I115">
        <f>(B115*B4+C115*C4+D115*D4+E115*E4+F115*F4)/SUM(B4:F4)</f>
        <v>0.0018655221418943826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-4.71504349518783</v>
      </c>
      <c r="C122">
        <f>C82*10000/C62</f>
        <v>2.868398317316388</v>
      </c>
      <c r="D122">
        <f>D82*10000/D62</f>
        <v>4.659958884625189</v>
      </c>
      <c r="E122">
        <f>E82*10000/E62</f>
        <v>-3.36594876883764</v>
      </c>
      <c r="F122">
        <f>F82*10000/F62</f>
        <v>-2.6049969077191726</v>
      </c>
      <c r="G122">
        <f>AVERAGE(C122:E122)</f>
        <v>1.387469477701312</v>
      </c>
      <c r="H122">
        <f>STDEV(C122:E122)</f>
        <v>4.212915983790923</v>
      </c>
      <c r="I122">
        <f>(B122*B4+C122*C4+D122*D4+E122*E4+F122*F4)/SUM(B4:F4)</f>
        <v>-0.029826340692241757</v>
      </c>
    </row>
    <row r="123" spans="1:9" ht="12.75">
      <c r="A123" t="s">
        <v>83</v>
      </c>
      <c r="B123">
        <f>B83*10000/B62</f>
        <v>-2.090671721241596</v>
      </c>
      <c r="C123">
        <f>C83*10000/C62</f>
        <v>-0.22561443675528303</v>
      </c>
      <c r="D123">
        <f>D83*10000/D62</f>
        <v>-0.7895396877245999</v>
      </c>
      <c r="E123">
        <f>E83*10000/E62</f>
        <v>0.9840301438057589</v>
      </c>
      <c r="F123">
        <f>F83*10000/F62</f>
        <v>0.007094991411876086</v>
      </c>
      <c r="G123">
        <f>AVERAGE(C123:E123)</f>
        <v>-0.01037466022470801</v>
      </c>
      <c r="H123">
        <f>STDEV(C123:E123)</f>
        <v>0.9061642278744816</v>
      </c>
      <c r="I123">
        <f>(B123*B4+C123*C4+D123*D4+E123*E4+F123*F4)/SUM(B4:F4)</f>
        <v>-0.3094157434094569</v>
      </c>
    </row>
    <row r="124" spans="1:9" ht="12.75">
      <c r="A124" t="s">
        <v>84</v>
      </c>
      <c r="B124">
        <f>B84*10000/B62</f>
        <v>-0.4522879366175877</v>
      </c>
      <c r="C124">
        <f>C84*10000/C62</f>
        <v>0.8282317192302447</v>
      </c>
      <c r="D124">
        <f>D84*10000/D62</f>
        <v>1.3638344493628651</v>
      </c>
      <c r="E124">
        <f>E84*10000/E62</f>
        <v>1.5736952283382786</v>
      </c>
      <c r="F124">
        <f>F84*10000/F62</f>
        <v>-2.355500031436401</v>
      </c>
      <c r="G124">
        <f>AVERAGE(C124:E124)</f>
        <v>1.2552537989771295</v>
      </c>
      <c r="H124">
        <f>STDEV(C124:E124)</f>
        <v>0.384410300436341</v>
      </c>
      <c r="I124">
        <f>(B124*B4+C124*C4+D124*D4+E124*E4+F124*F4)/SUM(B4:F4)</f>
        <v>0.526183952382399</v>
      </c>
    </row>
    <row r="125" spans="1:9" ht="12.75">
      <c r="A125" t="s">
        <v>85</v>
      </c>
      <c r="B125">
        <f>B85*10000/B62</f>
        <v>-0.6042991734590256</v>
      </c>
      <c r="C125">
        <f>C85*10000/C62</f>
        <v>0.19420905412073866</v>
      </c>
      <c r="D125">
        <f>D85*10000/D62</f>
        <v>-0.0697781167652493</v>
      </c>
      <c r="E125">
        <f>E85*10000/E62</f>
        <v>0.17236790262405227</v>
      </c>
      <c r="F125">
        <f>F85*10000/F62</f>
        <v>-2.6550575585697973</v>
      </c>
      <c r="G125">
        <f>AVERAGE(C125:E125)</f>
        <v>0.09893294665984721</v>
      </c>
      <c r="H125">
        <f>STDEV(C125:E125)</f>
        <v>0.14651561748221759</v>
      </c>
      <c r="I125">
        <f>(B125*B4+C125*C4+D125*D4+E125*E4+F125*F4)/SUM(B4:F4)</f>
        <v>-0.3702841180014021</v>
      </c>
    </row>
    <row r="126" spans="1:9" ht="12.75">
      <c r="A126" t="s">
        <v>86</v>
      </c>
      <c r="B126">
        <f>B86*10000/B62</f>
        <v>0.20630115212710667</v>
      </c>
      <c r="C126">
        <f>C86*10000/C62</f>
        <v>-0.3623416472436113</v>
      </c>
      <c r="D126">
        <f>D86*10000/D62</f>
        <v>-0.06379472284411206</v>
      </c>
      <c r="E126">
        <f>E86*10000/E62</f>
        <v>0.2272122388023758</v>
      </c>
      <c r="F126">
        <f>F86*10000/F62</f>
        <v>1.7383612588778277</v>
      </c>
      <c r="G126">
        <f>AVERAGE(C126:E126)</f>
        <v>-0.06630804376178251</v>
      </c>
      <c r="H126">
        <f>STDEV(C126:E126)</f>
        <v>0.2947849787972711</v>
      </c>
      <c r="I126">
        <f>(B126*B4+C126*C4+D126*D4+E126*E4+F126*F4)/SUM(B4:F4)</f>
        <v>0.21390482536114863</v>
      </c>
    </row>
    <row r="127" spans="1:9" ht="12.75">
      <c r="A127" t="s">
        <v>87</v>
      </c>
      <c r="B127">
        <f>B87*10000/B62</f>
        <v>-0.20017376248361787</v>
      </c>
      <c r="C127">
        <f>C87*10000/C62</f>
        <v>-0.20077145003874083</v>
      </c>
      <c r="D127">
        <f>D87*10000/D62</f>
        <v>-0.018577808922845194</v>
      </c>
      <c r="E127">
        <f>E87*10000/E62</f>
        <v>0.08345803934185078</v>
      </c>
      <c r="F127">
        <f>F87*10000/F62</f>
        <v>0.21050637696114843</v>
      </c>
      <c r="G127">
        <f>AVERAGE(C127:E127)</f>
        <v>-0.045297073206578414</v>
      </c>
      <c r="H127">
        <f>STDEV(C127:E127)</f>
        <v>0.14398624924375922</v>
      </c>
      <c r="I127">
        <f>(B127*B4+C127*C4+D127*D4+E127*E4+F127*F4)/SUM(B4:F4)</f>
        <v>-0.03362566269413861</v>
      </c>
    </row>
    <row r="128" spans="1:9" ht="12.75">
      <c r="A128" t="s">
        <v>88</v>
      </c>
      <c r="B128">
        <f>B88*10000/B62</f>
        <v>0.4368070254640376</v>
      </c>
      <c r="C128">
        <f>C88*10000/C62</f>
        <v>0.020069669895000915</v>
      </c>
      <c r="D128">
        <f>D88*10000/D62</f>
        <v>0.1060221299271968</v>
      </c>
      <c r="E128">
        <f>E88*10000/E62</f>
        <v>0.1062102113775062</v>
      </c>
      <c r="F128">
        <f>F88*10000/F62</f>
        <v>-0.09914111837249624</v>
      </c>
      <c r="G128">
        <f>AVERAGE(C128:E128)</f>
        <v>0.07743400373323463</v>
      </c>
      <c r="H128">
        <f>STDEV(C128:E128)</f>
        <v>0.049679059383066375</v>
      </c>
      <c r="I128">
        <f>(B128*B4+C128*C4+D128*D4+E128*E4+F128*F4)/SUM(B4:F4)</f>
        <v>0.1059580645446006</v>
      </c>
    </row>
    <row r="129" spans="1:9" ht="12.75">
      <c r="A129" t="s">
        <v>89</v>
      </c>
      <c r="B129">
        <f>B89*10000/B62</f>
        <v>-0.028105719644272723</v>
      </c>
      <c r="C129">
        <f>C89*10000/C62</f>
        <v>0.021795952109970772</v>
      </c>
      <c r="D129">
        <f>D89*10000/D62</f>
        <v>0.002810258311286231</v>
      </c>
      <c r="E129">
        <f>E89*10000/E62</f>
        <v>0.011447435223533347</v>
      </c>
      <c r="F129">
        <f>F89*10000/F62</f>
        <v>0.0718106846835631</v>
      </c>
      <c r="G129">
        <f>AVERAGE(C129:E129)</f>
        <v>0.012017881881596785</v>
      </c>
      <c r="H129">
        <f>STDEV(C129:E129)</f>
        <v>0.009505692994023313</v>
      </c>
      <c r="I129">
        <f>(B129*B4+C129*C4+D129*D4+E129*E4+F129*F4)/SUM(B4:F4)</f>
        <v>0.014179641580868771</v>
      </c>
    </row>
    <row r="130" spans="1:9" ht="12.75">
      <c r="A130" t="s">
        <v>90</v>
      </c>
      <c r="B130">
        <f>B90*10000/B62</f>
        <v>0.0004943991573279556</v>
      </c>
      <c r="C130">
        <f>C90*10000/C62</f>
        <v>0.08006786495764205</v>
      </c>
      <c r="D130">
        <f>D90*10000/D62</f>
        <v>0.05824808314135494</v>
      </c>
      <c r="E130">
        <f>E90*10000/E62</f>
        <v>0.01581308102601409</v>
      </c>
      <c r="F130">
        <f>F90*10000/F62</f>
        <v>0.19916092084455478</v>
      </c>
      <c r="G130">
        <f>AVERAGE(C130:E130)</f>
        <v>0.05137634304167036</v>
      </c>
      <c r="H130">
        <f>STDEV(C130:E130)</f>
        <v>0.03267391809262026</v>
      </c>
      <c r="I130">
        <f>(B130*B4+C130*C4+D130*D4+E130*E4+F130*F4)/SUM(B4:F4)</f>
        <v>0.06371334392649954</v>
      </c>
    </row>
    <row r="131" spans="1:9" ht="12.75">
      <c r="A131" t="s">
        <v>91</v>
      </c>
      <c r="B131">
        <f>B91*10000/B62</f>
        <v>-0.01800425494368676</v>
      </c>
      <c r="C131">
        <f>C91*10000/C62</f>
        <v>-0.03525994285074934</v>
      </c>
      <c r="D131">
        <f>D91*10000/D62</f>
        <v>-0.013842914656410122</v>
      </c>
      <c r="E131">
        <f>E91*10000/E62</f>
        <v>-0.004259854983509453</v>
      </c>
      <c r="F131">
        <f>F91*10000/F62</f>
        <v>0.03759126575332177</v>
      </c>
      <c r="G131">
        <f>AVERAGE(C131:E131)</f>
        <v>-0.017787570830222973</v>
      </c>
      <c r="H131">
        <f>STDEV(C131:E131)</f>
        <v>0.015872038186425467</v>
      </c>
      <c r="I131">
        <f>(B131*B4+C131*C4+D131*D4+E131*E4+F131*F4)/SUM(B4:F4)</f>
        <v>-0.010433029948447088</v>
      </c>
    </row>
    <row r="132" spans="1:9" ht="12.75">
      <c r="A132" t="s">
        <v>92</v>
      </c>
      <c r="B132">
        <f>B92*10000/B62</f>
        <v>0.04533645994404205</v>
      </c>
      <c r="C132">
        <f>C92*10000/C62</f>
        <v>-0.02191943723624735</v>
      </c>
      <c r="D132">
        <f>D92*10000/D62</f>
        <v>0.014222144792775029</v>
      </c>
      <c r="E132">
        <f>E92*10000/E62</f>
        <v>0.03674625843530191</v>
      </c>
      <c r="F132">
        <f>F92*10000/F62</f>
        <v>-0.02036868841189586</v>
      </c>
      <c r="G132">
        <f>AVERAGE(C132:E132)</f>
        <v>0.009682988663943196</v>
      </c>
      <c r="H132">
        <f>STDEV(C132:E132)</f>
        <v>0.02959508263087201</v>
      </c>
      <c r="I132">
        <f>(B132*B4+C132*C4+D132*D4+E132*E4+F132*F4)/SUM(B4:F4)</f>
        <v>0.010840909459817109</v>
      </c>
    </row>
    <row r="133" spans="1:9" ht="12.75">
      <c r="A133" t="s">
        <v>93</v>
      </c>
      <c r="B133">
        <f>B93*10000/B62</f>
        <v>0.12251081922013438</v>
      </c>
      <c r="C133">
        <f>C93*10000/C62</f>
        <v>0.11372508832058455</v>
      </c>
      <c r="D133">
        <f>D93*10000/D62</f>
        <v>0.12484931649037444</v>
      </c>
      <c r="E133">
        <f>E93*10000/E62</f>
        <v>0.10225452781442584</v>
      </c>
      <c r="F133">
        <f>F93*10000/F62</f>
        <v>0.0680645255695053</v>
      </c>
      <c r="G133">
        <f>AVERAGE(C133:E133)</f>
        <v>0.1136096442084616</v>
      </c>
      <c r="H133">
        <f>STDEV(C133:E133)</f>
        <v>0.011297836710404316</v>
      </c>
      <c r="I133">
        <f>(B133*B4+C133*C4+D133*D4+E133*E4+F133*F4)/SUM(B4:F4)</f>
        <v>0.10882331460130613</v>
      </c>
    </row>
    <row r="134" spans="1:9" ht="12.75">
      <c r="A134" t="s">
        <v>94</v>
      </c>
      <c r="B134">
        <f>B94*10000/B62</f>
        <v>-0.015465452653989352</v>
      </c>
      <c r="C134">
        <f>C94*10000/C62</f>
        <v>-0.00010177470531847983</v>
      </c>
      <c r="D134">
        <f>D94*10000/D62</f>
        <v>0.0009142239538430988</v>
      </c>
      <c r="E134">
        <f>E94*10000/E62</f>
        <v>-0.020318775285000153</v>
      </c>
      <c r="F134">
        <f>F94*10000/F62</f>
        <v>-0.02445666058243815</v>
      </c>
      <c r="G134">
        <f>AVERAGE(C134:E134)</f>
        <v>-0.006502108678825179</v>
      </c>
      <c r="H134">
        <f>STDEV(C134:E134)</f>
        <v>0.011976362987088256</v>
      </c>
      <c r="I134">
        <f>(B134*B4+C134*C4+D134*D4+E134*E4+F134*F4)/SUM(B4:F4)</f>
        <v>-0.01019678730365085</v>
      </c>
    </row>
    <row r="135" spans="1:9" ht="12.75">
      <c r="A135" t="s">
        <v>95</v>
      </c>
      <c r="B135">
        <f>B95*10000/B62</f>
        <v>-0.0021291531557306427</v>
      </c>
      <c r="C135">
        <f>C95*10000/C62</f>
        <v>0.0030120784144231907</v>
      </c>
      <c r="D135">
        <f>D95*10000/D62</f>
        <v>0.0012477088613158192</v>
      </c>
      <c r="E135">
        <f>E95*10000/E62</f>
        <v>-0.0021520788257863984</v>
      </c>
      <c r="F135">
        <f>F95*10000/F62</f>
        <v>0.001706256150634098</v>
      </c>
      <c r="G135">
        <f>AVERAGE(C135:E135)</f>
        <v>0.0007025694833175371</v>
      </c>
      <c r="H135">
        <f>STDEV(C135:E135)</f>
        <v>0.0026248833700729533</v>
      </c>
      <c r="I135">
        <f>(B135*B4+C135*C4+D135*D4+E135*E4+F135*F4)/SUM(B4:F4)</f>
        <v>0.00042600601639290135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2004-12-08T07:33:09Z</cp:lastPrinted>
  <dcterms:created xsi:type="dcterms:W3CDTF">2004-12-08T07:33:09Z</dcterms:created>
  <dcterms:modified xsi:type="dcterms:W3CDTF">2004-12-08T16:11:22Z</dcterms:modified>
  <cp:category/>
  <cp:version/>
  <cp:contentType/>
  <cp:contentStatus/>
</cp:coreProperties>
</file>