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<sst xmlns="http://schemas.openxmlformats.org/spreadsheetml/2006/main" count="204" uniqueCount="98">
  <si>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09/12/2004       14:13:50</t>
  </si>
  <si>
    <t>LISSNER</t>
  </si>
  <si>
    <t>HCMQAP428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</si>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</sst>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7365652"/>
        <c:axId val="22073141"/>
      </c:lineChart>
      <c:catAx>
        <c:axId val="173656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73141"/>
        <c:crosses val="autoZero"/>
        <c:auto val="1"/>
        <c:lblOffset val="100"/>
        <c:noMultiLvlLbl val="0"/>
      </c:catAx>
      <c:valAx>
        <c:axId val="2207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656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-0.002268</v>
      </c>
      <c r="C4" s="12">
        <v>-0.003761</v>
      </c>
      <c r="D4" s="12">
        <v>-0.003758</v>
      </c>
      <c r="E4" s="12">
        <v>-0.003758</v>
      </c>
      <c r="F4" s="24">
        <v>-0.002082</v>
      </c>
      <c r="G4" s="34">
        <v>-0.011718</v>
      </c>
    </row>
    <row r="5" spans="1:7" ht="12.75" thickBot="1">
      <c r="A5" s="44" t="s">
        <v>13</v>
      </c>
      <c r="B5" s="45">
        <v>2.133957</v>
      </c>
      <c r="C5" s="46">
        <v>0.91591</v>
      </c>
      <c r="D5" s="46">
        <v>-0.779388</v>
      </c>
      <c r="E5" s="46">
        <v>-0.110368</v>
      </c>
      <c r="F5" s="47">
        <v>-2.368424</v>
      </c>
      <c r="G5" s="48">
        <v>9.636279</v>
      </c>
    </row>
    <row r="6" spans="1:7" ht="12.75" thickTop="1">
      <c r="A6" s="6" t="s">
        <v>14</v>
      </c>
      <c r="B6" s="39">
        <v>36.76917</v>
      </c>
      <c r="C6" s="40">
        <v>-53.22711</v>
      </c>
      <c r="D6" s="40">
        <v>57.43759</v>
      </c>
      <c r="E6" s="40">
        <v>-34.08982</v>
      </c>
      <c r="F6" s="41">
        <v>13.97788</v>
      </c>
      <c r="G6" s="42">
        <v>0.003607237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2.151216</v>
      </c>
      <c r="C8" s="13">
        <v>-0.2926406</v>
      </c>
      <c r="D8" s="13">
        <v>2.360858</v>
      </c>
      <c r="E8" s="13">
        <v>1.485224</v>
      </c>
      <c r="F8" s="25">
        <v>-4.202058</v>
      </c>
      <c r="G8" s="35">
        <v>0.606946</v>
      </c>
    </row>
    <row r="9" spans="1:7" ht="12">
      <c r="A9" s="20" t="s">
        <v>17</v>
      </c>
      <c r="B9" s="29">
        <v>-0.1274731</v>
      </c>
      <c r="C9" s="13">
        <v>-0.4103028</v>
      </c>
      <c r="D9" s="13">
        <v>-0.07690182</v>
      </c>
      <c r="E9" s="13">
        <v>0.1490308</v>
      </c>
      <c r="F9" s="25">
        <v>-1.591275</v>
      </c>
      <c r="G9" s="35">
        <v>-0.3118897</v>
      </c>
    </row>
    <row r="10" spans="1:7" ht="12">
      <c r="A10" s="20" t="s">
        <v>18</v>
      </c>
      <c r="B10" s="29">
        <v>-0.1363619</v>
      </c>
      <c r="C10" s="13">
        <v>-0.2192473</v>
      </c>
      <c r="D10" s="13">
        <v>-0.5432331</v>
      </c>
      <c r="E10" s="13">
        <v>0.0233298</v>
      </c>
      <c r="F10" s="25">
        <v>0.4746038</v>
      </c>
      <c r="G10" s="35">
        <v>-0.1343674</v>
      </c>
    </row>
    <row r="11" spans="1:7" ht="12">
      <c r="A11" s="21" t="s">
        <v>19</v>
      </c>
      <c r="B11" s="31">
        <v>1.630834</v>
      </c>
      <c r="C11" s="15">
        <v>1.381463</v>
      </c>
      <c r="D11" s="15">
        <v>1.603251</v>
      </c>
      <c r="E11" s="15">
        <v>0.8053786</v>
      </c>
      <c r="F11" s="27">
        <v>12.45582</v>
      </c>
      <c r="G11" s="37">
        <v>2.807732</v>
      </c>
    </row>
    <row r="12" spans="1:7" ht="12">
      <c r="A12" s="20" t="s">
        <v>20</v>
      </c>
      <c r="B12" s="29">
        <v>0.03876062</v>
      </c>
      <c r="C12" s="13">
        <v>-0.235161</v>
      </c>
      <c r="D12" s="13">
        <v>-0.09818166</v>
      </c>
      <c r="E12" s="13">
        <v>0.1377573</v>
      </c>
      <c r="F12" s="25">
        <v>-0.4028921</v>
      </c>
      <c r="G12" s="35">
        <v>-0.09512875</v>
      </c>
    </row>
    <row r="13" spans="1:7" ht="12">
      <c r="A13" s="20" t="s">
        <v>21</v>
      </c>
      <c r="B13" s="29">
        <v>-0.02576183</v>
      </c>
      <c r="C13" s="13">
        <v>-0.1308446</v>
      </c>
      <c r="D13" s="13">
        <v>-0.002911855</v>
      </c>
      <c r="E13" s="13">
        <v>-0.04364943</v>
      </c>
      <c r="F13" s="25">
        <v>-0.008980966</v>
      </c>
      <c r="G13" s="35">
        <v>-0.0476242</v>
      </c>
    </row>
    <row r="14" spans="1:7" ht="12">
      <c r="A14" s="20" t="s">
        <v>22</v>
      </c>
      <c r="B14" s="29">
        <v>-0.04393019</v>
      </c>
      <c r="C14" s="13">
        <v>0.03246855</v>
      </c>
      <c r="D14" s="13">
        <v>-0.02498926</v>
      </c>
      <c r="E14" s="13">
        <v>0.05510052</v>
      </c>
      <c r="F14" s="25">
        <v>0.1902255</v>
      </c>
      <c r="G14" s="35">
        <v>0.03401997</v>
      </c>
    </row>
    <row r="15" spans="1:7" ht="12">
      <c r="A15" s="21" t="s">
        <v>23</v>
      </c>
      <c r="B15" s="31">
        <v>-0.4028053</v>
      </c>
      <c r="C15" s="15">
        <v>-0.1597937</v>
      </c>
      <c r="D15" s="15">
        <v>-0.0766627</v>
      </c>
      <c r="E15" s="15">
        <v>-0.116012</v>
      </c>
      <c r="F15" s="27">
        <v>-0.4168568</v>
      </c>
      <c r="G15" s="37">
        <v>-0.1987887</v>
      </c>
    </row>
    <row r="16" spans="1:7" ht="12">
      <c r="A16" s="20" t="s">
        <v>24</v>
      </c>
      <c r="B16" s="29">
        <v>0.004594393</v>
      </c>
      <c r="C16" s="13">
        <v>-0.02917972</v>
      </c>
      <c r="D16" s="13">
        <v>-0.02272462</v>
      </c>
      <c r="E16" s="13">
        <v>-0.01630674</v>
      </c>
      <c r="F16" s="25">
        <v>-0.06194598</v>
      </c>
      <c r="G16" s="35">
        <v>-0.02399477</v>
      </c>
    </row>
    <row r="17" spans="1:7" ht="12">
      <c r="A17" s="20" t="s">
        <v>25</v>
      </c>
      <c r="B17" s="29">
        <v>-0.04413753</v>
      </c>
      <c r="C17" s="13">
        <v>-0.03307501</v>
      </c>
      <c r="D17" s="13">
        <v>-0.03655529</v>
      </c>
      <c r="E17" s="13">
        <v>-0.0287544</v>
      </c>
      <c r="F17" s="25">
        <v>-0.02686698</v>
      </c>
      <c r="G17" s="35">
        <v>-0.03365166</v>
      </c>
    </row>
    <row r="18" spans="1:7" ht="12">
      <c r="A18" s="20" t="s">
        <v>26</v>
      </c>
      <c r="B18" s="29">
        <v>0.01455573</v>
      </c>
      <c r="C18" s="13">
        <v>0.05066327</v>
      </c>
      <c r="D18" s="13">
        <v>0.02866563</v>
      </c>
      <c r="E18" s="13">
        <v>0.03739619</v>
      </c>
      <c r="F18" s="25">
        <v>-0.007704824</v>
      </c>
      <c r="G18" s="35">
        <v>0.0291673</v>
      </c>
    </row>
    <row r="19" spans="1:7" ht="12">
      <c r="A19" s="21" t="s">
        <v>27</v>
      </c>
      <c r="B19" s="31">
        <v>-0.2032476</v>
      </c>
      <c r="C19" s="15">
        <v>-0.1978468</v>
      </c>
      <c r="D19" s="15">
        <v>-0.2022646</v>
      </c>
      <c r="E19" s="15">
        <v>-0.1898731</v>
      </c>
      <c r="F19" s="27">
        <v>-0.1489409</v>
      </c>
      <c r="G19" s="37">
        <v>-0.1912607</v>
      </c>
    </row>
    <row r="20" spans="1:7" ht="12.75" thickBot="1">
      <c r="A20" s="44" t="s">
        <v>28</v>
      </c>
      <c r="B20" s="45">
        <v>-0.000871802</v>
      </c>
      <c r="C20" s="46">
        <v>-0.002585926</v>
      </c>
      <c r="D20" s="46">
        <v>-0.003790218</v>
      </c>
      <c r="E20" s="46">
        <v>-0.0006501717</v>
      </c>
      <c r="F20" s="47">
        <v>-0.008002928</v>
      </c>
      <c r="G20" s="48">
        <v>-0.002882883</v>
      </c>
    </row>
    <row r="21" spans="1:7" ht="12.75" thickTop="1">
      <c r="A21" s="6" t="s">
        <v>29</v>
      </c>
      <c r="B21" s="39">
        <v>-30.4246</v>
      </c>
      <c r="C21" s="40">
        <v>8.22207</v>
      </c>
      <c r="D21" s="40">
        <v>-22.61679</v>
      </c>
      <c r="E21" s="40">
        <v>61.69001</v>
      </c>
      <c r="F21" s="41">
        <v>-52.13118</v>
      </c>
      <c r="G21" s="43">
        <v>0.01420716</v>
      </c>
    </row>
    <row r="22" spans="1:7" ht="12">
      <c r="A22" s="20" t="s">
        <v>30</v>
      </c>
      <c r="B22" s="29">
        <v>42.67941</v>
      </c>
      <c r="C22" s="13">
        <v>18.31821</v>
      </c>
      <c r="D22" s="13">
        <v>-15.58777</v>
      </c>
      <c r="E22" s="13">
        <v>-2.207369</v>
      </c>
      <c r="F22" s="25">
        <v>-47.36884</v>
      </c>
      <c r="G22" s="36">
        <v>0</v>
      </c>
    </row>
    <row r="23" spans="1:7" ht="12">
      <c r="A23" s="20" t="s">
        <v>31</v>
      </c>
      <c r="B23" s="29">
        <v>-0.355934</v>
      </c>
      <c r="C23" s="13">
        <v>0.8372277</v>
      </c>
      <c r="D23" s="13">
        <v>-1.703205</v>
      </c>
      <c r="E23" s="13">
        <v>-1.153678</v>
      </c>
      <c r="F23" s="25">
        <v>3.846487</v>
      </c>
      <c r="G23" s="35">
        <v>-0.02478617</v>
      </c>
    </row>
    <row r="24" spans="1:7" ht="12">
      <c r="A24" s="20" t="s">
        <v>32</v>
      </c>
      <c r="B24" s="29">
        <v>-0.9728913</v>
      </c>
      <c r="C24" s="13">
        <v>-1.090753</v>
      </c>
      <c r="D24" s="13">
        <v>-1.152231</v>
      </c>
      <c r="E24" s="13">
        <v>1.642103</v>
      </c>
      <c r="F24" s="25">
        <v>1.756709</v>
      </c>
      <c r="G24" s="35">
        <v>-0.05191893</v>
      </c>
    </row>
    <row r="25" spans="1:7" ht="12">
      <c r="A25" s="20" t="s">
        <v>33</v>
      </c>
      <c r="B25" s="29">
        <v>-0.1337263</v>
      </c>
      <c r="C25" s="13">
        <v>0.4557073</v>
      </c>
      <c r="D25" s="13">
        <v>-0.07757741</v>
      </c>
      <c r="E25" s="13">
        <v>0.2452106</v>
      </c>
      <c r="F25" s="25">
        <v>-1.872253</v>
      </c>
      <c r="G25" s="35">
        <v>-0.1188317</v>
      </c>
    </row>
    <row r="26" spans="1:7" ht="12">
      <c r="A26" s="21" t="s">
        <v>34</v>
      </c>
      <c r="B26" s="31">
        <v>-0.06321842</v>
      </c>
      <c r="C26" s="15">
        <v>0.3809504</v>
      </c>
      <c r="D26" s="15">
        <v>-0.1453174</v>
      </c>
      <c r="E26" s="15">
        <v>0.5150581</v>
      </c>
      <c r="F26" s="27">
        <v>1.669688</v>
      </c>
      <c r="G26" s="37">
        <v>0.3938383</v>
      </c>
    </row>
    <row r="27" spans="1:7" ht="12">
      <c r="A27" s="20" t="s">
        <v>35</v>
      </c>
      <c r="B27" s="29">
        <v>-0.2109795</v>
      </c>
      <c r="C27" s="13">
        <v>-0.2927208</v>
      </c>
      <c r="D27" s="13">
        <v>-0.3753937</v>
      </c>
      <c r="E27" s="13">
        <v>-0.1835566</v>
      </c>
      <c r="F27" s="25">
        <v>0.07645269</v>
      </c>
      <c r="G27" s="35">
        <v>-0.2253074</v>
      </c>
    </row>
    <row r="28" spans="1:7" ht="12">
      <c r="A28" s="20" t="s">
        <v>36</v>
      </c>
      <c r="B28" s="29">
        <v>0.09634327</v>
      </c>
      <c r="C28" s="13">
        <v>-0.3998151</v>
      </c>
      <c r="D28" s="13">
        <v>-0.3677881</v>
      </c>
      <c r="E28" s="13">
        <v>0.1816459</v>
      </c>
      <c r="F28" s="25">
        <v>0.3353071</v>
      </c>
      <c r="G28" s="35">
        <v>-0.08234244</v>
      </c>
    </row>
    <row r="29" spans="1:7" ht="12">
      <c r="A29" s="20" t="s">
        <v>37</v>
      </c>
      <c r="B29" s="29">
        <v>0.04032574</v>
      </c>
      <c r="C29" s="13">
        <v>-0.03240356</v>
      </c>
      <c r="D29" s="13">
        <v>-0.02702988</v>
      </c>
      <c r="E29" s="13">
        <v>0.08908391</v>
      </c>
      <c r="F29" s="25">
        <v>-0.0161637</v>
      </c>
      <c r="G29" s="35">
        <v>0.01082286</v>
      </c>
    </row>
    <row r="30" spans="1:7" ht="12">
      <c r="A30" s="21" t="s">
        <v>38</v>
      </c>
      <c r="B30" s="31">
        <v>0.01003079</v>
      </c>
      <c r="C30" s="15">
        <v>0.06312613</v>
      </c>
      <c r="D30" s="15">
        <v>-0.0167623</v>
      </c>
      <c r="E30" s="15">
        <v>-0.06806744</v>
      </c>
      <c r="F30" s="27">
        <v>0.2444396</v>
      </c>
      <c r="G30" s="37">
        <v>0.02881351</v>
      </c>
    </row>
    <row r="31" spans="1:7" ht="12">
      <c r="A31" s="20" t="s">
        <v>39</v>
      </c>
      <c r="B31" s="29">
        <v>-0.02233532</v>
      </c>
      <c r="C31" s="13">
        <v>-0.05263538</v>
      </c>
      <c r="D31" s="13">
        <v>-0.04424009</v>
      </c>
      <c r="E31" s="13">
        <v>0.008927134</v>
      </c>
      <c r="F31" s="25">
        <v>0.01514866</v>
      </c>
      <c r="G31" s="35">
        <v>-0.02238424</v>
      </c>
    </row>
    <row r="32" spans="1:7" ht="12">
      <c r="A32" s="20" t="s">
        <v>40</v>
      </c>
      <c r="B32" s="29">
        <v>0.02437784</v>
      </c>
      <c r="C32" s="13">
        <v>-0.04375379</v>
      </c>
      <c r="D32" s="13">
        <v>-0.02181798</v>
      </c>
      <c r="E32" s="13">
        <v>0.01753787</v>
      </c>
      <c r="F32" s="25">
        <v>0.01368504</v>
      </c>
      <c r="G32" s="35">
        <v>-0.006198521</v>
      </c>
    </row>
    <row r="33" spans="1:7" ht="12">
      <c r="A33" s="20" t="s">
        <v>41</v>
      </c>
      <c r="B33" s="29">
        <v>0.1201504</v>
      </c>
      <c r="C33" s="13">
        <v>0.09461924</v>
      </c>
      <c r="D33" s="13">
        <v>0.1049575</v>
      </c>
      <c r="E33" s="13">
        <v>0.08687453</v>
      </c>
      <c r="F33" s="25">
        <v>0.09483172</v>
      </c>
      <c r="G33" s="35">
        <v>0.09897676</v>
      </c>
    </row>
    <row r="34" spans="1:7" ht="12">
      <c r="A34" s="21" t="s">
        <v>42</v>
      </c>
      <c r="B34" s="31">
        <v>-0.02093099</v>
      </c>
      <c r="C34" s="15">
        <v>-0.002996997</v>
      </c>
      <c r="D34" s="15">
        <v>-4.210757E-07</v>
      </c>
      <c r="E34" s="15">
        <v>-0.005172739</v>
      </c>
      <c r="F34" s="27">
        <v>-0.02235374</v>
      </c>
      <c r="G34" s="37">
        <v>-0.007979329</v>
      </c>
    </row>
    <row r="35" spans="1:7" ht="12.75" thickBot="1">
      <c r="A35" s="22" t="s">
        <v>43</v>
      </c>
      <c r="B35" s="32">
        <v>0.001044927</v>
      </c>
      <c r="C35" s="16">
        <v>-0.002014187</v>
      </c>
      <c r="D35" s="16">
        <v>-0.000690139</v>
      </c>
      <c r="E35" s="16">
        <v>0.0005308405</v>
      </c>
      <c r="F35" s="28">
        <v>-0.001601075</v>
      </c>
      <c r="G35" s="38">
        <v>-0.0005846806</v>
      </c>
    </row>
    <row r="36" spans="1:7" ht="12">
      <c r="A36" s="4" t="s">
        <v>44</v>
      </c>
      <c r="B36" s="3">
        <v>20.87097</v>
      </c>
      <c r="C36" s="3">
        <v>20.86792</v>
      </c>
      <c r="D36" s="3">
        <v>20.88013</v>
      </c>
      <c r="E36" s="3">
        <v>20.88013</v>
      </c>
      <c r="F36" s="3">
        <v>20.88928</v>
      </c>
      <c r="G36" s="3"/>
    </row>
    <row r="37" spans="1:6" ht="12">
      <c r="A37" s="4" t="s">
        <v>45</v>
      </c>
      <c r="B37" s="2">
        <v>0.03153483</v>
      </c>
      <c r="C37" s="2">
        <v>0.1688639</v>
      </c>
      <c r="D37" s="2">
        <v>0.2426148</v>
      </c>
      <c r="E37" s="2">
        <v>0.281779</v>
      </c>
      <c r="F37" s="2">
        <v>0.3163656</v>
      </c>
    </row>
    <row r="38" spans="1:7" ht="12">
      <c r="A38" s="4" t="s">
        <v>53</v>
      </c>
      <c r="B38" s="2">
        <v>-6.228571E-05</v>
      </c>
      <c r="C38" s="2">
        <v>9.046018E-05</v>
      </c>
      <c r="D38" s="2">
        <v>-9.77036E-05</v>
      </c>
      <c r="E38" s="2">
        <v>5.797584E-05</v>
      </c>
      <c r="F38" s="2">
        <v>-2.418165E-05</v>
      </c>
      <c r="G38" s="2">
        <v>0.0002930314</v>
      </c>
    </row>
    <row r="39" spans="1:7" ht="12.75" thickBot="1">
      <c r="A39" s="4" t="s">
        <v>54</v>
      </c>
      <c r="B39" s="2">
        <v>5.198766E-05</v>
      </c>
      <c r="C39" s="2">
        <v>-1.414323E-05</v>
      </c>
      <c r="D39" s="2">
        <v>3.829624E-05</v>
      </c>
      <c r="E39" s="2">
        <v>-0.0001048602</v>
      </c>
      <c r="F39" s="2">
        <v>8.850846E-05</v>
      </c>
      <c r="G39" s="2">
        <v>0.001030205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3.117498</v>
      </c>
      <c r="F40" s="17" t="s">
        <v>48</v>
      </c>
      <c r="G40" s="8">
        <v>55.124656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0.003761</v>
      </c>
      <c r="D4">
        <v>0.003758</v>
      </c>
      <c r="E4">
        <v>0.003758</v>
      </c>
      <c r="F4">
        <v>0.002082</v>
      </c>
      <c r="G4">
        <v>0.011718</v>
      </c>
    </row>
    <row r="5" spans="1:7" ht="12.75">
      <c r="A5" t="s">
        <v>13</v>
      </c>
      <c r="B5">
        <v>2.133957</v>
      </c>
      <c r="C5">
        <v>0.91591</v>
      </c>
      <c r="D5">
        <v>-0.779388</v>
      </c>
      <c r="E5">
        <v>-0.110368</v>
      </c>
      <c r="F5">
        <v>-2.368424</v>
      </c>
      <c r="G5">
        <v>9.636279</v>
      </c>
    </row>
    <row r="6" spans="1:7" ht="12.75">
      <c r="A6" t="s">
        <v>14</v>
      </c>
      <c r="B6" s="49">
        <v>36.76917</v>
      </c>
      <c r="C6" s="49">
        <v>-53.22711</v>
      </c>
      <c r="D6" s="49">
        <v>57.43759</v>
      </c>
      <c r="E6" s="49">
        <v>-34.08982</v>
      </c>
      <c r="F6" s="49">
        <v>13.97788</v>
      </c>
      <c r="G6" s="49">
        <v>0.003607237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2.151216</v>
      </c>
      <c r="C8" s="49">
        <v>-0.2926406</v>
      </c>
      <c r="D8" s="49">
        <v>2.360858</v>
      </c>
      <c r="E8" s="49">
        <v>1.485224</v>
      </c>
      <c r="F8" s="49">
        <v>-4.202058</v>
      </c>
      <c r="G8" s="49">
        <v>0.606946</v>
      </c>
    </row>
    <row r="9" spans="1:7" ht="12.75">
      <c r="A9" t="s">
        <v>17</v>
      </c>
      <c r="B9" s="49">
        <v>-0.1274731</v>
      </c>
      <c r="C9" s="49">
        <v>-0.4103028</v>
      </c>
      <c r="D9" s="49">
        <v>-0.07690182</v>
      </c>
      <c r="E9" s="49">
        <v>0.1490308</v>
      </c>
      <c r="F9" s="49">
        <v>-1.591275</v>
      </c>
      <c r="G9" s="49">
        <v>-0.3118897</v>
      </c>
    </row>
    <row r="10" spans="1:7" ht="12.75">
      <c r="A10" t="s">
        <v>18</v>
      </c>
      <c r="B10" s="49">
        <v>-0.1363619</v>
      </c>
      <c r="C10" s="49">
        <v>-0.2192473</v>
      </c>
      <c r="D10" s="49">
        <v>-0.5432331</v>
      </c>
      <c r="E10" s="49">
        <v>0.0233298</v>
      </c>
      <c r="F10" s="49">
        <v>0.4746038</v>
      </c>
      <c r="G10" s="49">
        <v>-0.1343674</v>
      </c>
    </row>
    <row r="11" spans="1:7" ht="12.75">
      <c r="A11" t="s">
        <v>19</v>
      </c>
      <c r="B11" s="49">
        <v>1.630834</v>
      </c>
      <c r="C11" s="49">
        <v>1.381463</v>
      </c>
      <c r="D11" s="49">
        <v>1.603251</v>
      </c>
      <c r="E11" s="49">
        <v>0.8053786</v>
      </c>
      <c r="F11" s="49">
        <v>12.45582</v>
      </c>
      <c r="G11" s="49">
        <v>2.807732</v>
      </c>
    </row>
    <row r="12" spans="1:7" ht="12.75">
      <c r="A12" t="s">
        <v>20</v>
      </c>
      <c r="B12" s="49">
        <v>0.03876062</v>
      </c>
      <c r="C12" s="49">
        <v>-0.235161</v>
      </c>
      <c r="D12" s="49">
        <v>-0.09818166</v>
      </c>
      <c r="E12" s="49">
        <v>0.1377573</v>
      </c>
      <c r="F12" s="49">
        <v>-0.4028921</v>
      </c>
      <c r="G12" s="49">
        <v>-0.09512875</v>
      </c>
    </row>
    <row r="13" spans="1:7" ht="12.75">
      <c r="A13" t="s">
        <v>21</v>
      </c>
      <c r="B13" s="49">
        <v>-0.02576183</v>
      </c>
      <c r="C13" s="49">
        <v>-0.1308446</v>
      </c>
      <c r="D13" s="49">
        <v>-0.002911855</v>
      </c>
      <c r="E13" s="49">
        <v>-0.04364943</v>
      </c>
      <c r="F13" s="49">
        <v>-0.008980966</v>
      </c>
      <c r="G13" s="49">
        <v>-0.0476242</v>
      </c>
    </row>
    <row r="14" spans="1:7" ht="12.75">
      <c r="A14" t="s">
        <v>22</v>
      </c>
      <c r="B14" s="49">
        <v>-0.04393019</v>
      </c>
      <c r="C14" s="49">
        <v>0.03246855</v>
      </c>
      <c r="D14" s="49">
        <v>-0.02498926</v>
      </c>
      <c r="E14" s="49">
        <v>0.05510052</v>
      </c>
      <c r="F14" s="49">
        <v>0.1902255</v>
      </c>
      <c r="G14" s="49">
        <v>0.03401997</v>
      </c>
    </row>
    <row r="15" spans="1:7" ht="12.75">
      <c r="A15" t="s">
        <v>23</v>
      </c>
      <c r="B15" s="49">
        <v>-0.4028053</v>
      </c>
      <c r="C15" s="49">
        <v>-0.1597937</v>
      </c>
      <c r="D15" s="49">
        <v>-0.0766627</v>
      </c>
      <c r="E15" s="49">
        <v>-0.116012</v>
      </c>
      <c r="F15" s="49">
        <v>-0.4168568</v>
      </c>
      <c r="G15" s="49">
        <v>-0.1987887</v>
      </c>
    </row>
    <row r="16" spans="1:7" ht="12.75">
      <c r="A16" t="s">
        <v>24</v>
      </c>
      <c r="B16" s="49">
        <v>0.004594393</v>
      </c>
      <c r="C16" s="49">
        <v>-0.02917972</v>
      </c>
      <c r="D16" s="49">
        <v>-0.02272462</v>
      </c>
      <c r="E16" s="49">
        <v>-0.01630674</v>
      </c>
      <c r="F16" s="49">
        <v>-0.06194598</v>
      </c>
      <c r="G16" s="49">
        <v>-0.02399477</v>
      </c>
    </row>
    <row r="17" spans="1:7" ht="12.75">
      <c r="A17" t="s">
        <v>25</v>
      </c>
      <c r="B17" s="49">
        <v>-0.04413753</v>
      </c>
      <c r="C17" s="49">
        <v>-0.03307501</v>
      </c>
      <c r="D17" s="49">
        <v>-0.03655529</v>
      </c>
      <c r="E17" s="49">
        <v>-0.0287544</v>
      </c>
      <c r="F17" s="49">
        <v>-0.02686698</v>
      </c>
      <c r="G17" s="49">
        <v>-0.03365166</v>
      </c>
    </row>
    <row r="18" spans="1:7" ht="12.75">
      <c r="A18" t="s">
        <v>26</v>
      </c>
      <c r="B18" s="49">
        <v>0.01455573</v>
      </c>
      <c r="C18" s="49">
        <v>0.05066327</v>
      </c>
      <c r="D18" s="49">
        <v>0.02866563</v>
      </c>
      <c r="E18" s="49">
        <v>0.03739619</v>
      </c>
      <c r="F18" s="49">
        <v>-0.007704824</v>
      </c>
      <c r="G18" s="49">
        <v>0.0291673</v>
      </c>
    </row>
    <row r="19" spans="1:7" ht="12.75">
      <c r="A19" t="s">
        <v>27</v>
      </c>
      <c r="B19" s="49">
        <v>-0.2032476</v>
      </c>
      <c r="C19" s="49">
        <v>-0.1978468</v>
      </c>
      <c r="D19" s="49">
        <v>-0.2022646</v>
      </c>
      <c r="E19" s="49">
        <v>-0.1898731</v>
      </c>
      <c r="F19" s="49">
        <v>-0.1489409</v>
      </c>
      <c r="G19" s="49">
        <v>-0.1912607</v>
      </c>
    </row>
    <row r="20" spans="1:7" ht="12.75">
      <c r="A20" t="s">
        <v>28</v>
      </c>
      <c r="B20" s="49">
        <v>-0.000871802</v>
      </c>
      <c r="C20" s="49">
        <v>-0.002585926</v>
      </c>
      <c r="D20" s="49">
        <v>-0.003790218</v>
      </c>
      <c r="E20" s="49">
        <v>-0.0006501717</v>
      </c>
      <c r="F20" s="49">
        <v>-0.008002928</v>
      </c>
      <c r="G20" s="49">
        <v>-0.002882883</v>
      </c>
    </row>
    <row r="21" spans="1:7" ht="12.75">
      <c r="A21" t="s">
        <v>29</v>
      </c>
      <c r="B21" s="49">
        <v>-30.4246</v>
      </c>
      <c r="C21" s="49">
        <v>8.22207</v>
      </c>
      <c r="D21" s="49">
        <v>-22.61679</v>
      </c>
      <c r="E21" s="49">
        <v>61.69001</v>
      </c>
      <c r="F21" s="49">
        <v>-52.13118</v>
      </c>
      <c r="G21" s="49">
        <v>0.01420716</v>
      </c>
    </row>
    <row r="22" spans="1:7" ht="12.75">
      <c r="A22" t="s">
        <v>30</v>
      </c>
      <c r="B22" s="49">
        <v>42.67941</v>
      </c>
      <c r="C22" s="49">
        <v>18.31821</v>
      </c>
      <c r="D22" s="49">
        <v>-15.58777</v>
      </c>
      <c r="E22" s="49">
        <v>-2.207369</v>
      </c>
      <c r="F22" s="49">
        <v>-47.36884</v>
      </c>
      <c r="G22" s="49">
        <v>0</v>
      </c>
    </row>
    <row r="23" spans="1:7" ht="12.75">
      <c r="A23" t="s">
        <v>31</v>
      </c>
      <c r="B23" s="49">
        <v>-0.355934</v>
      </c>
      <c r="C23" s="49">
        <v>0.8372277</v>
      </c>
      <c r="D23" s="49">
        <v>-1.703205</v>
      </c>
      <c r="E23" s="49">
        <v>-1.153678</v>
      </c>
      <c r="F23" s="49">
        <v>3.846487</v>
      </c>
      <c r="G23" s="49">
        <v>-0.02478617</v>
      </c>
    </row>
    <row r="24" spans="1:7" ht="12.75">
      <c r="A24" t="s">
        <v>32</v>
      </c>
      <c r="B24" s="49">
        <v>-0.9728913</v>
      </c>
      <c r="C24" s="49">
        <v>-1.090753</v>
      </c>
      <c r="D24" s="49">
        <v>-1.152231</v>
      </c>
      <c r="E24" s="49">
        <v>1.642103</v>
      </c>
      <c r="F24" s="49">
        <v>1.756709</v>
      </c>
      <c r="G24" s="49">
        <v>-0.05191893</v>
      </c>
    </row>
    <row r="25" spans="1:7" ht="12.75">
      <c r="A25" t="s">
        <v>33</v>
      </c>
      <c r="B25" s="49">
        <v>-0.1337263</v>
      </c>
      <c r="C25" s="49">
        <v>0.4557073</v>
      </c>
      <c r="D25" s="49">
        <v>-0.07757741</v>
      </c>
      <c r="E25" s="49">
        <v>0.2452106</v>
      </c>
      <c r="F25" s="49">
        <v>-1.872253</v>
      </c>
      <c r="G25" s="49">
        <v>-0.1188317</v>
      </c>
    </row>
    <row r="26" spans="1:7" ht="12.75">
      <c r="A26" t="s">
        <v>34</v>
      </c>
      <c r="B26" s="49">
        <v>-0.06321842</v>
      </c>
      <c r="C26" s="49">
        <v>0.3809504</v>
      </c>
      <c r="D26" s="49">
        <v>-0.1453174</v>
      </c>
      <c r="E26" s="49">
        <v>0.5150581</v>
      </c>
      <c r="F26" s="49">
        <v>1.669688</v>
      </c>
      <c r="G26" s="49">
        <v>0.3938383</v>
      </c>
    </row>
    <row r="27" spans="1:7" ht="12.75">
      <c r="A27" t="s">
        <v>35</v>
      </c>
      <c r="B27" s="49">
        <v>-0.2109795</v>
      </c>
      <c r="C27" s="49">
        <v>-0.2927208</v>
      </c>
      <c r="D27" s="49">
        <v>-0.3753937</v>
      </c>
      <c r="E27" s="49">
        <v>-0.1835566</v>
      </c>
      <c r="F27" s="49">
        <v>0.07645269</v>
      </c>
      <c r="G27" s="49">
        <v>-0.2253074</v>
      </c>
    </row>
    <row r="28" spans="1:7" ht="12.75">
      <c r="A28" t="s">
        <v>36</v>
      </c>
      <c r="B28" s="49">
        <v>0.09634327</v>
      </c>
      <c r="C28" s="49">
        <v>-0.3998151</v>
      </c>
      <c r="D28" s="49">
        <v>-0.3677881</v>
      </c>
      <c r="E28" s="49">
        <v>0.1816459</v>
      </c>
      <c r="F28" s="49">
        <v>0.3353071</v>
      </c>
      <c r="G28" s="49">
        <v>-0.08234244</v>
      </c>
    </row>
    <row r="29" spans="1:7" ht="12.75">
      <c r="A29" t="s">
        <v>37</v>
      </c>
      <c r="B29" s="49">
        <v>0.04032574</v>
      </c>
      <c r="C29" s="49">
        <v>-0.03240356</v>
      </c>
      <c r="D29" s="49">
        <v>-0.02702988</v>
      </c>
      <c r="E29" s="49">
        <v>0.08908391</v>
      </c>
      <c r="F29" s="49">
        <v>-0.0161637</v>
      </c>
      <c r="G29" s="49">
        <v>0.01082286</v>
      </c>
    </row>
    <row r="30" spans="1:7" ht="12.75">
      <c r="A30" t="s">
        <v>38</v>
      </c>
      <c r="B30" s="49">
        <v>0.01003079</v>
      </c>
      <c r="C30" s="49">
        <v>0.06312613</v>
      </c>
      <c r="D30" s="49">
        <v>-0.0167623</v>
      </c>
      <c r="E30" s="49">
        <v>-0.06806744</v>
      </c>
      <c r="F30" s="49">
        <v>0.2444396</v>
      </c>
      <c r="G30" s="49">
        <v>0.02881351</v>
      </c>
    </row>
    <row r="31" spans="1:7" ht="12.75">
      <c r="A31" t="s">
        <v>39</v>
      </c>
      <c r="B31" s="49">
        <v>-0.02233532</v>
      </c>
      <c r="C31" s="49">
        <v>-0.05263538</v>
      </c>
      <c r="D31" s="49">
        <v>-0.04424009</v>
      </c>
      <c r="E31" s="49">
        <v>0.008927134</v>
      </c>
      <c r="F31" s="49">
        <v>0.01514866</v>
      </c>
      <c r="G31" s="49">
        <v>-0.02238424</v>
      </c>
    </row>
    <row r="32" spans="1:7" ht="12.75">
      <c r="A32" t="s">
        <v>40</v>
      </c>
      <c r="B32" s="49">
        <v>0.02437784</v>
      </c>
      <c r="C32" s="49">
        <v>-0.04375379</v>
      </c>
      <c r="D32" s="49">
        <v>-0.02181798</v>
      </c>
      <c r="E32" s="49">
        <v>0.01753787</v>
      </c>
      <c r="F32" s="49">
        <v>0.01368504</v>
      </c>
      <c r="G32" s="49">
        <v>-0.006198521</v>
      </c>
    </row>
    <row r="33" spans="1:7" ht="12.75">
      <c r="A33" t="s">
        <v>41</v>
      </c>
      <c r="B33" s="49">
        <v>0.1201504</v>
      </c>
      <c r="C33" s="49">
        <v>0.09461924</v>
      </c>
      <c r="D33" s="49">
        <v>0.1049575</v>
      </c>
      <c r="E33" s="49">
        <v>0.08687453</v>
      </c>
      <c r="F33" s="49">
        <v>0.09483172</v>
      </c>
      <c r="G33" s="49">
        <v>0.09897676</v>
      </c>
    </row>
    <row r="34" spans="1:7" ht="12.75">
      <c r="A34" t="s">
        <v>42</v>
      </c>
      <c r="B34" s="49">
        <v>-0.02093099</v>
      </c>
      <c r="C34" s="49">
        <v>-0.002996997</v>
      </c>
      <c r="D34" s="49">
        <v>-4.210757E-07</v>
      </c>
      <c r="E34" s="49">
        <v>-0.005172739</v>
      </c>
      <c r="F34" s="49">
        <v>-0.02235374</v>
      </c>
      <c r="G34" s="49">
        <v>-0.007979329</v>
      </c>
    </row>
    <row r="35" spans="1:7" ht="12.75">
      <c r="A35" t="s">
        <v>43</v>
      </c>
      <c r="B35" s="49">
        <v>0.001044927</v>
      </c>
      <c r="C35" s="49">
        <v>-0.002014187</v>
      </c>
      <c r="D35" s="49">
        <v>-0.000690139</v>
      </c>
      <c r="E35" s="49">
        <v>0.0005308405</v>
      </c>
      <c r="F35" s="49">
        <v>-0.001601075</v>
      </c>
      <c r="G35" s="49">
        <v>-0.0005846806</v>
      </c>
    </row>
    <row r="36" spans="1:6" ht="12.75">
      <c r="A36" t="s">
        <v>44</v>
      </c>
      <c r="B36" s="49">
        <v>20.87097</v>
      </c>
      <c r="C36" s="49">
        <v>20.86792</v>
      </c>
      <c r="D36" s="49">
        <v>20.88013</v>
      </c>
      <c r="E36" s="49">
        <v>20.88013</v>
      </c>
      <c r="F36" s="49">
        <v>20.88928</v>
      </c>
    </row>
    <row r="37" spans="1:6" ht="12.75">
      <c r="A37" t="s">
        <v>45</v>
      </c>
      <c r="B37" s="49">
        <v>0.03153483</v>
      </c>
      <c r="C37" s="49">
        <v>0.1688639</v>
      </c>
      <c r="D37" s="49">
        <v>0.2426148</v>
      </c>
      <c r="E37" s="49">
        <v>0.281779</v>
      </c>
      <c r="F37" s="49">
        <v>0.3163656</v>
      </c>
    </row>
    <row r="38" spans="1:7" ht="12.75">
      <c r="A38" t="s">
        <v>55</v>
      </c>
      <c r="B38" s="49">
        <v>-6.228571E-05</v>
      </c>
      <c r="C38" s="49">
        <v>9.046018E-05</v>
      </c>
      <c r="D38" s="49">
        <v>-9.77036E-05</v>
      </c>
      <c r="E38" s="49">
        <v>5.797584E-05</v>
      </c>
      <c r="F38" s="49">
        <v>-2.418165E-05</v>
      </c>
      <c r="G38" s="49">
        <v>0.0002930314</v>
      </c>
    </row>
    <row r="39" spans="1:7" ht="12.75">
      <c r="A39" t="s">
        <v>56</v>
      </c>
      <c r="B39" s="49">
        <v>5.198766E-05</v>
      </c>
      <c r="C39" s="49">
        <v>-1.414323E-05</v>
      </c>
      <c r="D39" s="49">
        <v>3.829624E-05</v>
      </c>
      <c r="E39" s="49">
        <v>-0.0001048602</v>
      </c>
      <c r="F39" s="49">
        <v>8.850846E-05</v>
      </c>
      <c r="G39" s="49">
        <v>0.001030205</v>
      </c>
    </row>
    <row r="40" spans="2:7" ht="12.75">
      <c r="B40" t="s">
        <v>46</v>
      </c>
      <c r="C40">
        <v>-0.003759</v>
      </c>
      <c r="D40" t="s">
        <v>47</v>
      </c>
      <c r="E40">
        <v>3.117498</v>
      </c>
      <c r="F40" t="s">
        <v>48</v>
      </c>
      <c r="G40">
        <v>55.124656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-6.228570876968708E-05</v>
      </c>
      <c r="C50">
        <f>-0.017/(C7*C7+C22*C22)*(C21*C22+C6*C7)</f>
        <v>9.046017914186958E-05</v>
      </c>
      <c r="D50">
        <f>-0.017/(D7*D7+D22*D22)*(D21*D22+D6*D7)</f>
        <v>-9.770359830570241E-05</v>
      </c>
      <c r="E50">
        <f>-0.017/(E7*E7+E22*E22)*(E21*E22+E6*E7)</f>
        <v>5.797584051980622E-05</v>
      </c>
      <c r="F50">
        <f>-0.017/(F7*F7+F22*F22)*(F21*F22+F6*F7)</f>
        <v>-2.4181650309590233E-05</v>
      </c>
      <c r="G50">
        <f>(B50*B$4+C50*C$4+D50*D$4+E50*E$4+F50*F$4)/SUM(B$4:F$4)</f>
        <v>-4.392163825708971E-08</v>
      </c>
    </row>
    <row r="51" spans="1:7" ht="12.75">
      <c r="A51" t="s">
        <v>59</v>
      </c>
      <c r="B51">
        <f>-0.017/(B7*B7+B22*B22)*(B21*B7-B6*B22)</f>
        <v>5.198765173017221E-05</v>
      </c>
      <c r="C51">
        <f>-0.017/(C7*C7+C22*C22)*(C21*C7-C6*C22)</f>
        <v>-1.4143225855815839E-05</v>
      </c>
      <c r="D51">
        <f>-0.017/(D7*D7+D22*D22)*(D21*D7-D6*D22)</f>
        <v>3.829624487814384E-05</v>
      </c>
      <c r="E51">
        <f>-0.017/(E7*E7+E22*E22)*(E21*E7-E6*E22)</f>
        <v>-0.00010486021959268877</v>
      </c>
      <c r="F51">
        <f>-0.017/(F7*F7+F22*F22)*(F21*F7-F6*F22)</f>
        <v>8.850846032755492E-05</v>
      </c>
      <c r="G51">
        <f>(B51*B$4+C51*C$4+D51*D$4+E51*E$4+F51*F$4)/SUM(B$4:F$4)</f>
        <v>-7.406929640899124E-08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9999.986413430535</v>
      </c>
      <c r="C62">
        <f>C7+(2/0.017)*(C8*C50-C23*C51)</f>
        <v>9999.998278679925</v>
      </c>
      <c r="D62">
        <f>D7+(2/0.017)*(D8*D50-D23*D51)</f>
        <v>9999.98053670989</v>
      </c>
      <c r="E62">
        <f>E7+(2/0.017)*(E8*E50-E23*E51)</f>
        <v>9999.995897903687</v>
      </c>
      <c r="F62">
        <f>F7+(2/0.017)*(F8*F50-F23*F51)</f>
        <v>9999.971901888835</v>
      </c>
    </row>
    <row r="63" spans="1:6" ht="12.75">
      <c r="A63" t="s">
        <v>67</v>
      </c>
      <c r="B63">
        <f>B8+(3/0.017)*(B9*B50-B24*B51)</f>
        <v>2.1615427211396967</v>
      </c>
      <c r="C63">
        <f>C8+(3/0.017)*(C9*C50-C24*C51)</f>
        <v>-0.3019128642627622</v>
      </c>
      <c r="D63">
        <f>D8+(3/0.017)*(D9*D50-D24*D51)</f>
        <v>2.369970889128667</v>
      </c>
      <c r="E63">
        <f>E8+(3/0.017)*(E9*E50-E24*E51)</f>
        <v>1.5171354353647917</v>
      </c>
      <c r="F63">
        <f>F8+(3/0.017)*(F9*F50-F24*F51)</f>
        <v>-4.2227057564536175</v>
      </c>
    </row>
    <row r="64" spans="1:6" ht="12.75">
      <c r="A64" t="s">
        <v>68</v>
      </c>
      <c r="B64">
        <f>B9+(4/0.017)*(B10*B50-B25*B51)</f>
        <v>-0.12383886143476572</v>
      </c>
      <c r="C64">
        <f>C9+(4/0.017)*(C10*C50-C25*C51)</f>
        <v>-0.41345291265090056</v>
      </c>
      <c r="D64">
        <f>D9+(4/0.017)*(D10*D50-D25*D51)</f>
        <v>-0.06371434892255678</v>
      </c>
      <c r="E64">
        <f>E9+(4/0.017)*(E10*E50-E25*E51)</f>
        <v>0.15539912991214444</v>
      </c>
      <c r="F64">
        <f>F9+(4/0.017)*(F10*F50-F25*F51)</f>
        <v>-1.5549847582949545</v>
      </c>
    </row>
    <row r="65" spans="1:6" ht="12.75">
      <c r="A65" t="s">
        <v>69</v>
      </c>
      <c r="B65">
        <f>B10+(5/0.017)*(B11*B50-B26*B51)</f>
        <v>-0.16527103952170946</v>
      </c>
      <c r="C65">
        <f>C10+(5/0.017)*(C11*C50-C26*C51)</f>
        <v>-0.1809075182338447</v>
      </c>
      <c r="D65">
        <f>D10+(5/0.017)*(D11*D50-D26*D51)</f>
        <v>-0.5876678885152237</v>
      </c>
      <c r="E65">
        <f>E10+(5/0.017)*(E11*E50-E26*E51)</f>
        <v>0.05294791962960525</v>
      </c>
      <c r="F65">
        <f>F10+(5/0.017)*(F11*F50-F26*F51)</f>
        <v>0.3425497418627663</v>
      </c>
    </row>
    <row r="66" spans="1:6" ht="12.75">
      <c r="A66" t="s">
        <v>70</v>
      </c>
      <c r="B66">
        <f>B11+(6/0.017)*(B12*B50-B27*B51)</f>
        <v>1.6338530927338186</v>
      </c>
      <c r="C66">
        <f>C11+(6/0.017)*(C12*C50-C27*C51)</f>
        <v>1.3724938037973144</v>
      </c>
      <c r="D66">
        <f>D11+(6/0.017)*(D12*D50-D27*D51)</f>
        <v>1.61171060136372</v>
      </c>
      <c r="E66">
        <f>E11+(6/0.017)*(E12*E50-E27*E51)</f>
        <v>0.8014040623076064</v>
      </c>
      <c r="F66">
        <f>F11+(6/0.017)*(F12*F50-F27*F51)</f>
        <v>12.45687031270408</v>
      </c>
    </row>
    <row r="67" spans="1:6" ht="12.75">
      <c r="A67" t="s">
        <v>71</v>
      </c>
      <c r="B67">
        <f>B12+(7/0.017)*(B13*B50-B28*B51)</f>
        <v>0.03735894554789045</v>
      </c>
      <c r="C67">
        <f>C12+(7/0.017)*(C13*C50-C28*C51)</f>
        <v>-0.24236313579466373</v>
      </c>
      <c r="D67">
        <f>D12+(7/0.017)*(D13*D50-D28*D51)</f>
        <v>-0.0922648474726599</v>
      </c>
      <c r="E67">
        <f>E12+(7/0.017)*(E13*E50-E28*E51)</f>
        <v>0.14455834211691518</v>
      </c>
      <c r="F67">
        <f>F12+(7/0.017)*(F13*F50-F28*F51)</f>
        <v>-0.4150228284735589</v>
      </c>
    </row>
    <row r="68" spans="1:6" ht="12.75">
      <c r="A68" t="s">
        <v>72</v>
      </c>
      <c r="B68">
        <f>B13+(8/0.017)*(B14*B50-B29*B51)</f>
        <v>-0.025460755885338568</v>
      </c>
      <c r="C68">
        <f>C13+(8/0.017)*(C14*C50-C29*C51)</f>
        <v>-0.1296780964791227</v>
      </c>
      <c r="D68">
        <f>D13+(8/0.017)*(D14*D50-D29*D51)</f>
        <v>-0.0012757686355277182</v>
      </c>
      <c r="E68">
        <f>E13+(8/0.017)*(E14*E50-E29*E51)</f>
        <v>-0.03775020302359826</v>
      </c>
      <c r="F68">
        <f>F13+(8/0.017)*(F14*F50-F29*F51)</f>
        <v>-0.010472421209774332</v>
      </c>
    </row>
    <row r="69" spans="1:6" ht="12.75">
      <c r="A69" t="s">
        <v>73</v>
      </c>
      <c r="B69">
        <f>B14+(9/0.017)*(B15*B50-B30*B51)</f>
        <v>-0.030923847205512268</v>
      </c>
      <c r="C69">
        <f>C14+(9/0.017)*(C15*C50-C30*C51)</f>
        <v>0.02528858314566252</v>
      </c>
      <c r="D69">
        <f>D14+(9/0.017)*(D15*D50-D30*D51)</f>
        <v>-0.020684001581049216</v>
      </c>
      <c r="E69">
        <f>E14+(9/0.017)*(E15*E50-E30*E51)</f>
        <v>0.047761041220996274</v>
      </c>
      <c r="F69">
        <f>F14+(9/0.017)*(F15*F50-F30*F51)</f>
        <v>0.1841083126205425</v>
      </c>
    </row>
    <row r="70" spans="1:6" ht="12.75">
      <c r="A70" t="s">
        <v>74</v>
      </c>
      <c r="B70">
        <f>B15+(10/0.017)*(B16*B50-B31*B51)</f>
        <v>-0.4022905965805468</v>
      </c>
      <c r="C70">
        <f>C15+(10/0.017)*(C16*C50-C31*C51)</f>
        <v>-0.1617843098622684</v>
      </c>
      <c r="D70">
        <f>D15+(10/0.017)*(D16*D50-D31*D51)</f>
        <v>-0.07436004913870538</v>
      </c>
      <c r="E70">
        <f>E15+(10/0.017)*(E16*E50-E31*E51)</f>
        <v>-0.11601746807415564</v>
      </c>
      <c r="F70">
        <f>F15+(10/0.017)*(F16*F50-F31*F51)</f>
        <v>-0.4167643462036358</v>
      </c>
    </row>
    <row r="71" spans="1:6" ht="12.75">
      <c r="A71" t="s">
        <v>75</v>
      </c>
      <c r="B71">
        <f>B16+(11/0.017)*(B17*B50-B32*B51)</f>
        <v>0.005553198736407888</v>
      </c>
      <c r="C71">
        <f>C16+(11/0.017)*(C17*C50-C32*C51)</f>
        <v>-0.031516114217712214</v>
      </c>
      <c r="D71">
        <f>D16+(11/0.017)*(D17*D50-D32*D51)</f>
        <v>-0.019872947598571535</v>
      </c>
      <c r="E71">
        <f>E16+(11/0.017)*(E17*E50-E32*E51)</f>
        <v>-0.016195468923635385</v>
      </c>
      <c r="F71">
        <f>F16+(11/0.017)*(F17*F50-F32*F51)</f>
        <v>-0.06230933840891463</v>
      </c>
    </row>
    <row r="72" spans="1:6" ht="12.75">
      <c r="A72" t="s">
        <v>76</v>
      </c>
      <c r="B72">
        <f>B17+(12/0.017)*(B18*B50-B33*B51)</f>
        <v>-0.04918667196010665</v>
      </c>
      <c r="C72">
        <f>C17+(12/0.017)*(C18*C50-C33*C51)</f>
        <v>-0.02889531840347867</v>
      </c>
      <c r="D72">
        <f>D17+(12/0.017)*(D18*D50-D33*D51)</f>
        <v>-0.04136955822623365</v>
      </c>
      <c r="E72">
        <f>E17+(12/0.017)*(E18*E50-E33*E51)</f>
        <v>-0.020793629759788233</v>
      </c>
      <c r="F72">
        <f>F17+(12/0.017)*(F18*F50-F33*F51)</f>
        <v>-0.03266022294194037</v>
      </c>
    </row>
    <row r="73" spans="1:6" ht="12.75">
      <c r="A73" t="s">
        <v>77</v>
      </c>
      <c r="B73">
        <f>B18+(13/0.017)*(B19*B50-B34*B51)</f>
        <v>0.025068580583701906</v>
      </c>
      <c r="C73">
        <f>C18+(13/0.017)*(C19*C50-C34*C51)</f>
        <v>0.03694471857121318</v>
      </c>
      <c r="D73">
        <f>D18+(13/0.017)*(D19*D50-D34*D51)</f>
        <v>0.04377774409536835</v>
      </c>
      <c r="E73">
        <f>E18+(13/0.017)*(E19*E50-E34*E51)</f>
        <v>0.02856347985550121</v>
      </c>
      <c r="F73">
        <f>F18+(13/0.017)*(F19*F50-F34*F51)</f>
        <v>-0.003437664334279081</v>
      </c>
    </row>
    <row r="74" spans="1:6" ht="12.75">
      <c r="A74" t="s">
        <v>78</v>
      </c>
      <c r="B74">
        <f>B19+(14/0.017)*(B20*B50-B35*B51)</f>
        <v>-0.20324761852569156</v>
      </c>
      <c r="C74">
        <f>C19+(14/0.017)*(C20*C50-C35*C51)</f>
        <v>-0.19806290270777072</v>
      </c>
      <c r="D74">
        <f>D19+(14/0.017)*(D20*D50-D35*D51)</f>
        <v>-0.20193786662544128</v>
      </c>
      <c r="E74">
        <f>E19+(14/0.017)*(E20*E50-E35*E51)</f>
        <v>-0.18985830134067494</v>
      </c>
      <c r="F74">
        <f>F19+(14/0.017)*(F20*F50-F35*F51)</f>
        <v>-0.1486648260204383</v>
      </c>
    </row>
    <row r="75" spans="1:6" ht="12.75">
      <c r="A75" t="s">
        <v>79</v>
      </c>
      <c r="B75" s="49">
        <f>B20</f>
        <v>-0.000871802</v>
      </c>
      <c r="C75" s="49">
        <f>C20</f>
        <v>-0.002585926</v>
      </c>
      <c r="D75" s="49">
        <f>D20</f>
        <v>-0.003790218</v>
      </c>
      <c r="E75" s="49">
        <f>E20</f>
        <v>-0.0006501717</v>
      </c>
      <c r="F75" s="49">
        <f>F20</f>
        <v>-0.008002928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42.69517544349054</v>
      </c>
      <c r="C82">
        <f>C22+(2/0.017)*(C8*C51+C23*C50)</f>
        <v>18.327607017626462</v>
      </c>
      <c r="D82">
        <f>D22+(2/0.017)*(D8*D51+D23*D50)</f>
        <v>-15.557555734912613</v>
      </c>
      <c r="E82">
        <f>E22+(2/0.017)*(E8*E51+E23*E50)</f>
        <v>-2.2335603372380635</v>
      </c>
      <c r="F82">
        <f>F22+(2/0.017)*(F8*F51+F23*F50)</f>
        <v>-47.42353789262841</v>
      </c>
    </row>
    <row r="83" spans="1:6" ht="12.75">
      <c r="A83" t="s">
        <v>82</v>
      </c>
      <c r="B83">
        <f>B23+(3/0.017)*(B9*B51+B24*B50)</f>
        <v>-0.34640984757965937</v>
      </c>
      <c r="C83">
        <f>C23+(3/0.017)*(C9*C51+C24*C50)</f>
        <v>0.8208394576570839</v>
      </c>
      <c r="D83">
        <f>D23+(3/0.017)*(D9*D51+D24*D50)</f>
        <v>-1.683858165203103</v>
      </c>
      <c r="E83">
        <f>E23+(3/0.017)*(E9*E51+E24*E50)</f>
        <v>-1.1396353707239375</v>
      </c>
      <c r="F83">
        <f>F23+(3/0.017)*(F9*F51+F24*F50)</f>
        <v>3.814136160657393</v>
      </c>
    </row>
    <row r="84" spans="1:6" ht="12.75">
      <c r="A84" t="s">
        <v>83</v>
      </c>
      <c r="B84">
        <f>B24+(4/0.017)*(B10*B51+B25*B50)</f>
        <v>-0.9725995111976039</v>
      </c>
      <c r="C84">
        <f>C24+(4/0.017)*(C10*C51+C25*C50)</f>
        <v>-1.0803237698643682</v>
      </c>
      <c r="D84">
        <f>D24+(4/0.017)*(D10*D51+D25*D50)</f>
        <v>-1.155342575463359</v>
      </c>
      <c r="E84">
        <f>E24+(4/0.017)*(E10*E51+E25*E50)</f>
        <v>1.6448723935737206</v>
      </c>
      <c r="F84">
        <f>F24+(4/0.017)*(F10*F51+F25*F50)</f>
        <v>1.7772456162213384</v>
      </c>
    </row>
    <row r="85" spans="1:6" ht="12.75">
      <c r="A85" t="s">
        <v>84</v>
      </c>
      <c r="B85">
        <f>B25+(5/0.017)*(B11*B51+B26*B50)</f>
        <v>-0.10763193702390486</v>
      </c>
      <c r="C85">
        <f>C25+(5/0.017)*(C11*C51+C26*C50)</f>
        <v>0.4600962700610923</v>
      </c>
      <c r="D85">
        <f>D25+(5/0.017)*(D11*D51+D26*D50)</f>
        <v>-0.05534313771365939</v>
      </c>
      <c r="E85">
        <f>E25+(5/0.017)*(E11*E51+E26*E50)</f>
        <v>0.22915434982728888</v>
      </c>
      <c r="F85">
        <f>F25+(5/0.017)*(F11*F51+F26*F50)</f>
        <v>-1.5598795767720453</v>
      </c>
    </row>
    <row r="86" spans="1:6" ht="12.75">
      <c r="A86" t="s">
        <v>85</v>
      </c>
      <c r="B86">
        <f>B26+(6/0.017)*(B12*B51+B27*B50)</f>
        <v>-0.057869214832901264</v>
      </c>
      <c r="C86">
        <f>C26+(6/0.017)*(C12*C51+C27*C50)</f>
        <v>0.3727785267513864</v>
      </c>
      <c r="D86">
        <f>D26+(6/0.017)*(D12*D51+D27*D50)</f>
        <v>-0.13369952010209812</v>
      </c>
      <c r="E86">
        <f>E26+(6/0.017)*(E12*E51+E27*E50)</f>
        <v>0.5062038262718398</v>
      </c>
      <c r="F86">
        <f>F26+(6/0.017)*(F12*F51+F27*F50)</f>
        <v>1.656449842942138</v>
      </c>
    </row>
    <row r="87" spans="1:6" ht="12.75">
      <c r="A87" t="s">
        <v>86</v>
      </c>
      <c r="B87">
        <f>B27+(7/0.017)*(B13*B51+B28*B50)</f>
        <v>-0.2140018965483399</v>
      </c>
      <c r="C87">
        <f>C27+(7/0.017)*(C13*C51+C28*C50)</f>
        <v>-0.30685123916933377</v>
      </c>
      <c r="D87">
        <f>D27+(7/0.017)*(D13*D51+D28*D50)</f>
        <v>-0.3606431733115756</v>
      </c>
      <c r="E87">
        <f>E27+(7/0.017)*(E13*E51+E28*E50)</f>
        <v>-0.1773355918934937</v>
      </c>
      <c r="F87">
        <f>F27+(7/0.017)*(F13*F51+F28*F50)</f>
        <v>0.07278667861293774</v>
      </c>
    </row>
    <row r="88" spans="1:6" ht="12.75">
      <c r="A88" t="s">
        <v>87</v>
      </c>
      <c r="B88">
        <f>B28+(8/0.017)*(B14*B51+B29*B50)</f>
        <v>0.09408654307495415</v>
      </c>
      <c r="C88">
        <f>C28+(8/0.017)*(C14*C51+C29*C50)</f>
        <v>-0.40141060206037416</v>
      </c>
      <c r="D88">
        <f>D28+(8/0.017)*(D14*D51+D29*D50)</f>
        <v>-0.366995666250594</v>
      </c>
      <c r="E88">
        <f>E28+(8/0.017)*(E14*E51+E29*E50)</f>
        <v>0.18135736443866796</v>
      </c>
      <c r="F88">
        <f>F28+(8/0.017)*(F14*F51+F29*F50)</f>
        <v>0.3434141263817169</v>
      </c>
    </row>
    <row r="89" spans="1:6" ht="12.75">
      <c r="A89" t="s">
        <v>88</v>
      </c>
      <c r="B89">
        <f>B29+(9/0.017)*(B15*B51+B30*B50)</f>
        <v>0.02890861713851548</v>
      </c>
      <c r="C89">
        <f>C29+(9/0.017)*(C15*C51+C30*C50)</f>
        <v>-0.028183936778827946</v>
      </c>
      <c r="D89">
        <f>D29+(9/0.017)*(D15*D51+D30*D50)</f>
        <v>-0.02771713932688588</v>
      </c>
      <c r="E89">
        <f>E29+(9/0.017)*(E15*E51+E30*E50)</f>
        <v>0.09343502710259999</v>
      </c>
      <c r="F89">
        <f>F29+(9/0.017)*(F15*F51+F30*F50)</f>
        <v>-0.03882586225098756</v>
      </c>
    </row>
    <row r="90" spans="1:6" ht="12.75">
      <c r="A90" t="s">
        <v>89</v>
      </c>
      <c r="B90">
        <f>B30+(10/0.017)*(B16*B51+B31*B50)</f>
        <v>0.010989627023525475</v>
      </c>
      <c r="C90">
        <f>C30+(10/0.017)*(C16*C51+C31*C50)</f>
        <v>0.060568064980217114</v>
      </c>
      <c r="D90">
        <f>D30+(10/0.017)*(D16*D51+D31*D50)</f>
        <v>-0.014731624488185085</v>
      </c>
      <c r="E90">
        <f>E30+(10/0.017)*(E16*E51+E31*E50)</f>
        <v>-0.06675715386216247</v>
      </c>
      <c r="F90">
        <f>F30+(10/0.017)*(F16*F51+F31*F50)</f>
        <v>0.24099897475761153</v>
      </c>
    </row>
    <row r="91" spans="1:6" ht="12.75">
      <c r="A91" t="s">
        <v>90</v>
      </c>
      <c r="B91">
        <f>B31+(11/0.017)*(B17*B51+B32*B50)</f>
        <v>-0.02480255372858733</v>
      </c>
      <c r="C91">
        <f>C31+(11/0.017)*(C17*C51+C32*C50)</f>
        <v>-0.054893737164361536</v>
      </c>
      <c r="D91">
        <f>D31+(11/0.017)*(D17*D51+D32*D50)</f>
        <v>-0.04376659511884511</v>
      </c>
      <c r="E91">
        <f>E31+(11/0.017)*(E17*E51+E32*E50)</f>
        <v>0.011536052822162596</v>
      </c>
      <c r="F91">
        <f>F31+(11/0.017)*(F17*F51+F32*F50)</f>
        <v>0.013395854074279786</v>
      </c>
    </row>
    <row r="92" spans="1:6" ht="12.75">
      <c r="A92" t="s">
        <v>91</v>
      </c>
      <c r="B92">
        <f>B32+(12/0.017)*(B18*B51+B33*B50)</f>
        <v>0.01962941557573436</v>
      </c>
      <c r="C92">
        <f>C32+(12/0.017)*(C18*C51+C33*C50)</f>
        <v>-0.03821774435496703</v>
      </c>
      <c r="D92">
        <f>D32+(12/0.017)*(D18*D51+D33*D50)</f>
        <v>-0.028281701952779643</v>
      </c>
      <c r="E92">
        <f>E32+(12/0.017)*(E18*E51+E33*E50)</f>
        <v>0.018325106142011677</v>
      </c>
      <c r="F92">
        <f>F32+(12/0.017)*(F18*F51+F33*F50)</f>
        <v>0.011584948517201106</v>
      </c>
    </row>
    <row r="93" spans="1:6" ht="12.75">
      <c r="A93" t="s">
        <v>92</v>
      </c>
      <c r="B93">
        <f>B33+(13/0.017)*(B19*B51+B34*B50)</f>
        <v>0.11306718643217074</v>
      </c>
      <c r="C93">
        <f>C33+(13/0.017)*(C19*C51+C34*C50)</f>
        <v>0.09655171530545036</v>
      </c>
      <c r="D93">
        <f>D33+(13/0.017)*(D19*D51+D34*D50)</f>
        <v>0.09903413907969447</v>
      </c>
      <c r="E93">
        <f>E33+(13/0.017)*(E19*E51+E34*E50)</f>
        <v>0.10187059670015233</v>
      </c>
      <c r="F93">
        <f>F33+(13/0.017)*(F19*F51+F34*F50)</f>
        <v>0.08516432397675795</v>
      </c>
    </row>
    <row r="94" spans="1:6" ht="12.75">
      <c r="A94" t="s">
        <v>93</v>
      </c>
      <c r="B94">
        <f>B34+(14/0.017)*(B20*B51+B35*B50)</f>
        <v>-0.021021913376815148</v>
      </c>
      <c r="C94">
        <f>C34+(14/0.017)*(C20*C51+C35*C50)</f>
        <v>-0.0031169279023135986</v>
      </c>
      <c r="D94">
        <f>D34+(14/0.017)*(D20*D51+D35*D50)</f>
        <v>-6.442747231989954E-05</v>
      </c>
      <c r="E94">
        <f>E34+(14/0.017)*(E20*E51+E35*E50)</f>
        <v>-0.005091248235314019</v>
      </c>
      <c r="F94">
        <f>F34+(14/0.017)*(F20*F51+F35*F50)</f>
        <v>-0.022905183693807056</v>
      </c>
    </row>
    <row r="95" spans="1:6" ht="12.75">
      <c r="A95" t="s">
        <v>94</v>
      </c>
      <c r="B95" s="49">
        <f>B35</f>
        <v>0.001044927</v>
      </c>
      <c r="C95" s="49">
        <f>C35</f>
        <v>-0.002014187</v>
      </c>
      <c r="D95" s="49">
        <f>D35</f>
        <v>-0.000690139</v>
      </c>
      <c r="E95" s="49">
        <f>E35</f>
        <v>0.0005308405</v>
      </c>
      <c r="F95" s="49">
        <f>F35</f>
        <v>-0.001601075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2.1615456579387198</v>
      </c>
      <c r="C103">
        <f>C63*10000/C62</f>
        <v>-0.3019129162316386</v>
      </c>
      <c r="D103">
        <f>D63*10000/D62</f>
        <v>2.3699755018807416</v>
      </c>
      <c r="E103">
        <f>E63*10000/E62</f>
        <v>1.5171360577086146</v>
      </c>
      <c r="F103">
        <f>F63*10000/F62</f>
        <v>-4.222717621492532</v>
      </c>
      <c r="G103">
        <f>AVERAGE(C103:E103)</f>
        <v>1.1950662144525726</v>
      </c>
      <c r="H103">
        <f>STDEV(C103:E103)</f>
        <v>1.3647504048953416</v>
      </c>
      <c r="I103">
        <f>(B103*B4+C103*C4+D103*D4+E103*E4+F103*F4)/SUM(B4:F4)</f>
        <v>0.6132308329971953</v>
      </c>
      <c r="K103">
        <f>(LN(H103)+LN(H123))/2-LN(K114*K115^3)</f>
        <v>-3.585236740416362</v>
      </c>
    </row>
    <row r="104" spans="1:11" ht="12.75">
      <c r="A104" t="s">
        <v>68</v>
      </c>
      <c r="B104">
        <f>B64*10000/B62</f>
        <v>-0.12383902968952366</v>
      </c>
      <c r="C104">
        <f>C64*10000/C62</f>
        <v>-0.41345298381939266</v>
      </c>
      <c r="D104">
        <f>D64*10000/D62</f>
        <v>-0.06371447293188387</v>
      </c>
      <c r="E104">
        <f>E64*10000/E62</f>
        <v>0.15539919365839036</v>
      </c>
      <c r="F104">
        <f>F64*10000/F62</f>
        <v>-1.554989127520691</v>
      </c>
      <c r="G104">
        <f>AVERAGE(C104:E104)</f>
        <v>-0.10725608769762873</v>
      </c>
      <c r="H104">
        <f>STDEV(C104:E104)</f>
        <v>0.28691480289035315</v>
      </c>
      <c r="I104">
        <f>(B104*B4+C104*C4+D104*D4+E104*E4+F104*F4)/SUM(B4:F4)</f>
        <v>-0.302604452197379</v>
      </c>
      <c r="K104">
        <f>(LN(H104)+LN(H124))/2-LN(K114*K115^4)</f>
        <v>-3.677931931868149</v>
      </c>
    </row>
    <row r="105" spans="1:11" ht="12.75">
      <c r="A105" t="s">
        <v>69</v>
      </c>
      <c r="B105">
        <f>B65*10000/B62</f>
        <v>-0.16527126406866044</v>
      </c>
      <c r="C105">
        <f>C65*10000/C62</f>
        <v>-0.18090754937382436</v>
      </c>
      <c r="D105">
        <f>D65*10000/D62</f>
        <v>-0.5876690323125101</v>
      </c>
      <c r="E105">
        <f>E65*10000/E62</f>
        <v>0.052947941349360754</v>
      </c>
      <c r="F105">
        <f>F65*10000/F62</f>
        <v>0.3425507043655434</v>
      </c>
      <c r="G105">
        <f>AVERAGE(C105:E105)</f>
        <v>-0.23854288011232458</v>
      </c>
      <c r="H105">
        <f>STDEV(C105:E105)</f>
        <v>0.32417418195767195</v>
      </c>
      <c r="I105">
        <f>(B105*B4+C105*C4+D105*D4+E105*E4+F105*F4)/SUM(B4:F4)</f>
        <v>-0.15047800687612012</v>
      </c>
      <c r="K105">
        <f>(LN(H105)+LN(H125))/2-LN(K114*K115^5)</f>
        <v>-3.9362050918699265</v>
      </c>
    </row>
    <row r="106" spans="1:11" ht="12.75">
      <c r="A106" t="s">
        <v>70</v>
      </c>
      <c r="B106">
        <f>B66*10000/B62</f>
        <v>1.6338553125826887</v>
      </c>
      <c r="C106">
        <f>C66*10000/C62</f>
        <v>1.372494040047469</v>
      </c>
      <c r="D106">
        <f>D66*10000/D62</f>
        <v>1.6117137382889262</v>
      </c>
      <c r="E106">
        <f>E66*10000/E62</f>
        <v>0.8014043910514062</v>
      </c>
      <c r="F106">
        <f>F66*10000/F62</f>
        <v>12.45690531425511</v>
      </c>
      <c r="G106">
        <f>AVERAGE(C106:E106)</f>
        <v>1.261870723129267</v>
      </c>
      <c r="H106">
        <f>STDEV(C106:E106)</f>
        <v>0.4163273330440997</v>
      </c>
      <c r="I106">
        <f>(B106*B4+C106*C4+D106*D4+E106*E4+F106*F4)/SUM(B4:F4)</f>
        <v>2.8074044108207694</v>
      </c>
      <c r="K106">
        <f>(LN(H106)+LN(H126))/2-LN(K114*K115^6)</f>
        <v>-3.0857161381106657</v>
      </c>
    </row>
    <row r="107" spans="1:11" ht="12.75">
      <c r="A107" t="s">
        <v>71</v>
      </c>
      <c r="B107">
        <f>B67*10000/B62</f>
        <v>0.0373589963059503</v>
      </c>
      <c r="C107">
        <f>C67*10000/C62</f>
        <v>-0.24236317751312403</v>
      </c>
      <c r="D107">
        <f>D67*10000/D62</f>
        <v>-0.09226502705075873</v>
      </c>
      <c r="E107">
        <f>E67*10000/E62</f>
        <v>0.14455840141616372</v>
      </c>
      <c r="F107">
        <f>F67*10000/F62</f>
        <v>-0.4150239946125926</v>
      </c>
      <c r="G107">
        <f>AVERAGE(C107:E107)</f>
        <v>-0.06335660104923968</v>
      </c>
      <c r="H107">
        <f>STDEV(C107:E107)</f>
        <v>0.19507396002720925</v>
      </c>
      <c r="I107">
        <f>(B107*B4+C107*C4+D107*D4+E107*E4+F107*F4)/SUM(B4:F4)</f>
        <v>-0.0956267462035701</v>
      </c>
      <c r="K107">
        <f>(LN(H107)+LN(H127))/2-LN(K114*K115^7)</f>
        <v>-3.5115234211617183</v>
      </c>
    </row>
    <row r="108" spans="1:9" ht="12.75">
      <c r="A108" t="s">
        <v>72</v>
      </c>
      <c r="B108">
        <f>B68*10000/B62</f>
        <v>-0.025460790477818414</v>
      </c>
      <c r="C108">
        <f>C68*10000/C62</f>
        <v>-0.12967811880087762</v>
      </c>
      <c r="D108">
        <f>D68*10000/D62</f>
        <v>-0.0012757711185980576</v>
      </c>
      <c r="E108">
        <f>E68*10000/E62</f>
        <v>-0.03775021850910148</v>
      </c>
      <c r="F108">
        <f>F68*10000/F62</f>
        <v>-0.010472450635382543</v>
      </c>
      <c r="G108">
        <f>AVERAGE(C108:E108)</f>
        <v>-0.05623470280952572</v>
      </c>
      <c r="H108">
        <f>STDEV(C108:E108)</f>
        <v>0.06616681828885021</v>
      </c>
      <c r="I108">
        <f>(B108*B4+C108*C4+D108*D4+E108*E4+F108*F4)/SUM(B4:F4)</f>
        <v>-0.04568553073894889</v>
      </c>
    </row>
    <row r="109" spans="1:9" ht="12.75">
      <c r="A109" t="s">
        <v>73</v>
      </c>
      <c r="B109">
        <f>B69*10000/B62</f>
        <v>-0.030923889220469167</v>
      </c>
      <c r="C109">
        <f>C69*10000/C62</f>
        <v>0.025288587498637854</v>
      </c>
      <c r="D109">
        <f>D69*10000/D62</f>
        <v>-0.02068404183899991</v>
      </c>
      <c r="E109">
        <f>E69*10000/E62</f>
        <v>0.04776106081304342</v>
      </c>
      <c r="F109">
        <f>F69*10000/F62</f>
        <v>0.18410882993157948</v>
      </c>
      <c r="G109">
        <f>AVERAGE(C109:E109)</f>
        <v>0.017455202157560454</v>
      </c>
      <c r="H109">
        <f>STDEV(C109:E109)</f>
        <v>0.034888457456421634</v>
      </c>
      <c r="I109">
        <f>(B109*B4+C109*C4+D109*D4+E109*E4+F109*F4)/SUM(B4:F4)</f>
        <v>0.03263870340131547</v>
      </c>
    </row>
    <row r="110" spans="1:11" ht="12.75">
      <c r="A110" t="s">
        <v>74</v>
      </c>
      <c r="B110">
        <f>B70*10000/B62</f>
        <v>-0.40229114315620296</v>
      </c>
      <c r="C110">
        <f>C70*10000/C62</f>
        <v>-0.16178433771053125</v>
      </c>
      <c r="D110">
        <f>D70*10000/D62</f>
        <v>-0.07436019386810797</v>
      </c>
      <c r="E110">
        <f>E70*10000/E62</f>
        <v>-0.11601751566565796</v>
      </c>
      <c r="F110">
        <f>F70*10000/F62</f>
        <v>-0.41676551723601907</v>
      </c>
      <c r="G110">
        <f>AVERAGE(C110:E110)</f>
        <v>-0.11738734908143239</v>
      </c>
      <c r="H110">
        <f>STDEV(C110:E110)</f>
        <v>0.043728166715921356</v>
      </c>
      <c r="I110">
        <f>(B110*B4+C110*C4+D110*D4+E110*E4+F110*F4)/SUM(B4:F4)</f>
        <v>-0.1986313717361528</v>
      </c>
      <c r="K110">
        <f>EXP(AVERAGE(K103:K107))</f>
        <v>0.028458093859569784</v>
      </c>
    </row>
    <row r="111" spans="1:9" ht="12.75">
      <c r="A111" t="s">
        <v>75</v>
      </c>
      <c r="B111">
        <f>B71*10000/B62</f>
        <v>0.005553206281310177</v>
      </c>
      <c r="C111">
        <f>C71*10000/C62</f>
        <v>-0.03151611964264516</v>
      </c>
      <c r="D111">
        <f>D71*10000/D62</f>
        <v>-0.01987298627794126</v>
      </c>
      <c r="E111">
        <f>E71*10000/E62</f>
        <v>-0.016195475567175446</v>
      </c>
      <c r="F111">
        <f>F71*10000/F62</f>
        <v>-0.062309513486878285</v>
      </c>
      <c r="G111">
        <f>AVERAGE(C111:E111)</f>
        <v>-0.022528193829253956</v>
      </c>
      <c r="H111">
        <f>STDEV(C111:E111)</f>
        <v>0.00799800781927708</v>
      </c>
      <c r="I111">
        <f>(B111*B4+C111*C4+D111*D4+E111*E4+F111*F4)/SUM(B4:F4)</f>
        <v>-0.023754472440238438</v>
      </c>
    </row>
    <row r="112" spans="1:9" ht="12.75">
      <c r="A112" t="s">
        <v>76</v>
      </c>
      <c r="B112">
        <f>B72*10000/B62</f>
        <v>-0.04918673878801098</v>
      </c>
      <c r="C112">
        <f>C72*10000/C62</f>
        <v>-0.028895323377288694</v>
      </c>
      <c r="D112">
        <f>D72*10000/D62</f>
        <v>-0.04136963874516172</v>
      </c>
      <c r="E112">
        <f>E72*10000/E62</f>
        <v>-0.02079363828953893</v>
      </c>
      <c r="F112">
        <f>F72*10000/F62</f>
        <v>-0.03266031471125571</v>
      </c>
      <c r="G112">
        <f>AVERAGE(C112:E112)</f>
        <v>-0.03035286680399645</v>
      </c>
      <c r="H112">
        <f>STDEV(C112:E112)</f>
        <v>0.010365147047582166</v>
      </c>
      <c r="I112">
        <f>(B112*B4+C112*C4+D112*D4+E112*E4+F112*F4)/SUM(B4:F4)</f>
        <v>-0.03339343476792929</v>
      </c>
    </row>
    <row r="113" spans="1:9" ht="12.75">
      <c r="A113" t="s">
        <v>77</v>
      </c>
      <c r="B113">
        <f>B73*10000/B62</f>
        <v>0.02506861464334933</v>
      </c>
      <c r="C113">
        <f>C73*10000/C62</f>
        <v>0.03694472493058285</v>
      </c>
      <c r="D113">
        <f>D73*10000/D62</f>
        <v>0.04377782930142756</v>
      </c>
      <c r="E113">
        <f>E73*10000/E62</f>
        <v>0.028563491572520555</v>
      </c>
      <c r="F113">
        <f>F73*10000/F62</f>
        <v>-0.0034376739934936823</v>
      </c>
      <c r="G113">
        <f>AVERAGE(C113:E113)</f>
        <v>0.03642868193484366</v>
      </c>
      <c r="H113">
        <f>STDEV(C113:E113)</f>
        <v>0.007620284995484085</v>
      </c>
      <c r="I113">
        <f>(B113*B4+C113*C4+D113*D4+E113*E4+F113*F4)/SUM(B4:F4)</f>
        <v>0.029468623220380206</v>
      </c>
    </row>
    <row r="114" spans="1:11" ht="12.75">
      <c r="A114" t="s">
        <v>78</v>
      </c>
      <c r="B114">
        <f>B74*10000/B62</f>
        <v>-0.20324789466985552</v>
      </c>
      <c r="C114">
        <f>C74*10000/C62</f>
        <v>-0.19806293680074163</v>
      </c>
      <c r="D114">
        <f>D74*10000/D62</f>
        <v>-0.2019382596637345</v>
      </c>
      <c r="E114">
        <f>E74*10000/E62</f>
        <v>-0.18985837922241067</v>
      </c>
      <c r="F114">
        <f>F74*10000/F62</f>
        <v>-0.1486652437416928</v>
      </c>
      <c r="G114">
        <f>AVERAGE(C114:E114)</f>
        <v>-0.19661985856229558</v>
      </c>
      <c r="H114">
        <f>STDEV(C114:E114)</f>
        <v>0.006167879211762583</v>
      </c>
      <c r="I114">
        <f>(B114*B4+C114*C4+D114*D4+E114*E4+F114*F4)/SUM(B4:F4)</f>
        <v>-0.191193046446737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-0.0008718031844814525</v>
      </c>
      <c r="C115">
        <f>C75*10000/C62</f>
        <v>-0.002585926445120711</v>
      </c>
      <c r="D115">
        <f>D75*10000/D62</f>
        <v>-0.0037902253770256094</v>
      </c>
      <c r="E115">
        <f>E75*10000/E62</f>
        <v>-0.0006501719667068027</v>
      </c>
      <c r="F115">
        <f>F75*10000/F62</f>
        <v>-0.008002950486779242</v>
      </c>
      <c r="G115">
        <f>AVERAGE(C115:E115)</f>
        <v>-0.0023421079296177074</v>
      </c>
      <c r="H115">
        <f>STDEV(C115:E115)</f>
        <v>0.0015841620675581963</v>
      </c>
      <c r="I115">
        <f>(B115*B4+C115*C4+D115*D4+E115*E4+F115*F4)/SUM(B4:F4)</f>
        <v>-0.0028829637879134646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42.695233451666056</v>
      </c>
      <c r="C122">
        <f>C82*10000/C62</f>
        <v>18.327610172394795</v>
      </c>
      <c r="D122">
        <f>D82*10000/D62</f>
        <v>-15.557586015093616</v>
      </c>
      <c r="E122">
        <f>E82*10000/E62</f>
        <v>-2.2335612534664016</v>
      </c>
      <c r="F122">
        <f>F82*10000/F62</f>
        <v>-47.42367114418677</v>
      </c>
      <c r="G122">
        <f>AVERAGE(C122:E122)</f>
        <v>0.17882096794492597</v>
      </c>
      <c r="H122">
        <f>STDEV(C122:E122)</f>
        <v>17.070920337017007</v>
      </c>
      <c r="I122">
        <f>(B122*B4+C122*C4+D122*D4+E122*E4+F122*F4)/SUM(B4:F4)</f>
        <v>0.01073248667754884</v>
      </c>
    </row>
    <row r="123" spans="1:9" ht="12.75">
      <c r="A123" t="s">
        <v>82</v>
      </c>
      <c r="B123">
        <f>B83*10000/B62</f>
        <v>-0.34641031823244456</v>
      </c>
      <c r="C123">
        <f>C83*10000/C62</f>
        <v>0.820839598949852</v>
      </c>
      <c r="D123">
        <f>D83*10000/D62</f>
        <v>-1.6838614425514788</v>
      </c>
      <c r="E123">
        <f>E83*10000/E62</f>
        <v>-1.1396358382135345</v>
      </c>
      <c r="F123">
        <f>F83*10000/F62</f>
        <v>3.8141468776896903</v>
      </c>
      <c r="G123">
        <f>AVERAGE(C123:E123)</f>
        <v>-0.6675525606050537</v>
      </c>
      <c r="H123">
        <f>STDEV(C123:E123)</f>
        <v>1.3173946988555243</v>
      </c>
      <c r="I123">
        <f>(B123*B4+C123*C4+D123*D4+E123*E4+F123*F4)/SUM(B4:F4)</f>
        <v>-0.023557295185625892</v>
      </c>
    </row>
    <row r="124" spans="1:9" ht="12.75">
      <c r="A124" t="s">
        <v>83</v>
      </c>
      <c r="B124">
        <f>B84*10000/B62</f>
        <v>-0.9726008326284813</v>
      </c>
      <c r="C124">
        <f>C84*10000/C62</f>
        <v>-1.0803239558226994</v>
      </c>
      <c r="D124">
        <f>D84*10000/D62</f>
        <v>-1.155344824144508</v>
      </c>
      <c r="E124">
        <f>E84*10000/E62</f>
        <v>1.6448730683164954</v>
      </c>
      <c r="F124">
        <f>F84*10000/F62</f>
        <v>1.777250609959859</v>
      </c>
      <c r="G124">
        <f>AVERAGE(C124:E124)</f>
        <v>-0.19693190388357062</v>
      </c>
      <c r="H124">
        <f>STDEV(C124:E124)</f>
        <v>1.5954908960525611</v>
      </c>
      <c r="I124">
        <f>(B124*B4+C124*C4+D124*D4+E124*E4+F124*F4)/SUM(B4:F4)</f>
        <v>-0.046654775370564575</v>
      </c>
    </row>
    <row r="125" spans="1:9" ht="12.75">
      <c r="A125" t="s">
        <v>84</v>
      </c>
      <c r="B125">
        <f>B85*10000/B62</f>
        <v>-0.10763208325898244</v>
      </c>
      <c r="C125">
        <f>C85*10000/C62</f>
        <v>0.4600963492584006</v>
      </c>
      <c r="D125">
        <f>D85*10000/D62</f>
        <v>-0.05534324542982353</v>
      </c>
      <c r="E125">
        <f>E85*10000/E62</f>
        <v>0.2291544438286488</v>
      </c>
      <c r="F125">
        <f>F85*10000/F62</f>
        <v>-1.5598839597513356</v>
      </c>
      <c r="G125">
        <f>AVERAGE(C125:E125)</f>
        <v>0.21130251588574192</v>
      </c>
      <c r="H125">
        <f>STDEV(C125:E125)</f>
        <v>0.25818309867524103</v>
      </c>
      <c r="I125">
        <f>(B125*B4+C125*C4+D125*D4+E125*E4+F125*F4)/SUM(B4:F4)</f>
        <v>-0.07091464234274159</v>
      </c>
    </row>
    <row r="126" spans="1:9" ht="12.75">
      <c r="A126" t="s">
        <v>85</v>
      </c>
      <c r="B126">
        <f>B86*10000/B62</f>
        <v>-0.057869293457418806</v>
      </c>
      <c r="C126">
        <f>C86*10000/C62</f>
        <v>0.3727785909185136</v>
      </c>
      <c r="D126">
        <f>D86*10000/D62</f>
        <v>-0.13369978032585933</v>
      </c>
      <c r="E126">
        <f>E86*10000/E62</f>
        <v>0.50620403392161</v>
      </c>
      <c r="F126">
        <f>F86*10000/F62</f>
        <v>1.6564544972663982</v>
      </c>
      <c r="G126">
        <f>AVERAGE(C126:E126)</f>
        <v>0.2484276148380881</v>
      </c>
      <c r="H126">
        <f>STDEV(C126:E126)</f>
        <v>0.33758939084519646</v>
      </c>
      <c r="I126">
        <f>(B126*B4+C126*C4+D126*D4+E126*E4+F126*F4)/SUM(B4:F4)</f>
        <v>0.39159032259580057</v>
      </c>
    </row>
    <row r="127" spans="1:9" ht="12.75">
      <c r="A127" t="s">
        <v>86</v>
      </c>
      <c r="B127">
        <f>B87*10000/B62</f>
        <v>-0.21400218730389822</v>
      </c>
      <c r="C127">
        <f>C87*10000/C62</f>
        <v>-0.30685129198826266</v>
      </c>
      <c r="D127">
        <f>D87*10000/D62</f>
        <v>-0.36064387524321256</v>
      </c>
      <c r="E127">
        <f>E87*10000/E62</f>
        <v>-0.1773356646382913</v>
      </c>
      <c r="F127">
        <f>F87*10000/F62</f>
        <v>0.07278688313033109</v>
      </c>
      <c r="G127">
        <f>AVERAGE(C127:E127)</f>
        <v>-0.2816102772899222</v>
      </c>
      <c r="H127">
        <f>STDEV(C127:E127)</f>
        <v>0.09422476657464267</v>
      </c>
      <c r="I127">
        <f>(B127*B4+C127*C4+D127*D4+E127*E4+F127*F4)/SUM(B4:F4)</f>
        <v>-0.2245862603295859</v>
      </c>
    </row>
    <row r="128" spans="1:9" ht="12.75">
      <c r="A128" t="s">
        <v>87</v>
      </c>
      <c r="B128">
        <f>B88*10000/B62</f>
        <v>0.09408667090646314</v>
      </c>
      <c r="C128">
        <f>C88*10000/C62</f>
        <v>-0.4014106711559988</v>
      </c>
      <c r="D128">
        <f>D88*10000/D62</f>
        <v>-0.36699638054629635</v>
      </c>
      <c r="E128">
        <f>E88*10000/E62</f>
        <v>0.18135743883323605</v>
      </c>
      <c r="F128">
        <f>F88*10000/F62</f>
        <v>0.34341509131325804</v>
      </c>
      <c r="G128">
        <f>AVERAGE(C128:E128)</f>
        <v>-0.19568320428968636</v>
      </c>
      <c r="H128">
        <f>STDEV(C128:E128)</f>
        <v>0.3269798476580055</v>
      </c>
      <c r="I128">
        <f>(B128*B4+C128*C4+D128*D4+E128*E4+F128*F4)/SUM(B4:F4)</f>
        <v>-0.0818428289144001</v>
      </c>
    </row>
    <row r="129" spans="1:9" ht="12.75">
      <c r="A129" t="s">
        <v>88</v>
      </c>
      <c r="B129">
        <f>B89*10000/B62</f>
        <v>0.028908656415462336</v>
      </c>
      <c r="C129">
        <f>C89*10000/C62</f>
        <v>-0.028183941630186397</v>
      </c>
      <c r="D129">
        <f>D89*10000/D62</f>
        <v>-0.027717193273663253</v>
      </c>
      <c r="E129">
        <f>E89*10000/E62</f>
        <v>0.09343506543056372</v>
      </c>
      <c r="F129">
        <f>F89*10000/F62</f>
        <v>-0.03882597134463345</v>
      </c>
      <c r="G129">
        <f>AVERAGE(C129:E129)</f>
        <v>0.012511310175571356</v>
      </c>
      <c r="H129">
        <f>STDEV(C129:E129)</f>
        <v>0.07008241638909511</v>
      </c>
      <c r="I129">
        <f>(B129*B4+C129*C4+D129*D4+E129*E4+F129*F4)/SUM(B4:F4)</f>
        <v>0.008043586069318657</v>
      </c>
    </row>
    <row r="130" spans="1:9" ht="12.75">
      <c r="A130" t="s">
        <v>89</v>
      </c>
      <c r="B130">
        <f>B90*10000/B62</f>
        <v>0.010989641954678856</v>
      </c>
      <c r="C130">
        <f>C90*10000/C62</f>
        <v>0.06056807540592153</v>
      </c>
      <c r="D130">
        <f>D90*10000/D62</f>
        <v>-0.01473165316082901</v>
      </c>
      <c r="E130">
        <f>E90*10000/E62</f>
        <v>-0.06675718124660117</v>
      </c>
      <c r="F130">
        <f>F90*10000/F62</f>
        <v>0.24099965192111258</v>
      </c>
      <c r="G130">
        <f>AVERAGE(C130:E130)</f>
        <v>-0.006973586333836217</v>
      </c>
      <c r="H130">
        <f>STDEV(C130:E130)</f>
        <v>0.06401617722167388</v>
      </c>
      <c r="I130">
        <f>(B130*B4+C130*C4+D130*D4+E130*E4+F130*F4)/SUM(B4:F4)</f>
        <v>0.028684154037980178</v>
      </c>
    </row>
    <row r="131" spans="1:9" ht="12.75">
      <c r="A131" t="s">
        <v>90</v>
      </c>
      <c r="B131">
        <f>B91*10000/B62</f>
        <v>-0.024802587426795027</v>
      </c>
      <c r="C131">
        <f>C91*10000/C62</f>
        <v>-0.05489374661333234</v>
      </c>
      <c r="D131">
        <f>D91*10000/D62</f>
        <v>-0.0437666803032047</v>
      </c>
      <c r="E131">
        <f>E91*10000/E62</f>
        <v>0.011536057554364513</v>
      </c>
      <c r="F131">
        <f>F91*10000/F62</f>
        <v>0.013395891714205238</v>
      </c>
      <c r="G131">
        <f>AVERAGE(C131:E131)</f>
        <v>-0.029041456454057507</v>
      </c>
      <c r="H131">
        <f>STDEV(C131:E131)</f>
        <v>0.03557884038997419</v>
      </c>
      <c r="I131">
        <f>(B131*B4+C131*C4+D131*D4+E131*E4+F131*F4)/SUM(B4:F4)</f>
        <v>-0.022777249826446543</v>
      </c>
    </row>
    <row r="132" spans="1:9" ht="12.75">
      <c r="A132" t="s">
        <v>91</v>
      </c>
      <c r="B132">
        <f>B92*10000/B62</f>
        <v>0.01962944224541242</v>
      </c>
      <c r="C132">
        <f>C92*10000/C62</f>
        <v>-0.038217750933465224</v>
      </c>
      <c r="D132">
        <f>D92*10000/D62</f>
        <v>-0.02828175699838377</v>
      </c>
      <c r="E132">
        <f>E92*10000/E62</f>
        <v>0.018325113659149794</v>
      </c>
      <c r="F132">
        <f>F92*10000/F62</f>
        <v>0.011584981068809697</v>
      </c>
      <c r="G132">
        <f>AVERAGE(C132:E132)</f>
        <v>-0.01605813142423307</v>
      </c>
      <c r="H132">
        <f>STDEV(C132:E132)</f>
        <v>0.0301883528983857</v>
      </c>
      <c r="I132">
        <f>(B132*B4+C132*C4+D132*D4+E132*E4+F132*F4)/SUM(B4:F4)</f>
        <v>-0.007200007764237972</v>
      </c>
    </row>
    <row r="133" spans="1:9" ht="12.75">
      <c r="A133" t="s">
        <v>92</v>
      </c>
      <c r="B133">
        <f>B93*10000/B62</f>
        <v>0.11306734005189774</v>
      </c>
      <c r="C133">
        <f>C93*10000/C62</f>
        <v>0.0965517319250938</v>
      </c>
      <c r="D133">
        <f>D93*10000/D62</f>
        <v>0.09903433183308759</v>
      </c>
      <c r="E133">
        <f>E93*10000/E62</f>
        <v>0.10187063848846938</v>
      </c>
      <c r="F133">
        <f>F93*10000/F62</f>
        <v>0.08516456327309456</v>
      </c>
      <c r="G133">
        <f>AVERAGE(C133:E133)</f>
        <v>0.09915223408221692</v>
      </c>
      <c r="H133">
        <f>STDEV(C133:E133)</f>
        <v>0.0026614126817802357</v>
      </c>
      <c r="I133">
        <f>(B133*B4+C133*C4+D133*D4+E133*E4+F133*F4)/SUM(B4:F4)</f>
        <v>0.09930769118903025</v>
      </c>
    </row>
    <row r="134" spans="1:9" ht="12.75">
      <c r="A134" t="s">
        <v>93</v>
      </c>
      <c r="B134">
        <f>B94*10000/B62</f>
        <v>-0.021021941938422592</v>
      </c>
      <c r="C134">
        <f>C94*10000/C62</f>
        <v>-0.003116928438836748</v>
      </c>
      <c r="D134">
        <f>D94*10000/D62</f>
        <v>-6.442759771720208E-05</v>
      </c>
      <c r="E134">
        <f>E94*10000/E62</f>
        <v>-0.005091250323793936</v>
      </c>
      <c r="F134">
        <f>F94*10000/F62</f>
        <v>-0.02290524805322766</v>
      </c>
      <c r="G134">
        <f>AVERAGE(C134:E134)</f>
        <v>-0.0027575354534492957</v>
      </c>
      <c r="H134">
        <f>STDEV(C134:E134)</f>
        <v>0.00253260916217044</v>
      </c>
      <c r="I134">
        <f>(B134*B4+C134*C4+D134*D4+E134*E4+F134*F4)/SUM(B4:F4)</f>
        <v>-0.008092679097118211</v>
      </c>
    </row>
    <row r="135" spans="1:9" ht="12.75">
      <c r="A135" t="s">
        <v>94</v>
      </c>
      <c r="B135">
        <f>B95*10000/B62</f>
        <v>0.001044928419699256</v>
      </c>
      <c r="C135">
        <f>C95*10000/C62</f>
        <v>-0.0020141873467061115</v>
      </c>
      <c r="D135">
        <f>D95*10000/D62</f>
        <v>-0.0006901403432401716</v>
      </c>
      <c r="E135">
        <f>E95*10000/E62</f>
        <v>0.0005308407177559752</v>
      </c>
      <c r="F135">
        <f>F95*10000/F62</f>
        <v>-0.0016010794987309737</v>
      </c>
      <c r="G135">
        <f>AVERAGE(C135:E135)</f>
        <v>-0.0007244956573967693</v>
      </c>
      <c r="H135">
        <f>STDEV(C135:E135)</f>
        <v>0.0012728618062983145</v>
      </c>
      <c r="I135">
        <f>(B135*B4+C135*C4+D135*D4+E135*E4+F135*F4)/SUM(B4:F4)</f>
        <v>-0.0005847287684143642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2004-12-09T14:39:15Z</cp:lastPrinted>
  <dcterms:created xsi:type="dcterms:W3CDTF">2004-12-09T14:39:15Z</dcterms:created>
  <dcterms:modified xsi:type="dcterms:W3CDTF">2004-12-13T13:11:22Z</dcterms:modified>
  <cp:category/>
  <cp:version/>
  <cp:contentType/>
  <cp:contentStatus/>
</cp:coreProperties>
</file>