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<sst xmlns="http://schemas.openxmlformats.org/spreadsheetml/2006/main" count="204" uniqueCount="98">
  <si>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10/12/2004       07:20:13</t>
  </si>
  <si>
    <t>LISSNER</t>
  </si>
  <si>
    <t>HCMQAP430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</si>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</sst>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916188"/>
        <c:axId val="7824717"/>
      </c:lineChart>
      <c:catAx>
        <c:axId val="41916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24717"/>
        <c:crosses val="autoZero"/>
        <c:auto val="1"/>
        <c:lblOffset val="100"/>
        <c:noMultiLvlLbl val="0"/>
      </c:catAx>
      <c:valAx>
        <c:axId val="782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161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</v>
      </c>
      <c r="D4" s="12">
        <v>-0.003749</v>
      </c>
      <c r="E4" s="12">
        <v>-0.003749</v>
      </c>
      <c r="F4" s="24">
        <v>-0.002077</v>
      </c>
      <c r="G4" s="34">
        <v>-0.011688</v>
      </c>
    </row>
    <row r="5" spans="1:7" ht="12.75" thickBot="1">
      <c r="A5" s="44" t="s">
        <v>13</v>
      </c>
      <c r="B5" s="45">
        <v>7.000399</v>
      </c>
      <c r="C5" s="46">
        <v>3.350157</v>
      </c>
      <c r="D5" s="46">
        <v>-1.565988</v>
      </c>
      <c r="E5" s="46">
        <v>-3.558861</v>
      </c>
      <c r="F5" s="47">
        <v>-4.381418</v>
      </c>
      <c r="G5" s="48">
        <v>6.322177</v>
      </c>
    </row>
    <row r="6" spans="1:7" ht="12.75" thickTop="1">
      <c r="A6" s="6" t="s">
        <v>14</v>
      </c>
      <c r="B6" s="39">
        <v>-51.42561</v>
      </c>
      <c r="C6" s="40">
        <v>140.372</v>
      </c>
      <c r="D6" s="40">
        <v>-55.34827</v>
      </c>
      <c r="E6" s="40">
        <v>-15.43838</v>
      </c>
      <c r="F6" s="41">
        <v>-69.70138</v>
      </c>
      <c r="G6" s="42">
        <v>0.001245623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2.357015</v>
      </c>
      <c r="C8" s="13">
        <v>1.143597</v>
      </c>
      <c r="D8" s="13">
        <v>-0.3788637</v>
      </c>
      <c r="E8" s="13">
        <v>2.751319</v>
      </c>
      <c r="F8" s="25">
        <v>-0.327936</v>
      </c>
      <c r="G8" s="35">
        <v>1.144191</v>
      </c>
    </row>
    <row r="9" spans="1:7" ht="12">
      <c r="A9" s="20" t="s">
        <v>17</v>
      </c>
      <c r="B9" s="29">
        <v>0.1432745</v>
      </c>
      <c r="C9" s="13">
        <v>0.03985536</v>
      </c>
      <c r="D9" s="13">
        <v>0.03484547</v>
      </c>
      <c r="E9" s="13">
        <v>1.277479</v>
      </c>
      <c r="F9" s="25">
        <v>-0.7545371</v>
      </c>
      <c r="G9" s="35">
        <v>0.2455609</v>
      </c>
    </row>
    <row r="10" spans="1:7" ht="12">
      <c r="A10" s="20" t="s">
        <v>18</v>
      </c>
      <c r="B10" s="29">
        <v>0.2430322</v>
      </c>
      <c r="C10" s="13">
        <v>0.3182055</v>
      </c>
      <c r="D10" s="13">
        <v>0.2032683</v>
      </c>
      <c r="E10" s="13">
        <v>-0.2108556</v>
      </c>
      <c r="F10" s="25">
        <v>-0.5947993</v>
      </c>
      <c r="G10" s="35">
        <v>0.03075884</v>
      </c>
    </row>
    <row r="11" spans="1:7" ht="12">
      <c r="A11" s="21" t="s">
        <v>19</v>
      </c>
      <c r="B11" s="31">
        <v>3.918344</v>
      </c>
      <c r="C11" s="15">
        <v>1.063787</v>
      </c>
      <c r="D11" s="15">
        <v>1.501205</v>
      </c>
      <c r="E11" s="15">
        <v>1.561203</v>
      </c>
      <c r="F11" s="27">
        <v>14.42138</v>
      </c>
      <c r="G11" s="37">
        <v>3.482491</v>
      </c>
    </row>
    <row r="12" spans="1:7" ht="12">
      <c r="A12" s="20" t="s">
        <v>20</v>
      </c>
      <c r="B12" s="29">
        <v>0.1676336</v>
      </c>
      <c r="C12" s="13">
        <v>-0.1944312</v>
      </c>
      <c r="D12" s="13">
        <v>0.01819843</v>
      </c>
      <c r="E12" s="13">
        <v>0.3890631</v>
      </c>
      <c r="F12" s="25">
        <v>0.1265743</v>
      </c>
      <c r="G12" s="35">
        <v>0.09236098</v>
      </c>
    </row>
    <row r="13" spans="1:7" ht="12">
      <c r="A13" s="20" t="s">
        <v>21</v>
      </c>
      <c r="B13" s="29">
        <v>-0.1370823</v>
      </c>
      <c r="C13" s="13">
        <v>-0.06805007</v>
      </c>
      <c r="D13" s="13">
        <v>-0.02353382</v>
      </c>
      <c r="E13" s="13">
        <v>0.1559069</v>
      </c>
      <c r="F13" s="25">
        <v>-0.1417684</v>
      </c>
      <c r="G13" s="35">
        <v>-0.02329743</v>
      </c>
    </row>
    <row r="14" spans="1:7" ht="12">
      <c r="A14" s="20" t="s">
        <v>22</v>
      </c>
      <c r="B14" s="29">
        <v>0.01856508</v>
      </c>
      <c r="C14" s="13">
        <v>0.08183064</v>
      </c>
      <c r="D14" s="13">
        <v>-0.02095609</v>
      </c>
      <c r="E14" s="13">
        <v>-0.08371946</v>
      </c>
      <c r="F14" s="25">
        <v>0.161973</v>
      </c>
      <c r="G14" s="35">
        <v>0.01878538</v>
      </c>
    </row>
    <row r="15" spans="1:7" ht="12">
      <c r="A15" s="21" t="s">
        <v>23</v>
      </c>
      <c r="B15" s="31">
        <v>-0.3282244</v>
      </c>
      <c r="C15" s="15">
        <v>-0.2348062</v>
      </c>
      <c r="D15" s="15">
        <v>-0.1898122</v>
      </c>
      <c r="E15" s="15">
        <v>-0.1839142</v>
      </c>
      <c r="F15" s="27">
        <v>-0.3525789</v>
      </c>
      <c r="G15" s="37">
        <v>-0.2409916</v>
      </c>
    </row>
    <row r="16" spans="1:7" ht="12">
      <c r="A16" s="20" t="s">
        <v>24</v>
      </c>
      <c r="B16" s="29">
        <v>-0.02622679</v>
      </c>
      <c r="C16" s="13">
        <v>-0.04645209</v>
      </c>
      <c r="D16" s="13">
        <v>0.02305232</v>
      </c>
      <c r="E16" s="13">
        <v>0.02433201</v>
      </c>
      <c r="F16" s="25">
        <v>-0.01805599</v>
      </c>
      <c r="G16" s="35">
        <v>-0.005994001</v>
      </c>
    </row>
    <row r="17" spans="1:7" ht="12">
      <c r="A17" s="20" t="s">
        <v>25</v>
      </c>
      <c r="B17" s="29">
        <v>-0.04404153</v>
      </c>
      <c r="C17" s="13">
        <v>-0.0298644</v>
      </c>
      <c r="D17" s="13">
        <v>-0.03366213</v>
      </c>
      <c r="E17" s="13">
        <v>-0.02653197</v>
      </c>
      <c r="F17" s="25">
        <v>-0.03618251</v>
      </c>
      <c r="G17" s="35">
        <v>-0.03287204</v>
      </c>
    </row>
    <row r="18" spans="1:7" ht="12">
      <c r="A18" s="20" t="s">
        <v>26</v>
      </c>
      <c r="B18" s="29">
        <v>0.03979059</v>
      </c>
      <c r="C18" s="13">
        <v>0.005556063</v>
      </c>
      <c r="D18" s="13">
        <v>0.03482974</v>
      </c>
      <c r="E18" s="13">
        <v>0.03240099</v>
      </c>
      <c r="F18" s="25">
        <v>0.01393441</v>
      </c>
      <c r="G18" s="35">
        <v>0.02514469</v>
      </c>
    </row>
    <row r="19" spans="1:7" ht="12">
      <c r="A19" s="21" t="s">
        <v>27</v>
      </c>
      <c r="B19" s="31">
        <v>-0.1991083</v>
      </c>
      <c r="C19" s="15">
        <v>-0.1637863</v>
      </c>
      <c r="D19" s="15">
        <v>-0.1768569</v>
      </c>
      <c r="E19" s="15">
        <v>-0.1789447</v>
      </c>
      <c r="F19" s="27">
        <v>-0.1430836</v>
      </c>
      <c r="G19" s="37">
        <v>-0.1729448</v>
      </c>
    </row>
    <row r="20" spans="1:7" ht="12.75" thickBot="1">
      <c r="A20" s="44" t="s">
        <v>28</v>
      </c>
      <c r="B20" s="45">
        <v>0.001559204</v>
      </c>
      <c r="C20" s="46">
        <v>0.0001554919</v>
      </c>
      <c r="D20" s="46">
        <v>-0.001250995</v>
      </c>
      <c r="E20" s="46">
        <v>0.0008124573</v>
      </c>
      <c r="F20" s="47">
        <v>-0.001644109</v>
      </c>
      <c r="G20" s="48">
        <v>-6.10266E-05</v>
      </c>
    </row>
    <row r="21" spans="1:7" ht="12.75" thickTop="1">
      <c r="A21" s="6" t="s">
        <v>29</v>
      </c>
      <c r="B21" s="39">
        <v>-32.39248</v>
      </c>
      <c r="C21" s="40">
        <v>74.78897</v>
      </c>
      <c r="D21" s="40">
        <v>5.490921</v>
      </c>
      <c r="E21" s="40">
        <v>10.60742</v>
      </c>
      <c r="F21" s="41">
        <v>-128.7246</v>
      </c>
      <c r="G21" s="43">
        <v>0.01686413</v>
      </c>
    </row>
    <row r="22" spans="1:7" ht="12">
      <c r="A22" s="20" t="s">
        <v>30</v>
      </c>
      <c r="B22" s="29">
        <v>140.0171</v>
      </c>
      <c r="C22" s="13">
        <v>67.00415</v>
      </c>
      <c r="D22" s="13">
        <v>-31.31987</v>
      </c>
      <c r="E22" s="13">
        <v>-71.17842</v>
      </c>
      <c r="F22" s="25">
        <v>-87.6306</v>
      </c>
      <c r="G22" s="36">
        <v>0</v>
      </c>
    </row>
    <row r="23" spans="1:7" ht="12">
      <c r="A23" s="20" t="s">
        <v>31</v>
      </c>
      <c r="B23" s="29">
        <v>-1.638192</v>
      </c>
      <c r="C23" s="13">
        <v>-0.8098598</v>
      </c>
      <c r="D23" s="13">
        <v>0.3042251</v>
      </c>
      <c r="E23" s="13">
        <v>0.8280638</v>
      </c>
      <c r="F23" s="25">
        <v>4.622737</v>
      </c>
      <c r="G23" s="35">
        <v>0.4555477</v>
      </c>
    </row>
    <row r="24" spans="1:7" ht="12">
      <c r="A24" s="20" t="s">
        <v>32</v>
      </c>
      <c r="B24" s="49">
        <v>3.980677</v>
      </c>
      <c r="C24" s="50">
        <v>-0.7470441</v>
      </c>
      <c r="D24" s="50">
        <v>5.544464</v>
      </c>
      <c r="E24" s="50">
        <v>2.277986</v>
      </c>
      <c r="F24" s="51">
        <v>2.992371</v>
      </c>
      <c r="G24" s="35">
        <v>2.67802</v>
      </c>
    </row>
    <row r="25" spans="1:7" ht="12">
      <c r="A25" s="20" t="s">
        <v>33</v>
      </c>
      <c r="B25" s="29">
        <v>-0.1489128</v>
      </c>
      <c r="C25" s="13">
        <v>-0.4425865</v>
      </c>
      <c r="D25" s="13">
        <v>0.2712126</v>
      </c>
      <c r="E25" s="13">
        <v>0.1428515</v>
      </c>
      <c r="F25" s="25">
        <v>-2.549737</v>
      </c>
      <c r="G25" s="35">
        <v>-0.3682043</v>
      </c>
    </row>
    <row r="26" spans="1:7" ht="12">
      <c r="A26" s="21" t="s">
        <v>34</v>
      </c>
      <c r="B26" s="31">
        <v>1.157722</v>
      </c>
      <c r="C26" s="15">
        <v>0.6645763</v>
      </c>
      <c r="D26" s="15">
        <v>0.05663467</v>
      </c>
      <c r="E26" s="15">
        <v>0.5674405</v>
      </c>
      <c r="F26" s="27">
        <v>1.295027</v>
      </c>
      <c r="G26" s="37">
        <v>0.6504393</v>
      </c>
    </row>
    <row r="27" spans="1:7" ht="12">
      <c r="A27" s="20" t="s">
        <v>35</v>
      </c>
      <c r="B27" s="29">
        <v>0.1535893</v>
      </c>
      <c r="C27" s="13">
        <v>0.02769914</v>
      </c>
      <c r="D27" s="13">
        <v>-0.1989987</v>
      </c>
      <c r="E27" s="13">
        <v>-0.1453549</v>
      </c>
      <c r="F27" s="25">
        <v>0.1683691</v>
      </c>
      <c r="G27" s="35">
        <v>-0.03143852</v>
      </c>
    </row>
    <row r="28" spans="1:7" ht="12">
      <c r="A28" s="20" t="s">
        <v>36</v>
      </c>
      <c r="B28" s="29">
        <v>0.7440972</v>
      </c>
      <c r="C28" s="13">
        <v>-0.0868172</v>
      </c>
      <c r="D28" s="13">
        <v>0.567125</v>
      </c>
      <c r="E28" s="13">
        <v>0.5708751</v>
      </c>
      <c r="F28" s="25">
        <v>0.5852466</v>
      </c>
      <c r="G28" s="35">
        <v>0.4387783</v>
      </c>
    </row>
    <row r="29" spans="1:7" ht="12">
      <c r="A29" s="20" t="s">
        <v>37</v>
      </c>
      <c r="B29" s="29">
        <v>-0.03427702</v>
      </c>
      <c r="C29" s="13">
        <v>-0.0686695</v>
      </c>
      <c r="D29" s="13">
        <v>-0.02720541</v>
      </c>
      <c r="E29" s="13">
        <v>0.007219361</v>
      </c>
      <c r="F29" s="25">
        <v>0.01544788</v>
      </c>
      <c r="G29" s="35">
        <v>-0.02424745</v>
      </c>
    </row>
    <row r="30" spans="1:7" ht="12">
      <c r="A30" s="21" t="s">
        <v>38</v>
      </c>
      <c r="B30" s="31">
        <v>0.07506001</v>
      </c>
      <c r="C30" s="15">
        <v>0.02269019</v>
      </c>
      <c r="D30" s="15">
        <v>-0.04352369</v>
      </c>
      <c r="E30" s="15">
        <v>-0.06324414</v>
      </c>
      <c r="F30" s="27">
        <v>0.2079005</v>
      </c>
      <c r="G30" s="37">
        <v>0.01838554</v>
      </c>
    </row>
    <row r="31" spans="1:7" ht="12">
      <c r="A31" s="20" t="s">
        <v>39</v>
      </c>
      <c r="B31" s="29">
        <v>0.02108248</v>
      </c>
      <c r="C31" s="13">
        <v>-0.0338785</v>
      </c>
      <c r="D31" s="13">
        <v>-0.05669631</v>
      </c>
      <c r="E31" s="13">
        <v>-0.02257805</v>
      </c>
      <c r="F31" s="25">
        <v>-0.003220984</v>
      </c>
      <c r="G31" s="35">
        <v>-0.02458702</v>
      </c>
    </row>
    <row r="32" spans="1:7" ht="12">
      <c r="A32" s="20" t="s">
        <v>40</v>
      </c>
      <c r="B32" s="29">
        <v>0.0897611</v>
      </c>
      <c r="C32" s="13">
        <v>-0.001109576</v>
      </c>
      <c r="D32" s="13">
        <v>0.03062035</v>
      </c>
      <c r="E32" s="13">
        <v>0.08528845</v>
      </c>
      <c r="F32" s="25">
        <v>0.07536407</v>
      </c>
      <c r="G32" s="35">
        <v>0.05068084</v>
      </c>
    </row>
    <row r="33" spans="1:7" ht="12">
      <c r="A33" s="20" t="s">
        <v>41</v>
      </c>
      <c r="B33" s="29">
        <v>0.1273173</v>
      </c>
      <c r="C33" s="13">
        <v>0.06416706</v>
      </c>
      <c r="D33" s="13">
        <v>0.08524971</v>
      </c>
      <c r="E33" s="13">
        <v>0.08043188</v>
      </c>
      <c r="F33" s="25">
        <v>0.09658577</v>
      </c>
      <c r="G33" s="35">
        <v>0.0866319</v>
      </c>
    </row>
    <row r="34" spans="1:7" ht="12">
      <c r="A34" s="21" t="s">
        <v>42</v>
      </c>
      <c r="B34" s="31">
        <v>-0.02472231</v>
      </c>
      <c r="C34" s="15">
        <v>-0.01102147</v>
      </c>
      <c r="D34" s="15">
        <v>-0.001372995</v>
      </c>
      <c r="E34" s="15">
        <v>0.001850705</v>
      </c>
      <c r="F34" s="27">
        <v>-0.02214295</v>
      </c>
      <c r="G34" s="37">
        <v>-0.009060918</v>
      </c>
    </row>
    <row r="35" spans="1:7" ht="12.75" thickBot="1">
      <c r="A35" s="22" t="s">
        <v>43</v>
      </c>
      <c r="B35" s="32">
        <v>-0.001386196</v>
      </c>
      <c r="C35" s="16">
        <v>-0.004192604</v>
      </c>
      <c r="D35" s="16">
        <v>-0.001997311</v>
      </c>
      <c r="E35" s="16">
        <v>-0.003061386</v>
      </c>
      <c r="F35" s="28">
        <v>-0.001929475</v>
      </c>
      <c r="G35" s="38">
        <v>-0.002683725</v>
      </c>
    </row>
    <row r="36" spans="1:7" ht="12">
      <c r="A36" s="4" t="s">
        <v>44</v>
      </c>
      <c r="B36" s="3">
        <v>19.33289</v>
      </c>
      <c r="C36" s="3">
        <v>19.33594</v>
      </c>
      <c r="D36" s="3">
        <v>19.35425</v>
      </c>
      <c r="E36" s="3">
        <v>19.3573</v>
      </c>
      <c r="F36" s="3">
        <v>19.37561</v>
      </c>
      <c r="G36" s="3"/>
    </row>
    <row r="37" spans="1:6" ht="12">
      <c r="A37" s="4" t="s">
        <v>45</v>
      </c>
      <c r="B37" s="2">
        <v>0.3072103</v>
      </c>
      <c r="C37" s="2">
        <v>0.2868652</v>
      </c>
      <c r="D37" s="2">
        <v>0.2787272</v>
      </c>
      <c r="E37" s="2">
        <v>0.2792358</v>
      </c>
      <c r="F37" s="2">
        <v>0.2782186</v>
      </c>
    </row>
    <row r="38" spans="1:7" ht="12">
      <c r="A38" s="4" t="s">
        <v>53</v>
      </c>
      <c r="B38" s="2">
        <v>8.817729E-05</v>
      </c>
      <c r="C38" s="2">
        <v>-0.0002394735</v>
      </c>
      <c r="D38" s="2">
        <v>9.412037E-05</v>
      </c>
      <c r="E38" s="2">
        <v>2.637226E-05</v>
      </c>
      <c r="F38" s="2">
        <v>0.0001165658</v>
      </c>
      <c r="G38" s="2">
        <v>0.0003707466</v>
      </c>
    </row>
    <row r="39" spans="1:7" ht="12.75" thickBot="1">
      <c r="A39" s="4" t="s">
        <v>54</v>
      </c>
      <c r="B39" s="2">
        <v>5.383259E-05</v>
      </c>
      <c r="C39" s="2">
        <v>-0.0001255367</v>
      </c>
      <c r="D39" s="2">
        <v>0</v>
      </c>
      <c r="E39" s="2">
        <v>-1.78449E-05</v>
      </c>
      <c r="F39" s="2">
        <v>0.0002198533</v>
      </c>
      <c r="G39" s="2">
        <v>0.001088625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3.117533</v>
      </c>
      <c r="F40" s="17" t="s">
        <v>48</v>
      </c>
      <c r="G40" s="8">
        <v>54.983514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</v>
      </c>
      <c r="D4">
        <v>0.003749</v>
      </c>
      <c r="E4">
        <v>0.003749</v>
      </c>
      <c r="F4">
        <v>0.002077</v>
      </c>
      <c r="G4">
        <v>0.011688</v>
      </c>
    </row>
    <row r="5" spans="1:7" ht="12.75">
      <c r="A5" t="s">
        <v>13</v>
      </c>
      <c r="B5">
        <v>7.000399</v>
      </c>
      <c r="C5">
        <v>3.350157</v>
      </c>
      <c r="D5">
        <v>-1.565988</v>
      </c>
      <c r="E5">
        <v>-3.558861</v>
      </c>
      <c r="F5">
        <v>-4.381418</v>
      </c>
      <c r="G5">
        <v>6.322177</v>
      </c>
    </row>
    <row r="6" spans="1:7" ht="12.75">
      <c r="A6" t="s">
        <v>14</v>
      </c>
      <c r="B6" s="52">
        <v>-51.42561</v>
      </c>
      <c r="C6" s="52">
        <v>140.372</v>
      </c>
      <c r="D6" s="52">
        <v>-55.34827</v>
      </c>
      <c r="E6" s="52">
        <v>-15.43838</v>
      </c>
      <c r="F6" s="52">
        <v>-69.70138</v>
      </c>
      <c r="G6" s="52">
        <v>0.001245623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2.357015</v>
      </c>
      <c r="C8" s="52">
        <v>1.143597</v>
      </c>
      <c r="D8" s="52">
        <v>-0.3788637</v>
      </c>
      <c r="E8" s="52">
        <v>2.751319</v>
      </c>
      <c r="F8" s="52">
        <v>-0.327936</v>
      </c>
      <c r="G8" s="52">
        <v>1.144191</v>
      </c>
    </row>
    <row r="9" spans="1:7" ht="12.75">
      <c r="A9" t="s">
        <v>17</v>
      </c>
      <c r="B9" s="52">
        <v>0.1432745</v>
      </c>
      <c r="C9" s="52">
        <v>0.03985536</v>
      </c>
      <c r="D9" s="52">
        <v>0.03484547</v>
      </c>
      <c r="E9" s="52">
        <v>1.277479</v>
      </c>
      <c r="F9" s="52">
        <v>-0.7545371</v>
      </c>
      <c r="G9" s="52">
        <v>0.2455609</v>
      </c>
    </row>
    <row r="10" spans="1:7" ht="12.75">
      <c r="A10" t="s">
        <v>18</v>
      </c>
      <c r="B10" s="52">
        <v>0.2430322</v>
      </c>
      <c r="C10" s="52">
        <v>0.3182055</v>
      </c>
      <c r="D10" s="52">
        <v>0.2032683</v>
      </c>
      <c r="E10" s="52">
        <v>-0.2108556</v>
      </c>
      <c r="F10" s="52">
        <v>-0.5947993</v>
      </c>
      <c r="G10" s="52">
        <v>0.03075884</v>
      </c>
    </row>
    <row r="11" spans="1:7" ht="12.75">
      <c r="A11" t="s">
        <v>19</v>
      </c>
      <c r="B11" s="52">
        <v>3.918344</v>
      </c>
      <c r="C11" s="52">
        <v>1.063787</v>
      </c>
      <c r="D11" s="52">
        <v>1.501205</v>
      </c>
      <c r="E11" s="52">
        <v>1.561203</v>
      </c>
      <c r="F11" s="52">
        <v>14.42138</v>
      </c>
      <c r="G11" s="52">
        <v>3.482491</v>
      </c>
    </row>
    <row r="12" spans="1:7" ht="12.75">
      <c r="A12" t="s">
        <v>20</v>
      </c>
      <c r="B12" s="52">
        <v>0.1676336</v>
      </c>
      <c r="C12" s="52">
        <v>-0.1944312</v>
      </c>
      <c r="D12" s="52">
        <v>0.01819843</v>
      </c>
      <c r="E12" s="52">
        <v>0.3890631</v>
      </c>
      <c r="F12" s="52">
        <v>0.1265743</v>
      </c>
      <c r="G12" s="52">
        <v>0.09236098</v>
      </c>
    </row>
    <row r="13" spans="1:7" ht="12.75">
      <c r="A13" t="s">
        <v>21</v>
      </c>
      <c r="B13" s="52">
        <v>-0.1370823</v>
      </c>
      <c r="C13" s="52">
        <v>-0.06805007</v>
      </c>
      <c r="D13" s="52">
        <v>-0.02353382</v>
      </c>
      <c r="E13" s="52">
        <v>0.1559069</v>
      </c>
      <c r="F13" s="52">
        <v>-0.1417684</v>
      </c>
      <c r="G13" s="52">
        <v>-0.02329743</v>
      </c>
    </row>
    <row r="14" spans="1:7" ht="12.75">
      <c r="A14" t="s">
        <v>22</v>
      </c>
      <c r="B14" s="52">
        <v>0.01856508</v>
      </c>
      <c r="C14" s="52">
        <v>0.08183064</v>
      </c>
      <c r="D14" s="52">
        <v>-0.02095609</v>
      </c>
      <c r="E14" s="52">
        <v>-0.08371946</v>
      </c>
      <c r="F14" s="52">
        <v>0.161973</v>
      </c>
      <c r="G14" s="52">
        <v>0.01878538</v>
      </c>
    </row>
    <row r="15" spans="1:7" ht="12.75">
      <c r="A15" t="s">
        <v>23</v>
      </c>
      <c r="B15" s="52">
        <v>-0.3282244</v>
      </c>
      <c r="C15" s="52">
        <v>-0.2348062</v>
      </c>
      <c r="D15" s="52">
        <v>-0.1898122</v>
      </c>
      <c r="E15" s="52">
        <v>-0.1839142</v>
      </c>
      <c r="F15" s="52">
        <v>-0.3525789</v>
      </c>
      <c r="G15" s="52">
        <v>-0.2409916</v>
      </c>
    </row>
    <row r="16" spans="1:7" ht="12.75">
      <c r="A16" t="s">
        <v>24</v>
      </c>
      <c r="B16" s="52">
        <v>-0.02622679</v>
      </c>
      <c r="C16" s="52">
        <v>-0.04645209</v>
      </c>
      <c r="D16" s="52">
        <v>0.02305232</v>
      </c>
      <c r="E16" s="52">
        <v>0.02433201</v>
      </c>
      <c r="F16" s="52">
        <v>-0.01805599</v>
      </c>
      <c r="G16" s="52">
        <v>-0.005994001</v>
      </c>
    </row>
    <row r="17" spans="1:7" ht="12.75">
      <c r="A17" t="s">
        <v>25</v>
      </c>
      <c r="B17" s="52">
        <v>-0.04404153</v>
      </c>
      <c r="C17" s="52">
        <v>-0.0298644</v>
      </c>
      <c r="D17" s="52">
        <v>-0.03366213</v>
      </c>
      <c r="E17" s="52">
        <v>-0.02653197</v>
      </c>
      <c r="F17" s="52">
        <v>-0.03618251</v>
      </c>
      <c r="G17" s="52">
        <v>-0.03287204</v>
      </c>
    </row>
    <row r="18" spans="1:7" ht="12.75">
      <c r="A18" t="s">
        <v>26</v>
      </c>
      <c r="B18" s="52">
        <v>0.03979059</v>
      </c>
      <c r="C18" s="52">
        <v>0.005556063</v>
      </c>
      <c r="D18" s="52">
        <v>0.03482974</v>
      </c>
      <c r="E18" s="52">
        <v>0.03240099</v>
      </c>
      <c r="F18" s="52">
        <v>0.01393441</v>
      </c>
      <c r="G18" s="52">
        <v>0.02514469</v>
      </c>
    </row>
    <row r="19" spans="1:7" ht="12.75">
      <c r="A19" t="s">
        <v>27</v>
      </c>
      <c r="B19" s="52">
        <v>-0.1991083</v>
      </c>
      <c r="C19" s="52">
        <v>-0.1637863</v>
      </c>
      <c r="D19" s="52">
        <v>-0.1768569</v>
      </c>
      <c r="E19" s="52">
        <v>-0.1789447</v>
      </c>
      <c r="F19" s="52">
        <v>-0.1430836</v>
      </c>
      <c r="G19" s="52">
        <v>-0.1729448</v>
      </c>
    </row>
    <row r="20" spans="1:7" ht="12.75">
      <c r="A20" t="s">
        <v>28</v>
      </c>
      <c r="B20" s="52">
        <v>0.001559204</v>
      </c>
      <c r="C20" s="52">
        <v>0.0001554919</v>
      </c>
      <c r="D20" s="52">
        <v>-0.001250995</v>
      </c>
      <c r="E20" s="52">
        <v>0.0008124573</v>
      </c>
      <c r="F20" s="52">
        <v>-0.001644109</v>
      </c>
      <c r="G20" s="52">
        <v>-6.10266E-05</v>
      </c>
    </row>
    <row r="21" spans="1:7" ht="12.75">
      <c r="A21" t="s">
        <v>29</v>
      </c>
      <c r="B21" s="52">
        <v>-32.39248</v>
      </c>
      <c r="C21" s="52">
        <v>74.78897</v>
      </c>
      <c r="D21" s="52">
        <v>5.490921</v>
      </c>
      <c r="E21" s="52">
        <v>10.60742</v>
      </c>
      <c r="F21" s="52">
        <v>-128.7246</v>
      </c>
      <c r="G21" s="52">
        <v>0.01686413</v>
      </c>
    </row>
    <row r="22" spans="1:7" ht="12.75">
      <c r="A22" t="s">
        <v>30</v>
      </c>
      <c r="B22" s="52">
        <v>140.0171</v>
      </c>
      <c r="C22" s="52">
        <v>67.00415</v>
      </c>
      <c r="D22" s="52">
        <v>-31.31987</v>
      </c>
      <c r="E22" s="52">
        <v>-71.17842</v>
      </c>
      <c r="F22" s="52">
        <v>-87.6306</v>
      </c>
      <c r="G22" s="52">
        <v>0</v>
      </c>
    </row>
    <row r="23" spans="1:7" ht="12.75">
      <c r="A23" t="s">
        <v>31</v>
      </c>
      <c r="B23" s="52">
        <v>-1.638192</v>
      </c>
      <c r="C23" s="52">
        <v>-0.8098598</v>
      </c>
      <c r="D23" s="52">
        <v>0.3042251</v>
      </c>
      <c r="E23" s="52">
        <v>0.8280638</v>
      </c>
      <c r="F23" s="52">
        <v>4.622737</v>
      </c>
      <c r="G23" s="52">
        <v>0.4555477</v>
      </c>
    </row>
    <row r="24" spans="1:7" ht="12.75">
      <c r="A24" t="s">
        <v>32</v>
      </c>
      <c r="B24" s="52">
        <v>3.980677</v>
      </c>
      <c r="C24" s="52">
        <v>-0.7470441</v>
      </c>
      <c r="D24" s="52">
        <v>5.544464</v>
      </c>
      <c r="E24" s="52">
        <v>2.277986</v>
      </c>
      <c r="F24" s="52">
        <v>2.992371</v>
      </c>
      <c r="G24" s="52">
        <v>2.67802</v>
      </c>
    </row>
    <row r="25" spans="1:7" ht="12.75">
      <c r="A25" t="s">
        <v>33</v>
      </c>
      <c r="B25" s="52">
        <v>-0.1489128</v>
      </c>
      <c r="C25" s="52">
        <v>-0.4425865</v>
      </c>
      <c r="D25" s="52">
        <v>0.2712126</v>
      </c>
      <c r="E25" s="52">
        <v>0.1428515</v>
      </c>
      <c r="F25" s="52">
        <v>-2.549737</v>
      </c>
      <c r="G25" s="52">
        <v>-0.3682043</v>
      </c>
    </row>
    <row r="26" spans="1:7" ht="12.75">
      <c r="A26" t="s">
        <v>34</v>
      </c>
      <c r="B26" s="52">
        <v>1.157722</v>
      </c>
      <c r="C26" s="52">
        <v>0.6645763</v>
      </c>
      <c r="D26" s="52">
        <v>0.05663467</v>
      </c>
      <c r="E26" s="52">
        <v>0.5674405</v>
      </c>
      <c r="F26" s="52">
        <v>1.295027</v>
      </c>
      <c r="G26" s="52">
        <v>0.6504393</v>
      </c>
    </row>
    <row r="27" spans="1:7" ht="12.75">
      <c r="A27" t="s">
        <v>35</v>
      </c>
      <c r="B27" s="52">
        <v>0.1535893</v>
      </c>
      <c r="C27" s="52">
        <v>0.02769914</v>
      </c>
      <c r="D27" s="52">
        <v>-0.1989987</v>
      </c>
      <c r="E27" s="52">
        <v>-0.1453549</v>
      </c>
      <c r="F27" s="52">
        <v>0.1683691</v>
      </c>
      <c r="G27" s="52">
        <v>-0.03143852</v>
      </c>
    </row>
    <row r="28" spans="1:7" ht="12.75">
      <c r="A28" t="s">
        <v>36</v>
      </c>
      <c r="B28" s="52">
        <v>0.7440972</v>
      </c>
      <c r="C28" s="52">
        <v>-0.0868172</v>
      </c>
      <c r="D28" s="52">
        <v>0.567125</v>
      </c>
      <c r="E28" s="52">
        <v>0.5708751</v>
      </c>
      <c r="F28" s="52">
        <v>0.5852466</v>
      </c>
      <c r="G28" s="52">
        <v>0.4387783</v>
      </c>
    </row>
    <row r="29" spans="1:7" ht="12.75">
      <c r="A29" t="s">
        <v>37</v>
      </c>
      <c r="B29" s="52">
        <v>-0.03427702</v>
      </c>
      <c r="C29" s="52">
        <v>-0.0686695</v>
      </c>
      <c r="D29" s="52">
        <v>-0.02720541</v>
      </c>
      <c r="E29" s="52">
        <v>0.007219361</v>
      </c>
      <c r="F29" s="52">
        <v>0.01544788</v>
      </c>
      <c r="G29" s="52">
        <v>-0.02424745</v>
      </c>
    </row>
    <row r="30" spans="1:7" ht="12.75">
      <c r="A30" t="s">
        <v>38</v>
      </c>
      <c r="B30" s="52">
        <v>0.07506001</v>
      </c>
      <c r="C30" s="52">
        <v>0.02269019</v>
      </c>
      <c r="D30" s="52">
        <v>-0.04352369</v>
      </c>
      <c r="E30" s="52">
        <v>-0.06324414</v>
      </c>
      <c r="F30" s="52">
        <v>0.2079005</v>
      </c>
      <c r="G30" s="52">
        <v>0.01838554</v>
      </c>
    </row>
    <row r="31" spans="1:7" ht="12.75">
      <c r="A31" t="s">
        <v>39</v>
      </c>
      <c r="B31" s="52">
        <v>0.02108248</v>
      </c>
      <c r="C31" s="52">
        <v>-0.0338785</v>
      </c>
      <c r="D31" s="52">
        <v>-0.05669631</v>
      </c>
      <c r="E31" s="52">
        <v>-0.02257805</v>
      </c>
      <c r="F31" s="52">
        <v>-0.003220984</v>
      </c>
      <c r="G31" s="52">
        <v>-0.02458702</v>
      </c>
    </row>
    <row r="32" spans="1:7" ht="12.75">
      <c r="A32" t="s">
        <v>40</v>
      </c>
      <c r="B32" s="52">
        <v>0.0897611</v>
      </c>
      <c r="C32" s="52">
        <v>-0.001109576</v>
      </c>
      <c r="D32" s="52">
        <v>0.03062035</v>
      </c>
      <c r="E32" s="52">
        <v>0.08528845</v>
      </c>
      <c r="F32" s="52">
        <v>0.07536407</v>
      </c>
      <c r="G32" s="52">
        <v>0.05068084</v>
      </c>
    </row>
    <row r="33" spans="1:7" ht="12.75">
      <c r="A33" t="s">
        <v>41</v>
      </c>
      <c r="B33" s="52">
        <v>0.1273173</v>
      </c>
      <c r="C33" s="52">
        <v>0.06416706</v>
      </c>
      <c r="D33" s="52">
        <v>0.08524971</v>
      </c>
      <c r="E33" s="52">
        <v>0.08043188</v>
      </c>
      <c r="F33" s="52">
        <v>0.09658577</v>
      </c>
      <c r="G33" s="52">
        <v>0.0866319</v>
      </c>
    </row>
    <row r="34" spans="1:7" ht="12.75">
      <c r="A34" t="s">
        <v>42</v>
      </c>
      <c r="B34" s="52">
        <v>-0.02472231</v>
      </c>
      <c r="C34" s="52">
        <v>-0.01102147</v>
      </c>
      <c r="D34" s="52">
        <v>-0.001372995</v>
      </c>
      <c r="E34" s="52">
        <v>0.001850705</v>
      </c>
      <c r="F34" s="52">
        <v>-0.02214295</v>
      </c>
      <c r="G34" s="52">
        <v>-0.009060918</v>
      </c>
    </row>
    <row r="35" spans="1:7" ht="12.75">
      <c r="A35" t="s">
        <v>43</v>
      </c>
      <c r="B35" s="52">
        <v>-0.001386196</v>
      </c>
      <c r="C35" s="52">
        <v>-0.004192604</v>
      </c>
      <c r="D35" s="52">
        <v>-0.001997311</v>
      </c>
      <c r="E35" s="52">
        <v>-0.003061386</v>
      </c>
      <c r="F35" s="52">
        <v>-0.001929475</v>
      </c>
      <c r="G35" s="52">
        <v>-0.002683725</v>
      </c>
    </row>
    <row r="36" spans="1:6" ht="12.75">
      <c r="A36" t="s">
        <v>44</v>
      </c>
      <c r="B36" s="52">
        <v>19.33289</v>
      </c>
      <c r="C36" s="52">
        <v>19.33594</v>
      </c>
      <c r="D36" s="52">
        <v>19.35425</v>
      </c>
      <c r="E36" s="52">
        <v>19.3573</v>
      </c>
      <c r="F36" s="52">
        <v>19.37561</v>
      </c>
    </row>
    <row r="37" spans="1:6" ht="12.75">
      <c r="A37" t="s">
        <v>45</v>
      </c>
      <c r="B37" s="52">
        <v>0.3072103</v>
      </c>
      <c r="C37" s="52">
        <v>0.2868652</v>
      </c>
      <c r="D37" s="52">
        <v>0.2787272</v>
      </c>
      <c r="E37" s="52">
        <v>0.2792358</v>
      </c>
      <c r="F37" s="52">
        <v>0.2782186</v>
      </c>
    </row>
    <row r="38" spans="1:7" ht="12.75">
      <c r="A38" t="s">
        <v>55</v>
      </c>
      <c r="B38" s="52">
        <v>8.817729E-05</v>
      </c>
      <c r="C38" s="52">
        <v>-0.0002394735</v>
      </c>
      <c r="D38" s="52">
        <v>9.412037E-05</v>
      </c>
      <c r="E38" s="52">
        <v>2.637226E-05</v>
      </c>
      <c r="F38" s="52">
        <v>0.0001165658</v>
      </c>
      <c r="G38" s="52">
        <v>0.0003707466</v>
      </c>
    </row>
    <row r="39" spans="1:7" ht="12.75">
      <c r="A39" t="s">
        <v>56</v>
      </c>
      <c r="B39" s="52">
        <v>5.383259E-05</v>
      </c>
      <c r="C39" s="52">
        <v>-0.0001255367</v>
      </c>
      <c r="D39" s="52">
        <v>0</v>
      </c>
      <c r="E39" s="52">
        <v>-1.78449E-05</v>
      </c>
      <c r="F39" s="52">
        <v>0.0002198533</v>
      </c>
      <c r="G39" s="52">
        <v>0.001088625</v>
      </c>
    </row>
    <row r="40" spans="2:7" ht="12.75">
      <c r="B40" t="s">
        <v>46</v>
      </c>
      <c r="C40">
        <v>-0.003749</v>
      </c>
      <c r="D40" t="s">
        <v>47</v>
      </c>
      <c r="E40">
        <v>3.117533</v>
      </c>
      <c r="F40" t="s">
        <v>48</v>
      </c>
      <c r="G40">
        <v>54.983514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8.817728521885021E-05</v>
      </c>
      <c r="C50">
        <f>-0.017/(C7*C7+C22*C22)*(C21*C22+C6*C7)</f>
        <v>-0.00023947354783260253</v>
      </c>
      <c r="D50">
        <f>-0.017/(D7*D7+D22*D22)*(D21*D22+D6*D7)</f>
        <v>9.412037147945656E-05</v>
      </c>
      <c r="E50">
        <f>-0.017/(E7*E7+E22*E22)*(E21*E22+E6*E7)</f>
        <v>2.6372263181535092E-05</v>
      </c>
      <c r="F50">
        <f>-0.017/(F7*F7+F22*F22)*(F21*F22+F6*F7)</f>
        <v>0.00011656575840456699</v>
      </c>
      <c r="G50">
        <f>(B50*B$4+C50*C$4+D50*D$4+E50*E$4+F50*F$4)/SUM(B$4:F$4)</f>
        <v>-3.037670916069115E-07</v>
      </c>
    </row>
    <row r="51" spans="1:7" ht="12.75">
      <c r="A51" t="s">
        <v>59</v>
      </c>
      <c r="B51">
        <f>-0.017/(B7*B7+B22*B22)*(B21*B7-B6*B22)</f>
        <v>5.383258322377838E-05</v>
      </c>
      <c r="C51">
        <f>-0.017/(C7*C7+C22*C22)*(C21*C7-C6*C22)</f>
        <v>-0.00012553667684799924</v>
      </c>
      <c r="D51">
        <f>-0.017/(D7*D7+D22*D22)*(D21*D7-D6*D22)</f>
        <v>-9.039781920091173E-06</v>
      </c>
      <c r="E51">
        <f>-0.017/(E7*E7+E22*E22)*(E21*E7-E6*E22)</f>
        <v>-1.784490039749142E-05</v>
      </c>
      <c r="F51">
        <f>-0.017/(F7*F7+F22*F22)*(F21*F7-F6*F22)</f>
        <v>0.00021985329273484474</v>
      </c>
      <c r="G51">
        <f>(B51*B$4+C51*C$4+D51*D$4+E51*E$4+F51*F$4)/SUM(B$4:F$4)</f>
        <v>4.3955732814813176E-07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10000.03482626954</v>
      </c>
      <c r="C62">
        <f>C7+(2/0.017)*(C8*C50-C23*C51)</f>
        <v>9999.955820195426</v>
      </c>
      <c r="D62">
        <f>D7+(2/0.017)*(D8*D50-D23*D51)</f>
        <v>9999.996128392515</v>
      </c>
      <c r="E62">
        <f>E7+(2/0.017)*(E8*E50-E23*E51)</f>
        <v>10000.010274732329</v>
      </c>
      <c r="F62">
        <f>F7+(2/0.017)*(F8*F50-F23*F51)</f>
        <v>9999.875935287124</v>
      </c>
    </row>
    <row r="63" spans="1:6" ht="12.75">
      <c r="A63" t="s">
        <v>67</v>
      </c>
      <c r="B63">
        <f>B8+(3/0.017)*(B9*B50-B24*B51)</f>
        <v>2.3214285465696958</v>
      </c>
      <c r="C63">
        <f>C8+(3/0.017)*(C9*C50-C24*C51)</f>
        <v>1.1253630461943087</v>
      </c>
      <c r="D63">
        <f>D8+(3/0.017)*(D9*D50-D24*D51)</f>
        <v>-0.36944009752860485</v>
      </c>
      <c r="E63">
        <f>E8+(3/0.017)*(E9*E50-E24*E51)</f>
        <v>2.7644379021777232</v>
      </c>
      <c r="F63">
        <f>F8+(3/0.017)*(F9*F50-F24*F51)</f>
        <v>-0.45955408354237814</v>
      </c>
    </row>
    <row r="64" spans="1:6" ht="12.75">
      <c r="A64" t="s">
        <v>68</v>
      </c>
      <c r="B64">
        <f>B9+(4/0.017)*(B10*B50-B25*B51)</f>
        <v>0.150203036544906</v>
      </c>
      <c r="C64">
        <f>C9+(4/0.017)*(C10*C50-C25*C51)</f>
        <v>0.008852386246439008</v>
      </c>
      <c r="D64">
        <f>D9+(4/0.017)*(D10*D50-D25*D51)</f>
        <v>0.0399239148621126</v>
      </c>
      <c r="E64">
        <f>E9+(4/0.017)*(E10*E50-E25*E51)</f>
        <v>1.2767703956265015</v>
      </c>
      <c r="F64">
        <f>F9+(4/0.017)*(F10*F50-F25*F51)</f>
        <v>-0.6389524309282684</v>
      </c>
    </row>
    <row r="65" spans="1:6" ht="12.75">
      <c r="A65" t="s">
        <v>69</v>
      </c>
      <c r="B65">
        <f>B10+(5/0.017)*(B11*B50-B26*B51)</f>
        <v>0.32632213251722686</v>
      </c>
      <c r="C65">
        <f>C10+(5/0.017)*(C11*C50-C26*C51)</f>
        <v>0.2678172215252171</v>
      </c>
      <c r="D65">
        <f>D10+(5/0.017)*(D11*D50-D26*D51)</f>
        <v>0.24497592862727469</v>
      </c>
      <c r="E65">
        <f>E10+(5/0.017)*(E11*E50-E26*E51)</f>
        <v>-0.19576784247064563</v>
      </c>
      <c r="F65">
        <f>F10+(5/0.017)*(F11*F50-F26*F51)</f>
        <v>-0.1841160215264922</v>
      </c>
    </row>
    <row r="66" spans="1:6" ht="12.75">
      <c r="A66" t="s">
        <v>70</v>
      </c>
      <c r="B66">
        <f>B11+(6/0.017)*(B12*B50-B27*B51)</f>
        <v>3.920642835406446</v>
      </c>
      <c r="C66">
        <f>C11+(6/0.017)*(C12*C50-C27*C51)</f>
        <v>1.081447607268411</v>
      </c>
      <c r="D66">
        <f>D11+(6/0.017)*(D12*D50-D27*D51)</f>
        <v>1.5011746252264333</v>
      </c>
      <c r="E66">
        <f>E11+(6/0.017)*(E12*E50-E27*E51)</f>
        <v>1.563908869678107</v>
      </c>
      <c r="F66">
        <f>F11+(6/0.017)*(F12*F50-F27*F51)</f>
        <v>14.413522727615607</v>
      </c>
    </row>
    <row r="67" spans="1:6" ht="12.75">
      <c r="A67" t="s">
        <v>71</v>
      </c>
      <c r="B67">
        <f>B12+(7/0.017)*(B13*B50-B28*B51)</f>
        <v>0.14616245078953205</v>
      </c>
      <c r="C67">
        <f>C12+(7/0.017)*(C13*C50-C28*C51)</f>
        <v>-0.19220872103627284</v>
      </c>
      <c r="D67">
        <f>D12+(7/0.017)*(D13*D50-D28*D51)</f>
        <v>0.01939735476970043</v>
      </c>
      <c r="E67">
        <f>E12+(7/0.017)*(E13*E50-E28*E51)</f>
        <v>0.39495085233427507</v>
      </c>
      <c r="F67">
        <f>F12+(7/0.017)*(F13*F50-F28*F51)</f>
        <v>0.06678864517942812</v>
      </c>
    </row>
    <row r="68" spans="1:6" ht="12.75">
      <c r="A68" t="s">
        <v>72</v>
      </c>
      <c r="B68">
        <f>B13+(8/0.017)*(B14*B50-B29*B51)</f>
        <v>-0.1354435993477252</v>
      </c>
      <c r="C68">
        <f>C13+(8/0.017)*(C14*C50-C29*C51)</f>
        <v>-0.08132857094730643</v>
      </c>
      <c r="D68">
        <f>D13+(8/0.017)*(D14*D50-D29*D51)</f>
        <v>-0.02457773809364875</v>
      </c>
      <c r="E68">
        <f>E13+(8/0.017)*(E14*E50-E29*E51)</f>
        <v>0.15492852689197295</v>
      </c>
      <c r="F68">
        <f>F13+(8/0.017)*(F14*F50-F29*F51)</f>
        <v>-0.13448169962245168</v>
      </c>
    </row>
    <row r="69" spans="1:6" ht="12.75">
      <c r="A69" t="s">
        <v>73</v>
      </c>
      <c r="B69">
        <f>B14+(9/0.017)*(B15*B50-B30*B51)</f>
        <v>0.00110369782781191</v>
      </c>
      <c r="C69">
        <f>C14+(9/0.017)*(C15*C50-C30*C51)</f>
        <v>0.11310740019709835</v>
      </c>
      <c r="D69">
        <f>D14+(9/0.017)*(D15*D50-D30*D51)</f>
        <v>-0.03062242852774206</v>
      </c>
      <c r="E69">
        <f>E14+(9/0.017)*(E15*E50-E30*E51)</f>
        <v>-0.0868847171516599</v>
      </c>
      <c r="F69">
        <f>F14+(9/0.017)*(F15*F50-F30*F51)</f>
        <v>0.11601675722002841</v>
      </c>
    </row>
    <row r="70" spans="1:6" ht="12.75">
      <c r="A70" t="s">
        <v>74</v>
      </c>
      <c r="B70">
        <f>B15+(10/0.017)*(B16*B50-B31*B51)</f>
        <v>-0.3302523597066874</v>
      </c>
      <c r="C70">
        <f>C15+(10/0.017)*(C16*C50-C31*C51)</f>
        <v>-0.23076440441767976</v>
      </c>
      <c r="D70">
        <f>D15+(10/0.017)*(D16*D50-D31*D51)</f>
        <v>-0.1888373937389474</v>
      </c>
      <c r="E70">
        <f>E15+(10/0.017)*(E16*E50-E31*E51)</f>
        <v>-0.18377373698939048</v>
      </c>
      <c r="F70">
        <f>F15+(10/0.017)*(F16*F50-F31*F51)</f>
        <v>-0.35340040954697</v>
      </c>
    </row>
    <row r="71" spans="1:6" ht="12.75">
      <c r="A71" t="s">
        <v>75</v>
      </c>
      <c r="B71">
        <f>B16+(11/0.017)*(B17*B50-B32*B51)</f>
        <v>-0.03186625346007158</v>
      </c>
      <c r="C71">
        <f>C16+(11/0.017)*(C17*C50-C32*C51)</f>
        <v>-0.041914627957673034</v>
      </c>
      <c r="D71">
        <f>D16+(11/0.017)*(D17*D50-D32*D51)</f>
        <v>0.02118135530383519</v>
      </c>
      <c r="E71">
        <f>E16+(11/0.017)*(E17*E50-E32*E51)</f>
        <v>0.02486405787042119</v>
      </c>
      <c r="F71">
        <f>F16+(11/0.017)*(F17*F50-F32*F51)</f>
        <v>-0.031506195134578335</v>
      </c>
    </row>
    <row r="72" spans="1:6" ht="12.75">
      <c r="A72" t="s">
        <v>76</v>
      </c>
      <c r="B72">
        <f>B17+(12/0.017)*(B18*B50-B33*B51)</f>
        <v>-0.04640284266679089</v>
      </c>
      <c r="C72">
        <f>C17+(12/0.017)*(C18*C50-C33*C51)</f>
        <v>-0.025117489865707252</v>
      </c>
      <c r="D72">
        <f>D17+(12/0.017)*(D18*D50-D33*D51)</f>
        <v>-0.03080413457330548</v>
      </c>
      <c r="E72">
        <f>E17+(12/0.017)*(E18*E50-E33*E51)</f>
        <v>-0.024915650242584516</v>
      </c>
      <c r="F72">
        <f>F17+(12/0.017)*(F18*F50-F33*F51)</f>
        <v>-0.05002516258559544</v>
      </c>
    </row>
    <row r="73" spans="1:6" ht="12.75">
      <c r="A73" t="s">
        <v>77</v>
      </c>
      <c r="B73">
        <f>B18+(13/0.017)*(B19*B50-B34*B51)</f>
        <v>0.027382500228014268</v>
      </c>
      <c r="C73">
        <f>C18+(13/0.017)*(C19*C50-C34*C51)</f>
        <v>0.03449168295204329</v>
      </c>
      <c r="D73">
        <f>D18+(13/0.017)*(D19*D50-D34*D51)</f>
        <v>0.022091079227819284</v>
      </c>
      <c r="E73">
        <f>E18+(13/0.017)*(E19*E50-E34*E51)</f>
        <v>0.028817462705861226</v>
      </c>
      <c r="F73">
        <f>F18+(13/0.017)*(F19*F50-F34*F51)</f>
        <v>0.004902891032258544</v>
      </c>
    </row>
    <row r="74" spans="1:6" ht="12.75">
      <c r="A74" t="s">
        <v>78</v>
      </c>
      <c r="B74">
        <f>B19+(14/0.017)*(B20*B50-B35*B51)</f>
        <v>-0.19893362209276494</v>
      </c>
      <c r="C74">
        <f>C19+(14/0.017)*(C20*C50-C35*C51)</f>
        <v>-0.16425040969331328</v>
      </c>
      <c r="D74">
        <f>D19+(14/0.017)*(D20*D50-D35*D51)</f>
        <v>-0.17696873477528222</v>
      </c>
      <c r="E74">
        <f>E19+(14/0.017)*(E20*E50-E35*E51)</f>
        <v>-0.17897204429806618</v>
      </c>
      <c r="F74">
        <f>F19+(14/0.017)*(F20*F50-F35*F51)</f>
        <v>-0.14289208443098783</v>
      </c>
    </row>
    <row r="75" spans="1:6" ht="12.75">
      <c r="A75" t="s">
        <v>79</v>
      </c>
      <c r="B75" s="52">
        <f>B20</f>
        <v>0.001559204</v>
      </c>
      <c r="C75" s="52">
        <f>C20</f>
        <v>0.0001554919</v>
      </c>
      <c r="D75" s="52">
        <f>D20</f>
        <v>-0.001250995</v>
      </c>
      <c r="E75" s="52">
        <f>E20</f>
        <v>0.0008124573</v>
      </c>
      <c r="F75" s="52">
        <f>F20</f>
        <v>-0.001644109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140.01503328034352</v>
      </c>
      <c r="C82">
        <f>C22+(2/0.017)*(C8*C51+C23*C50)</f>
        <v>67.01007666264937</v>
      </c>
      <c r="D82">
        <f>D22+(2/0.017)*(D8*D51+D23*D50)</f>
        <v>-31.316098397099907</v>
      </c>
      <c r="E82">
        <f>E22+(2/0.017)*(E8*E51+E23*E50)</f>
        <v>-71.18162695259436</v>
      </c>
      <c r="F82">
        <f>F22+(2/0.017)*(F8*F51+F23*F50)</f>
        <v>-87.57568764295253</v>
      </c>
    </row>
    <row r="83" spans="1:6" ht="12.75">
      <c r="A83" t="s">
        <v>82</v>
      </c>
      <c r="B83">
        <f>B23+(3/0.017)*(B9*B51+B24*B50)</f>
        <v>-1.5748888010050215</v>
      </c>
      <c r="C83">
        <f>C23+(3/0.017)*(C9*C51+C24*C50)</f>
        <v>-0.7791726250178648</v>
      </c>
      <c r="D83">
        <f>D23+(3/0.017)*(D9*D51+D24*D50)</f>
        <v>0.3962601616267242</v>
      </c>
      <c r="E83">
        <f>E23+(3/0.017)*(E9*E51+E24*E50)</f>
        <v>0.8346424754354645</v>
      </c>
      <c r="F83">
        <f>F23+(3/0.017)*(F9*F51+F24*F50)</f>
        <v>4.655017093373629</v>
      </c>
    </row>
    <row r="84" spans="1:6" ht="12.75">
      <c r="A84" t="s">
        <v>83</v>
      </c>
      <c r="B84">
        <f>B24+(4/0.017)*(B10*B51+B25*B50)</f>
        <v>3.980665782280993</v>
      </c>
      <c r="C84">
        <f>C24+(4/0.017)*(C10*C51+C25*C50)</f>
        <v>-0.7315049709757511</v>
      </c>
      <c r="D84">
        <f>D24+(4/0.017)*(D10*D51+D25*D50)</f>
        <v>5.550037912837327</v>
      </c>
      <c r="E84">
        <f>E24+(4/0.017)*(E10*E51+E25*E50)</f>
        <v>2.2797577681256778</v>
      </c>
      <c r="F84">
        <f>F24+(4/0.017)*(F10*F51+F25*F50)</f>
        <v>2.8916696795862196</v>
      </c>
    </row>
    <row r="85" spans="1:6" ht="12.75">
      <c r="A85" t="s">
        <v>84</v>
      </c>
      <c r="B85">
        <f>B25+(5/0.017)*(B11*B51+B26*B50)</f>
        <v>-0.056848281624255786</v>
      </c>
      <c r="C85">
        <f>C25+(5/0.017)*(C11*C51+C26*C50)</f>
        <v>-0.5286725968295785</v>
      </c>
      <c r="D85">
        <f>D25+(5/0.017)*(D11*D51+D26*D50)</f>
        <v>0.26878904422401945</v>
      </c>
      <c r="E85">
        <f>E25+(5/0.017)*(E11*E51+E26*E50)</f>
        <v>0.13905890534429324</v>
      </c>
      <c r="F85">
        <f>F25+(5/0.017)*(F11*F51+F26*F50)</f>
        <v>-1.5728123872971098</v>
      </c>
    </row>
    <row r="86" spans="1:6" ht="12.75">
      <c r="A86" t="s">
        <v>85</v>
      </c>
      <c r="B86">
        <f>B26+(6/0.017)*(B12*B51+B27*B50)</f>
        <v>1.1656869072596818</v>
      </c>
      <c r="C86">
        <f>C26+(6/0.017)*(C12*C51+C27*C50)</f>
        <v>0.67084984190442</v>
      </c>
      <c r="D86">
        <f>D26+(6/0.017)*(D12*D51+D27*D50)</f>
        <v>0.04996607891538224</v>
      </c>
      <c r="E86">
        <f>E26+(6/0.017)*(E12*E51+E27*E50)</f>
        <v>0.563637160019283</v>
      </c>
      <c r="F86">
        <f>F26+(6/0.017)*(F12*F51+F27*F50)</f>
        <v>1.311775417104942</v>
      </c>
    </row>
    <row r="87" spans="1:6" ht="12.75">
      <c r="A87" t="s">
        <v>86</v>
      </c>
      <c r="B87">
        <f>B27+(7/0.017)*(B13*B51+B28*B50)</f>
        <v>0.17756758452834331</v>
      </c>
      <c r="C87">
        <f>C27+(7/0.017)*(C13*C51+C28*C50)</f>
        <v>0.039777517518103794</v>
      </c>
      <c r="D87">
        <f>D27+(7/0.017)*(D13*D51+D28*D50)</f>
        <v>-0.17693191800406857</v>
      </c>
      <c r="E87">
        <f>E27+(7/0.017)*(E13*E51+E28*E50)</f>
        <v>-0.1403012601791515</v>
      </c>
      <c r="F87">
        <f>F27+(7/0.017)*(F13*F51+F28*F50)</f>
        <v>0.18362558527403564</v>
      </c>
    </row>
    <row r="88" spans="1:6" ht="12.75">
      <c r="A88" t="s">
        <v>87</v>
      </c>
      <c r="B88">
        <f>B28+(8/0.017)*(B14*B51+B29*B50)</f>
        <v>0.743145177244783</v>
      </c>
      <c r="C88">
        <f>C28+(8/0.017)*(C14*C51+C29*C50)</f>
        <v>-0.08391283191390779</v>
      </c>
      <c r="D88">
        <f>D28+(8/0.017)*(D14*D51+D29*D50)</f>
        <v>0.5660091671473162</v>
      </c>
      <c r="E88">
        <f>E28+(8/0.017)*(E14*E51+E29*E50)</f>
        <v>0.5716677382650946</v>
      </c>
      <c r="F88">
        <f>F28+(8/0.017)*(F14*F51+F29*F50)</f>
        <v>0.6028517723445099</v>
      </c>
    </row>
    <row r="89" spans="1:6" ht="12.75">
      <c r="A89" t="s">
        <v>88</v>
      </c>
      <c r="B89">
        <f>B29+(9/0.017)*(B15*B51+B30*B50)</f>
        <v>-0.04012732675111616</v>
      </c>
      <c r="C89">
        <f>C29+(9/0.017)*(C15*C51+C30*C50)</f>
        <v>-0.055940805425935436</v>
      </c>
      <c r="D89">
        <f>D29+(9/0.017)*(D15*D51+D30*D50)</f>
        <v>-0.028465730282038575</v>
      </c>
      <c r="E89">
        <f>E29+(9/0.017)*(E15*E51+E30*E50)</f>
        <v>0.008073852487248834</v>
      </c>
      <c r="F89">
        <f>F29+(9/0.017)*(F15*F51+F30*F50)</f>
        <v>-0.01276000081928046</v>
      </c>
    </row>
    <row r="90" spans="1:6" ht="12.75">
      <c r="A90" t="s">
        <v>89</v>
      </c>
      <c r="B90">
        <f>B30+(10/0.017)*(B16*B51+B31*B50)</f>
        <v>0.07532303352747832</v>
      </c>
      <c r="C90">
        <f>C30+(10/0.017)*(C16*C51+C31*C50)</f>
        <v>0.030892805059700587</v>
      </c>
      <c r="D90">
        <f>D30+(10/0.017)*(D16*D51+D31*D50)</f>
        <v>-0.04678525806133328</v>
      </c>
      <c r="E90">
        <f>E30+(10/0.017)*(E16*E51+E31*E50)</f>
        <v>-0.06384980857155684</v>
      </c>
      <c r="F90">
        <f>F30+(10/0.017)*(F16*F51+F31*F50)</f>
        <v>0.2053445439424374</v>
      </c>
    </row>
    <row r="91" spans="1:6" ht="12.75">
      <c r="A91" t="s">
        <v>90</v>
      </c>
      <c r="B91">
        <f>B31+(11/0.017)*(B17*B51+B32*B50)</f>
        <v>0.024669787568207778</v>
      </c>
      <c r="C91">
        <f>C31+(11/0.017)*(C17*C51+C32*C50)</f>
        <v>-0.031280693648996334</v>
      </c>
      <c r="D91">
        <f>D31+(11/0.017)*(D17*D51+D32*D50)</f>
        <v>-0.054634588391708</v>
      </c>
      <c r="E91">
        <f>E31+(11/0.017)*(E17*E51+E32*E50)</f>
        <v>-0.020816296592400665</v>
      </c>
      <c r="F91">
        <f>F31+(11/0.017)*(F17*F51+F32*F50)</f>
        <v>-0.002683908344468958</v>
      </c>
    </row>
    <row r="92" spans="1:6" ht="12.75">
      <c r="A92" t="s">
        <v>91</v>
      </c>
      <c r="B92">
        <f>B32+(12/0.017)*(B18*B51+B33*B50)</f>
        <v>0.09919770526335916</v>
      </c>
      <c r="C92">
        <f>C32+(12/0.017)*(C18*C51+C33*C50)</f>
        <v>-0.0124487311982816</v>
      </c>
      <c r="D92">
        <f>D32+(12/0.017)*(D18*D51+D33*D50)</f>
        <v>0.03606191314337586</v>
      </c>
      <c r="E92">
        <f>E32+(12/0.017)*(E18*E51+E33*E50)</f>
        <v>0.08637761113050509</v>
      </c>
      <c r="F92">
        <f>F32+(12/0.017)*(F18*F51+F33*F50)</f>
        <v>0.0854738013778516</v>
      </c>
    </row>
    <row r="93" spans="1:6" ht="12.75">
      <c r="A93" t="s">
        <v>92</v>
      </c>
      <c r="B93">
        <f>B33+(13/0.017)*(B19*B51+B34*B50)</f>
        <v>0.11745377152731527</v>
      </c>
      <c r="C93">
        <f>C33+(13/0.017)*(C19*C51+C34*C50)</f>
        <v>0.08190864814117532</v>
      </c>
      <c r="D93">
        <f>D33+(13/0.017)*(D19*D51+D34*D50)</f>
        <v>0.08637346135877125</v>
      </c>
      <c r="E93">
        <f>E33+(13/0.017)*(E19*E51+E34*E50)</f>
        <v>0.0829111005386691</v>
      </c>
      <c r="F93">
        <f>F33+(13/0.017)*(F19*F51+F34*F50)</f>
        <v>0.07055632090391424</v>
      </c>
    </row>
    <row r="94" spans="1:6" ht="12.75">
      <c r="A94" t="s">
        <v>93</v>
      </c>
      <c r="B94">
        <f>B34+(14/0.017)*(B20*B51+B35*B50)</f>
        <v>-0.024753847076091608</v>
      </c>
      <c r="C94">
        <f>C34+(14/0.017)*(C20*C51+C35*C50)</f>
        <v>-0.010210707090948158</v>
      </c>
      <c r="D94">
        <f>D34+(14/0.017)*(D20*D51+D35*D50)</f>
        <v>-0.0015184952963621366</v>
      </c>
      <c r="E94">
        <f>E34+(14/0.017)*(E20*E51+E35*E50)</f>
        <v>0.0017722770849157798</v>
      </c>
      <c r="F94">
        <f>F34+(14/0.017)*(F20*F51+F35*F50)</f>
        <v>-0.022625845818557474</v>
      </c>
    </row>
    <row r="95" spans="1:6" ht="12.75">
      <c r="A95" t="s">
        <v>94</v>
      </c>
      <c r="B95" s="52">
        <f>B35</f>
        <v>-0.001386196</v>
      </c>
      <c r="C95" s="52">
        <f>C35</f>
        <v>-0.004192604</v>
      </c>
      <c r="D95" s="52">
        <f>D35</f>
        <v>-0.001997311</v>
      </c>
      <c r="E95" s="52">
        <f>E35</f>
        <v>-0.003061386</v>
      </c>
      <c r="F95" s="52">
        <f>F35</f>
        <v>-0.001929475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2.3214204619282235</v>
      </c>
      <c r="C103">
        <f>C63*10000/C62</f>
        <v>1.1253680180482197</v>
      </c>
      <c r="D103">
        <f>D63*10000/D62</f>
        <v>-0.3694402405613649</v>
      </c>
      <c r="E103">
        <f>E63*10000/E62</f>
        <v>2.764435061794693</v>
      </c>
      <c r="F103">
        <f>F63*10000/F62</f>
        <v>-0.45955978505765643</v>
      </c>
      <c r="G103">
        <f>AVERAGE(C103:E103)</f>
        <v>1.1734542797605159</v>
      </c>
      <c r="H103">
        <f>STDEV(C103:E103)</f>
        <v>1.5674909311072318</v>
      </c>
      <c r="I103">
        <f>(B103*B4+C103*C4+D103*D4+E103*E4+F103*F4)/SUM(B4:F4)</f>
        <v>1.1224426165266863</v>
      </c>
      <c r="K103">
        <f>(LN(H103)+LN(H123))/2-LN(K114*K115^3)</f>
        <v>-3.7442800100358857</v>
      </c>
    </row>
    <row r="104" spans="1:11" ht="12.75">
      <c r="A104" t="s">
        <v>68</v>
      </c>
      <c r="B104">
        <f>B64*10000/B62</f>
        <v>0.1502025134455841</v>
      </c>
      <c r="C104">
        <f>C64*10000/C62</f>
        <v>0.008852425356281233</v>
      </c>
      <c r="D104">
        <f>D64*10000/D62</f>
        <v>0.03992393031909135</v>
      </c>
      <c r="E104">
        <f>E64*10000/E62</f>
        <v>1.2767690837804433</v>
      </c>
      <c r="F104">
        <f>F64*10000/F62</f>
        <v>-0.638960358171606</v>
      </c>
      <c r="G104">
        <f>AVERAGE(C104:E104)</f>
        <v>0.4418484798186053</v>
      </c>
      <c r="H104">
        <f>STDEV(C104:E104)</f>
        <v>0.7232293348552475</v>
      </c>
      <c r="I104">
        <f>(B104*B4+C104*C4+D104*D4+E104*E4+F104*F4)/SUM(B4:F4)</f>
        <v>0.2554767515517224</v>
      </c>
      <c r="K104">
        <f>(LN(H104)+LN(H124))/2-LN(K114*K115^4)</f>
        <v>-2.8768758262846568</v>
      </c>
    </row>
    <row r="105" spans="1:11" ht="12.75">
      <c r="A105" t="s">
        <v>69</v>
      </c>
      <c r="B105">
        <f>B65*10000/B62</f>
        <v>0.3263209960629303</v>
      </c>
      <c r="C105">
        <f>C65*10000/C62</f>
        <v>0.2678184047416953</v>
      </c>
      <c r="D105">
        <f>D65*10000/D62</f>
        <v>0.24497602347237532</v>
      </c>
      <c r="E105">
        <f>E65*10000/E62</f>
        <v>-0.1957676413246343</v>
      </c>
      <c r="F105">
        <f>F65*10000/F62</f>
        <v>-0.18411830578496646</v>
      </c>
      <c r="G105">
        <f>AVERAGE(C105:E105)</f>
        <v>0.1056755956298121</v>
      </c>
      <c r="H105">
        <f>STDEV(C105:E105)</f>
        <v>0.26130721847031735</v>
      </c>
      <c r="I105">
        <f>(B105*B4+C105*C4+D105*D4+E105*E4+F105*F4)/SUM(B4:F4)</f>
        <v>0.09909062773030163</v>
      </c>
      <c r="K105">
        <f>(LN(H105)+LN(H125))/2-LN(K114*K115^5)</f>
        <v>-3.791374009117689</v>
      </c>
    </row>
    <row r="106" spans="1:11" ht="12.75">
      <c r="A106" t="s">
        <v>70</v>
      </c>
      <c r="B106">
        <f>B66*10000/B62</f>
        <v>3.920629181317582</v>
      </c>
      <c r="C106">
        <f>C66*10000/C62</f>
        <v>1.081452385103914</v>
      </c>
      <c r="D106">
        <f>D66*10000/D62</f>
        <v>1.5011752064225499</v>
      </c>
      <c r="E106">
        <f>E66*10000/E62</f>
        <v>1.5639072628052557</v>
      </c>
      <c r="F106">
        <f>F66*10000/F62</f>
        <v>14.413701550790046</v>
      </c>
      <c r="G106">
        <f>AVERAGE(C106:E106)</f>
        <v>1.3821782847772397</v>
      </c>
      <c r="H106">
        <f>STDEV(C106:E106)</f>
        <v>0.26231827571720934</v>
      </c>
      <c r="I106">
        <f>(B106*B4+C106*C4+D106*D4+E106*E4+F106*F4)/SUM(B4:F4)</f>
        <v>3.487018794534292</v>
      </c>
      <c r="K106">
        <f>(LN(H106)+LN(H126))/2-LN(K114*K115^6)</f>
        <v>-3.325206127765495</v>
      </c>
    </row>
    <row r="107" spans="1:11" ht="12.75">
      <c r="A107" t="s">
        <v>71</v>
      </c>
      <c r="B107">
        <f>B67*10000/B62</f>
        <v>0.146161941762014</v>
      </c>
      <c r="C107">
        <f>C67*10000/C62</f>
        <v>-0.19220957021439777</v>
      </c>
      <c r="D107">
        <f>D67*10000/D62</f>
        <v>0.019397362279597728</v>
      </c>
      <c r="E107">
        <f>E67*10000/E62</f>
        <v>0.39495044653326294</v>
      </c>
      <c r="F107">
        <f>F67*10000/F62</f>
        <v>0.06678947380111715</v>
      </c>
      <c r="G107">
        <f>AVERAGE(C107:E107)</f>
        <v>0.07404607953282097</v>
      </c>
      <c r="H107">
        <f>STDEV(C107:E107)</f>
        <v>0.29737027934856797</v>
      </c>
      <c r="I107">
        <f>(B107*B4+C107*C4+D107*D4+E107*E4+F107*F4)/SUM(B4:F4)</f>
        <v>0.08352756119112202</v>
      </c>
      <c r="K107">
        <f>(LN(H107)+LN(H127))/2-LN(K114*K115^7)</f>
        <v>-3.1967786056394316</v>
      </c>
    </row>
    <row r="108" spans="1:9" ht="12.75">
      <c r="A108" t="s">
        <v>72</v>
      </c>
      <c r="B108">
        <f>B68*10000/B62</f>
        <v>-0.13544312764983812</v>
      </c>
      <c r="C108">
        <f>C68*10000/C62</f>
        <v>-0.08132893025693093</v>
      </c>
      <c r="D108">
        <f>D68*10000/D62</f>
        <v>-0.024577747609187912</v>
      </c>
      <c r="E108">
        <f>E68*10000/E62</f>
        <v>0.15492836770722213</v>
      </c>
      <c r="F108">
        <f>F68*10000/F62</f>
        <v>-0.1344833680864965</v>
      </c>
      <c r="G108">
        <f>AVERAGE(C108:E108)</f>
        <v>0.01634056328036776</v>
      </c>
      <c r="H108">
        <f>STDEV(C108:E108)</f>
        <v>0.12332926998434475</v>
      </c>
      <c r="I108">
        <f>(B108*B4+C108*C4+D108*D4+E108*E4+F108*F4)/SUM(B4:F4)</f>
        <v>-0.025790294731221377</v>
      </c>
    </row>
    <row r="109" spans="1:9" ht="12.75">
      <c r="A109" t="s">
        <v>73</v>
      </c>
      <c r="B109">
        <f>B69*10000/B62</f>
        <v>0.0011036939840574922</v>
      </c>
      <c r="C109">
        <f>C69*10000/C62</f>
        <v>0.11310789990558971</v>
      </c>
      <c r="D109">
        <f>D69*10000/D62</f>
        <v>-0.030622440383548995</v>
      </c>
      <c r="E109">
        <f>E69*10000/E62</f>
        <v>-0.08688462788003039</v>
      </c>
      <c r="F109">
        <f>F69*10000/F62</f>
        <v>0.11601819659645334</v>
      </c>
      <c r="G109">
        <f>AVERAGE(C109:E109)</f>
        <v>-0.0014663894526632248</v>
      </c>
      <c r="H109">
        <f>STDEV(C109:E109)</f>
        <v>0.10313490811521485</v>
      </c>
      <c r="I109">
        <f>(B109*B4+C109*C4+D109*D4+E109*E4+F109*F4)/SUM(B4:F4)</f>
        <v>0.01456899825807236</v>
      </c>
    </row>
    <row r="110" spans="1:11" ht="12.75">
      <c r="A110" t="s">
        <v>74</v>
      </c>
      <c r="B110">
        <f>B70*10000/B62</f>
        <v>-0.3302512095649234</v>
      </c>
      <c r="C110">
        <f>C70*10000/C62</f>
        <v>-0.23076542393481295</v>
      </c>
      <c r="D110">
        <f>D70*10000/D62</f>
        <v>-0.1888374668494024</v>
      </c>
      <c r="E110">
        <f>E70*10000/E62</f>
        <v>-0.18377354816698882</v>
      </c>
      <c r="F110">
        <f>F70*10000/F62</f>
        <v>-0.35340479405340036</v>
      </c>
      <c r="G110">
        <f>AVERAGE(C110:E110)</f>
        <v>-0.2011254796504014</v>
      </c>
      <c r="H110">
        <f>STDEV(C110:E110)</f>
        <v>0.02579351742187915</v>
      </c>
      <c r="I110">
        <f>(B110*B4+C110*C4+D110*D4+E110*E4+F110*F4)/SUM(B4:F4)</f>
        <v>-0.24015776148949564</v>
      </c>
      <c r="K110">
        <f>EXP(AVERAGE(K103:K107))</f>
        <v>0.03381323734393204</v>
      </c>
    </row>
    <row r="111" spans="1:9" ht="12.75">
      <c r="A111" t="s">
        <v>75</v>
      </c>
      <c r="B111">
        <f>B71*10000/B62</f>
        <v>-0.031866142482184855</v>
      </c>
      <c r="C111">
        <f>C71*10000/C62</f>
        <v>-0.04191481313649835</v>
      </c>
      <c r="D111">
        <f>D71*10000/D62</f>
        <v>0.021181363504427737</v>
      </c>
      <c r="E111">
        <f>E71*10000/E62</f>
        <v>0.024864032323293515</v>
      </c>
      <c r="F111">
        <f>F71*10000/F62</f>
        <v>-0.03150658602013317</v>
      </c>
      <c r="G111">
        <f>AVERAGE(C111:E111)</f>
        <v>0.0013768608970743008</v>
      </c>
      <c r="H111">
        <f>STDEV(C111:E111)</f>
        <v>0.03753687910414494</v>
      </c>
      <c r="I111">
        <f>(B111*B4+C111*C4+D111*D4+E111*E4+F111*F4)/SUM(B4:F4)</f>
        <v>-0.007831959566450282</v>
      </c>
    </row>
    <row r="112" spans="1:9" ht="12.75">
      <c r="A112" t="s">
        <v>76</v>
      </c>
      <c r="B112">
        <f>B72*10000/B62</f>
        <v>-0.04640268106356308</v>
      </c>
      <c r="C112">
        <f>C72*10000/C62</f>
        <v>-0.025117600834776876</v>
      </c>
      <c r="D112">
        <f>D72*10000/D62</f>
        <v>-0.030804146499461896</v>
      </c>
      <c r="E112">
        <f>E72*10000/E62</f>
        <v>-0.024915624642447114</v>
      </c>
      <c r="F112">
        <f>F72*10000/F62</f>
        <v>-0.05002578322903871</v>
      </c>
      <c r="G112">
        <f>AVERAGE(C112:E112)</f>
        <v>-0.026945790658895297</v>
      </c>
      <c r="H112">
        <f>STDEV(C112:E112)</f>
        <v>0.003342959907012449</v>
      </c>
      <c r="I112">
        <f>(B112*B4+C112*C4+D112*D4+E112*E4+F112*F4)/SUM(B4:F4)</f>
        <v>-0.03284473224314642</v>
      </c>
    </row>
    <row r="113" spans="1:9" ht="12.75">
      <c r="A113" t="s">
        <v>77</v>
      </c>
      <c r="B113">
        <f>B73*10000/B62</f>
        <v>0.027382404865313015</v>
      </c>
      <c r="C113">
        <f>C73*10000/C62</f>
        <v>0.034491835336297745</v>
      </c>
      <c r="D113">
        <f>D73*10000/D62</f>
        <v>0.022091087780621365</v>
      </c>
      <c r="E113">
        <f>E73*10000/E62</f>
        <v>0.02881743309672008</v>
      </c>
      <c r="F113">
        <f>F73*10000/F62</f>
        <v>0.004902951860590027</v>
      </c>
      <c r="G113">
        <f>AVERAGE(C113:E113)</f>
        <v>0.028466785404546394</v>
      </c>
      <c r="H113">
        <f>STDEV(C113:E113)</f>
        <v>0.006207805597626555</v>
      </c>
      <c r="I113">
        <f>(B113*B4+C113*C4+D113*D4+E113*E4+F113*F4)/SUM(B4:F4)</f>
        <v>0.025169876056973958</v>
      </c>
    </row>
    <row r="114" spans="1:11" ht="12.75">
      <c r="A114" t="s">
        <v>78</v>
      </c>
      <c r="B114">
        <f>B74*10000/B62</f>
        <v>-0.1989329292835834</v>
      </c>
      <c r="C114">
        <f>C74*10000/C62</f>
        <v>-0.16425113535161937</v>
      </c>
      <c r="D114">
        <f>D74*10000/D62</f>
        <v>-0.17696880329065656</v>
      </c>
      <c r="E114">
        <f>E74*10000/E62</f>
        <v>-0.17897186040927016</v>
      </c>
      <c r="F114">
        <f>F74*10000/F62</f>
        <v>-0.14289385723952483</v>
      </c>
      <c r="G114">
        <f>AVERAGE(C114:E114)</f>
        <v>-0.17339726635051536</v>
      </c>
      <c r="H114">
        <f>STDEV(C114:E114)</f>
        <v>0.00798384892403546</v>
      </c>
      <c r="I114">
        <f>(B114*B4+C114*C4+D114*D4+E114*E4+F114*F4)/SUM(B4:F4)</f>
        <v>-0.17303779645252818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0.0015591985698930337</v>
      </c>
      <c r="C115">
        <f>C75*10000/C62</f>
        <v>0.00015549258696321048</v>
      </c>
      <c r="D115">
        <f>D75*10000/D62</f>
        <v>-0.0012509954843363481</v>
      </c>
      <c r="E115">
        <f>E75*10000/E62</f>
        <v>0.0008124564652227291</v>
      </c>
      <c r="F115">
        <f>F75*10000/F62</f>
        <v>-0.0016441293978441674</v>
      </c>
      <c r="G115">
        <f>AVERAGE(C115:E115)</f>
        <v>-9.434881071680283E-05</v>
      </c>
      <c r="H115">
        <f>STDEV(C115:E115)</f>
        <v>0.0010541698297858919</v>
      </c>
      <c r="I115">
        <f>(B115*B4+C115*C4+D115*D4+E115*E4+F115*F4)/SUM(B4:F4)</f>
        <v>-6.087991119325155E-05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140.01454566191282</v>
      </c>
      <c r="C122">
        <f>C82*10000/C62</f>
        <v>67.01037271316646</v>
      </c>
      <c r="D122">
        <f>D82*10000/D62</f>
        <v>-31.316110521468698</v>
      </c>
      <c r="E122">
        <f>E82*10000/E62</f>
        <v>-71.18155381545313</v>
      </c>
      <c r="F122">
        <f>F82*10000/F62</f>
        <v>-87.57677416168663</v>
      </c>
      <c r="G122">
        <f>AVERAGE(C122:E122)</f>
        <v>-11.829097207918457</v>
      </c>
      <c r="H122">
        <f>STDEV(C122:E122)</f>
        <v>71.12706872446462</v>
      </c>
      <c r="I122">
        <f>(B122*B4+C122*C4+D122*D4+E122*E4+F122*F4)/SUM(B4:F4)</f>
        <v>0.11811743303252331</v>
      </c>
    </row>
    <row r="123" spans="1:9" ht="12.75">
      <c r="A123" t="s">
        <v>82</v>
      </c>
      <c r="B123">
        <f>B83*10000/B62</f>
        <v>-1.5748833162739349</v>
      </c>
      <c r="C123">
        <f>C83*10000/C62</f>
        <v>-0.7791760674025034</v>
      </c>
      <c r="D123">
        <f>D83*10000/D62</f>
        <v>0.3962603150431644</v>
      </c>
      <c r="E123">
        <f>E83*10000/E62</f>
        <v>0.8346416178635432</v>
      </c>
      <c r="F123">
        <f>F83*10000/F62</f>
        <v>4.655074846426053</v>
      </c>
      <c r="G123">
        <f>AVERAGE(C123:E123)</f>
        <v>0.15057528850140137</v>
      </c>
      <c r="H123">
        <f>STDEV(C123:E123)</f>
        <v>0.8344895023422915</v>
      </c>
      <c r="I123">
        <f>(B123*B4+C123*C4+D123*D4+E123*E4+F123*F4)/SUM(B4:F4)</f>
        <v>0.5003493608983851</v>
      </c>
    </row>
    <row r="124" spans="1:9" ht="12.75">
      <c r="A124" t="s">
        <v>83</v>
      </c>
      <c r="B124">
        <f>B84*10000/B62</f>
        <v>3.9806519191553247</v>
      </c>
      <c r="C124">
        <f>C84*10000/C62</f>
        <v>-0.7315082027646953</v>
      </c>
      <c r="D124">
        <f>D84*10000/D62</f>
        <v>5.550040061594991</v>
      </c>
      <c r="E124">
        <f>E84*10000/E62</f>
        <v>2.279755425738</v>
      </c>
      <c r="F124">
        <f>F84*10000/F62</f>
        <v>2.8917055554481657</v>
      </c>
      <c r="G124">
        <f>AVERAGE(C124:E124)</f>
        <v>2.3660957615227654</v>
      </c>
      <c r="H124">
        <f>STDEV(C124:E124)</f>
        <v>3.1416640717233943</v>
      </c>
      <c r="I124">
        <f>(B124*B4+C124*C4+D124*D4+E124*E4+F124*F4)/SUM(B4:F4)</f>
        <v>2.67024152187329</v>
      </c>
    </row>
    <row r="125" spans="1:9" ht="12.75">
      <c r="A125" t="s">
        <v>84</v>
      </c>
      <c r="B125">
        <f>B85*10000/B62</f>
        <v>-0.056848083643587406</v>
      </c>
      <c r="C125">
        <f>C85*10000/C62</f>
        <v>-0.5286749325050986</v>
      </c>
      <c r="D125">
        <f>D85*10000/D62</f>
        <v>0.26878914828862727</v>
      </c>
      <c r="E125">
        <f>E85*10000/E62</f>
        <v>0.13905876246513701</v>
      </c>
      <c r="F125">
        <f>F85*10000/F62</f>
        <v>-1.5728319005909248</v>
      </c>
      <c r="G125">
        <f>AVERAGE(C125:E125)</f>
        <v>-0.040275673917111426</v>
      </c>
      <c r="H125">
        <f>STDEV(C125:E125)</f>
        <v>0.4279110539509929</v>
      </c>
      <c r="I125">
        <f>(B125*B4+C125*C4+D125*D4+E125*E4+F125*F4)/SUM(B4:F4)</f>
        <v>-0.24692829936533026</v>
      </c>
    </row>
    <row r="126" spans="1:9" ht="12.75">
      <c r="A126" t="s">
        <v>85</v>
      </c>
      <c r="B126">
        <f>B86*10000/B62</f>
        <v>1.165682847621177</v>
      </c>
      <c r="C126">
        <f>C86*10000/C62</f>
        <v>0.6708528057190055</v>
      </c>
      <c r="D126">
        <f>D86*10000/D62</f>
        <v>0.049966098260294245</v>
      </c>
      <c r="E126">
        <f>E86*10000/E62</f>
        <v>0.563636580897783</v>
      </c>
      <c r="F126">
        <f>F86*10000/F62</f>
        <v>1.3117916918109018</v>
      </c>
      <c r="G126">
        <f>AVERAGE(C126:E126)</f>
        <v>0.4281518282923609</v>
      </c>
      <c r="H126">
        <f>STDEV(C126:E126)</f>
        <v>0.3318767309049313</v>
      </c>
      <c r="I126">
        <f>(B126*B4+C126*C4+D126*D4+E126*E4+F126*F4)/SUM(B4:F4)</f>
        <v>0.6529454295772277</v>
      </c>
    </row>
    <row r="127" spans="1:9" ht="12.75">
      <c r="A127" t="s">
        <v>86</v>
      </c>
      <c r="B127">
        <f>B87*10000/B62</f>
        <v>0.17756696612884093</v>
      </c>
      <c r="C127">
        <f>C87*10000/C62</f>
        <v>0.03977769325517523</v>
      </c>
      <c r="D127">
        <f>D87*10000/D62</f>
        <v>-0.1769319865051889</v>
      </c>
      <c r="E127">
        <f>E87*10000/E62</f>
        <v>-0.14030111602351025</v>
      </c>
      <c r="F127">
        <f>F87*10000/F62</f>
        <v>0.18362786344785112</v>
      </c>
      <c r="G127">
        <f>AVERAGE(C127:E127)</f>
        <v>-0.09248513642450797</v>
      </c>
      <c r="H127">
        <f>STDEV(C127:E127)</f>
        <v>0.11599804849314944</v>
      </c>
      <c r="I127">
        <f>(B127*B4+C127*C4+D127*D4+E127*E4+F127*F4)/SUM(B4:F4)</f>
        <v>-0.01649380906579593</v>
      </c>
    </row>
    <row r="128" spans="1:9" ht="12.75">
      <c r="A128" t="s">
        <v>87</v>
      </c>
      <c r="B128">
        <f>B88*10000/B62</f>
        <v>0.7431425891563713</v>
      </c>
      <c r="C128">
        <f>C88*10000/C62</f>
        <v>-0.08391320264079717</v>
      </c>
      <c r="D128">
        <f>D88*10000/D62</f>
        <v>0.5660093862839338</v>
      </c>
      <c r="E128">
        <f>E88*10000/E62</f>
        <v>0.571667150892399</v>
      </c>
      <c r="F128">
        <f>F88*10000/F62</f>
        <v>0.6028592517005066</v>
      </c>
      <c r="G128">
        <f>AVERAGE(C128:E128)</f>
        <v>0.3512544448451786</v>
      </c>
      <c r="H128">
        <f>STDEV(C128:E128)</f>
        <v>0.37687685474031163</v>
      </c>
      <c r="I128">
        <f>(B128*B4+C128*C4+D128*D4+E128*E4+F128*F4)/SUM(B4:F4)</f>
        <v>0.4416245608792421</v>
      </c>
    </row>
    <row r="129" spans="1:9" ht="12.75">
      <c r="A129" t="s">
        <v>88</v>
      </c>
      <c r="B129">
        <f>B89*10000/B62</f>
        <v>-0.04012718700309311</v>
      </c>
      <c r="C129">
        <f>C89*10000/C62</f>
        <v>-0.05594105257241246</v>
      </c>
      <c r="D129">
        <f>D89*10000/D62</f>
        <v>-0.02846574130285628</v>
      </c>
      <c r="E129">
        <f>E89*10000/E62</f>
        <v>0.00807384419159004</v>
      </c>
      <c r="F129">
        <f>F89*10000/F62</f>
        <v>-0.012760159127828304</v>
      </c>
      <c r="G129">
        <f>AVERAGE(C129:E129)</f>
        <v>-0.02544431656122623</v>
      </c>
      <c r="H129">
        <f>STDEV(C129:E129)</f>
        <v>0.032114225936934485</v>
      </c>
      <c r="I129">
        <f>(B129*B4+C129*C4+D129*D4+E129*E4+F129*F4)/SUM(B4:F4)</f>
        <v>-0.025886874762698395</v>
      </c>
    </row>
    <row r="130" spans="1:9" ht="12.75">
      <c r="A130" t="s">
        <v>89</v>
      </c>
      <c r="B130">
        <f>B90*10000/B62</f>
        <v>0.07532277120636506</v>
      </c>
      <c r="C130">
        <f>C90*10000/C62</f>
        <v>0.030892941544112602</v>
      </c>
      <c r="D130">
        <f>D90*10000/D62</f>
        <v>-0.04678527617475582</v>
      </c>
      <c r="E130">
        <f>E90*10000/E62</f>
        <v>-0.063849742967655</v>
      </c>
      <c r="F130">
        <f>F90*10000/F62</f>
        <v>0.205347091575233</v>
      </c>
      <c r="G130">
        <f>AVERAGE(C130:E130)</f>
        <v>-0.02658069253276607</v>
      </c>
      <c r="H130">
        <f>STDEV(C130:E130)</f>
        <v>0.050499633337616444</v>
      </c>
      <c r="I130">
        <f>(B130*B4+C130*C4+D130*D4+E130*E4+F130*F4)/SUM(B4:F4)</f>
        <v>0.019116177692697814</v>
      </c>
    </row>
    <row r="131" spans="1:9" ht="12.75">
      <c r="A131" t="s">
        <v>90</v>
      </c>
      <c r="B131">
        <f>B91*10000/B62</f>
        <v>0.024669701652839854</v>
      </c>
      <c r="C131">
        <f>C91*10000/C62</f>
        <v>-0.03128083184710013</v>
      </c>
      <c r="D131">
        <f>D91*10000/D62</f>
        <v>-0.05463460954408432</v>
      </c>
      <c r="E131">
        <f>E91*10000/E62</f>
        <v>-0.020816275204235082</v>
      </c>
      <c r="F131">
        <f>F91*10000/F62</f>
        <v>-0.002683941642713886</v>
      </c>
      <c r="G131">
        <f>AVERAGE(C131:E131)</f>
        <v>-0.035577238865139846</v>
      </c>
      <c r="H131">
        <f>STDEV(C131:E131)</f>
        <v>0.017313701780062866</v>
      </c>
      <c r="I131">
        <f>(B131*B4+C131*C4+D131*D4+E131*E4+F131*F4)/SUM(B4:F4)</f>
        <v>-0.022450771027219343</v>
      </c>
    </row>
    <row r="132" spans="1:9" ht="12.75">
      <c r="A132" t="s">
        <v>91</v>
      </c>
      <c r="B132">
        <f>B92*10000/B62</f>
        <v>0.09919735979596016</v>
      </c>
      <c r="C132">
        <f>C92*10000/C62</f>
        <v>-0.012448786196775736</v>
      </c>
      <c r="D132">
        <f>D92*10000/D62</f>
        <v>0.03606192710513855</v>
      </c>
      <c r="E132">
        <f>E92*10000/E62</f>
        <v>0.08637752237991292</v>
      </c>
      <c r="F132">
        <f>F92*10000/F62</f>
        <v>0.08547486181927057</v>
      </c>
      <c r="G132">
        <f>AVERAGE(C132:E132)</f>
        <v>0.03666355442942524</v>
      </c>
      <c r="H132">
        <f>STDEV(C132:E132)</f>
        <v>0.04941590111797738</v>
      </c>
      <c r="I132">
        <f>(B132*B4+C132*C4+D132*D4+E132*E4+F132*F4)/SUM(B4:F4)</f>
        <v>0.05223957552695425</v>
      </c>
    </row>
    <row r="133" spans="1:9" ht="12.75">
      <c r="A133" t="s">
        <v>92</v>
      </c>
      <c r="B133">
        <f>B93*10000/B62</f>
        <v>0.11745336248106926</v>
      </c>
      <c r="C133">
        <f>C93*10000/C62</f>
        <v>0.08190901001358085</v>
      </c>
      <c r="D133">
        <f>D93*10000/D62</f>
        <v>0.08637349479919815</v>
      </c>
      <c r="E133">
        <f>E93*10000/E62</f>
        <v>0.08291101534982011</v>
      </c>
      <c r="F133">
        <f>F93*10000/F62</f>
        <v>0.0705571962697439</v>
      </c>
      <c r="G133">
        <f>AVERAGE(C133:E133)</f>
        <v>0.08373117338753304</v>
      </c>
      <c r="H133">
        <f>STDEV(C133:E133)</f>
        <v>0.0023425201184562156</v>
      </c>
      <c r="I133">
        <f>(B133*B4+C133*C4+D133*D4+E133*E4+F133*F4)/SUM(B4:F4)</f>
        <v>0.08686939235799283</v>
      </c>
    </row>
    <row r="134" spans="1:9" ht="12.75">
      <c r="A134" t="s">
        <v>93</v>
      </c>
      <c r="B134">
        <f>B94*10000/B62</f>
        <v>-0.024753760867976794</v>
      </c>
      <c r="C134">
        <f>C94*10000/C62</f>
        <v>-0.01021075220185184</v>
      </c>
      <c r="D134">
        <f>D94*10000/D62</f>
        <v>-0.0015184958842641397</v>
      </c>
      <c r="E134">
        <f>E94*10000/E62</f>
        <v>0.0017722752639503846</v>
      </c>
      <c r="F134">
        <f>F94*10000/F62</f>
        <v>-0.022626126528946605</v>
      </c>
      <c r="G134">
        <f>AVERAGE(C134:E134)</f>
        <v>-0.0033189909407218654</v>
      </c>
      <c r="H134">
        <f>STDEV(C134:E134)</f>
        <v>0.006191088244225659</v>
      </c>
      <c r="I134">
        <f>(B134*B4+C134*C4+D134*D4+E134*E4+F134*F4)/SUM(B4:F4)</f>
        <v>-0.009002782687270562</v>
      </c>
    </row>
    <row r="135" spans="1:9" ht="12.75">
      <c r="A135" t="s">
        <v>94</v>
      </c>
      <c r="B135">
        <f>B95*10000/B62</f>
        <v>-0.0013861911724132594</v>
      </c>
      <c r="C135">
        <f>C95*10000/C62</f>
        <v>-0.004192622522924371</v>
      </c>
      <c r="D135">
        <f>D95*10000/D62</f>
        <v>-0.001997311773280721</v>
      </c>
      <c r="E135">
        <f>E95*10000/E62</f>
        <v>-0.0030613828545110614</v>
      </c>
      <c r="F135">
        <f>F95*10000/F62</f>
        <v>-0.0019294989382731772</v>
      </c>
      <c r="G135">
        <f>AVERAGE(C135:E135)</f>
        <v>-0.003083772383572051</v>
      </c>
      <c r="H135">
        <f>STDEV(C135:E135)</f>
        <v>0.0010978266211628875</v>
      </c>
      <c r="I135">
        <f>(B135*B4+C135*C4+D135*D4+E135*E4+F135*F4)/SUM(B4:F4)</f>
        <v>-0.0026836796270834646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2004-12-10T07:29:48Z</cp:lastPrinted>
  <dcterms:created xsi:type="dcterms:W3CDTF">2004-12-10T07:29:48Z</dcterms:created>
  <dcterms:modified xsi:type="dcterms:W3CDTF">2004-12-13T13:12:32Z</dcterms:modified>
  <cp:category/>
  <cp:version/>
  <cp:contentType/>
  <cp:contentStatus/>
</cp:coreProperties>
</file>