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<sst xmlns="http://schemas.openxmlformats.org/spreadsheetml/2006/main" count="204" uniqueCount="98">
  <si>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10/12/2004       11:04:30</t>
  </si>
  <si>
    <t>LISSNER</t>
  </si>
  <si>
    <t>HCMQAP431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</si>
  <si>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</si>
  <si>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</si>
  <si>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</si>
  <si>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</si>
  <si>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</si>
  <si>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</si>
  <si>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</si>
  <si>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</si>
  <si>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</si>
  <si>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</si>
  <si>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</si>
  <si>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</si>
  <si>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</si>
  <si>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</si>
  <si>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</si>
  <si>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b5!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</si>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</sst>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7675964"/>
        <c:axId val="26430493"/>
      </c:lineChart>
      <c:catAx>
        <c:axId val="476759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30493"/>
        <c:crosses val="autoZero"/>
        <c:auto val="1"/>
        <c:lblOffset val="100"/>
        <c:noMultiLvlLbl val="0"/>
      </c:catAx>
      <c:valAx>
        <c:axId val="2643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759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-0.003758</v>
      </c>
      <c r="D4" s="12">
        <v>-0.003756</v>
      </c>
      <c r="E4" s="12">
        <v>-0.003758</v>
      </c>
      <c r="F4" s="24">
        <v>-0.002084</v>
      </c>
      <c r="G4" s="34">
        <v>-0.011711</v>
      </c>
    </row>
    <row r="5" spans="1:7" ht="12.75" thickBot="1">
      <c r="A5" s="44" t="s">
        <v>13</v>
      </c>
      <c r="B5" s="45">
        <v>8.297751</v>
      </c>
      <c r="C5" s="46">
        <v>4.454142</v>
      </c>
      <c r="D5" s="46">
        <v>-1.051843</v>
      </c>
      <c r="E5" s="46">
        <v>-4.028333</v>
      </c>
      <c r="F5" s="47">
        <v>-7.688291</v>
      </c>
      <c r="G5" s="48">
        <v>7.559885</v>
      </c>
    </row>
    <row r="6" spans="1:7" ht="12.75" thickTop="1">
      <c r="A6" s="6" t="s">
        <v>14</v>
      </c>
      <c r="B6" s="39">
        <v>19.8837</v>
      </c>
      <c r="C6" s="40">
        <v>49.49769</v>
      </c>
      <c r="D6" s="40">
        <v>37.00461</v>
      </c>
      <c r="E6" s="40">
        <v>-123.5322</v>
      </c>
      <c r="F6" s="41">
        <v>45.11173</v>
      </c>
      <c r="G6" s="42">
        <v>-0.0150631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2.397049</v>
      </c>
      <c r="C8" s="50">
        <v>1.469408</v>
      </c>
      <c r="D8" s="50">
        <v>3.045706</v>
      </c>
      <c r="E8" s="50">
        <v>6.956418</v>
      </c>
      <c r="F8" s="51">
        <v>1.76021</v>
      </c>
      <c r="G8" s="35">
        <v>3.342109</v>
      </c>
    </row>
    <row r="9" spans="1:7" ht="12">
      <c r="A9" s="20" t="s">
        <v>17</v>
      </c>
      <c r="B9" s="29">
        <v>-1.030973</v>
      </c>
      <c r="C9" s="13">
        <v>-0.3951291</v>
      </c>
      <c r="D9" s="13">
        <v>-0.5451047</v>
      </c>
      <c r="E9" s="13">
        <v>0.3394613</v>
      </c>
      <c r="F9" s="25">
        <v>-0.5174916</v>
      </c>
      <c r="G9" s="35">
        <v>-0.3626499</v>
      </c>
    </row>
    <row r="10" spans="1:7" ht="12">
      <c r="A10" s="20" t="s">
        <v>18</v>
      </c>
      <c r="B10" s="49">
        <v>-0.1139574</v>
      </c>
      <c r="C10" s="50">
        <v>-0.7567993</v>
      </c>
      <c r="D10" s="50">
        <v>-1.505954</v>
      </c>
      <c r="E10" s="50">
        <v>-2.454882</v>
      </c>
      <c r="F10" s="51">
        <v>-1.919329</v>
      </c>
      <c r="G10" s="35">
        <v>-1.407484</v>
      </c>
    </row>
    <row r="11" spans="1:7" ht="12">
      <c r="A11" s="21" t="s">
        <v>19</v>
      </c>
      <c r="B11" s="31">
        <v>4.196061</v>
      </c>
      <c r="C11" s="15">
        <v>1.850958</v>
      </c>
      <c r="D11" s="15">
        <v>2.203237</v>
      </c>
      <c r="E11" s="15">
        <v>1.545844</v>
      </c>
      <c r="F11" s="27">
        <v>14.52554</v>
      </c>
      <c r="G11" s="37">
        <v>3.893237</v>
      </c>
    </row>
    <row r="12" spans="1:7" ht="12">
      <c r="A12" s="20" t="s">
        <v>20</v>
      </c>
      <c r="B12" s="29">
        <v>-0.04280929</v>
      </c>
      <c r="C12" s="13">
        <v>-0.1802594</v>
      </c>
      <c r="D12" s="13">
        <v>-0.4946235</v>
      </c>
      <c r="E12" s="13">
        <v>-0.2050574</v>
      </c>
      <c r="F12" s="25">
        <v>-0.3200873</v>
      </c>
      <c r="G12" s="35">
        <v>-0.2605731</v>
      </c>
    </row>
    <row r="13" spans="1:7" ht="12">
      <c r="A13" s="20" t="s">
        <v>21</v>
      </c>
      <c r="B13" s="29">
        <v>-0.09671254</v>
      </c>
      <c r="C13" s="13">
        <v>0.007892265</v>
      </c>
      <c r="D13" s="13">
        <v>-0.08325046</v>
      </c>
      <c r="E13" s="13">
        <v>0.08351256</v>
      </c>
      <c r="F13" s="25">
        <v>-0.1626507</v>
      </c>
      <c r="G13" s="35">
        <v>-0.033696</v>
      </c>
    </row>
    <row r="14" spans="1:7" ht="12">
      <c r="A14" s="20" t="s">
        <v>22</v>
      </c>
      <c r="B14" s="29">
        <v>-0.01725115</v>
      </c>
      <c r="C14" s="13">
        <v>0.005748232</v>
      </c>
      <c r="D14" s="13">
        <v>-0.0706299</v>
      </c>
      <c r="E14" s="13">
        <v>-0.09886146</v>
      </c>
      <c r="F14" s="25">
        <v>0.04152638</v>
      </c>
      <c r="G14" s="35">
        <v>-0.0363499</v>
      </c>
    </row>
    <row r="15" spans="1:7" ht="12">
      <c r="A15" s="21" t="s">
        <v>23</v>
      </c>
      <c r="B15" s="31">
        <v>-0.3605518</v>
      </c>
      <c r="C15" s="15">
        <v>-0.2027479</v>
      </c>
      <c r="D15" s="15">
        <v>-0.1590542</v>
      </c>
      <c r="E15" s="15">
        <v>-0.2240245</v>
      </c>
      <c r="F15" s="27">
        <v>-0.4397614</v>
      </c>
      <c r="G15" s="37">
        <v>-0.2518258</v>
      </c>
    </row>
    <row r="16" spans="1:7" ht="12">
      <c r="A16" s="20" t="s">
        <v>24</v>
      </c>
      <c r="B16" s="29">
        <v>-0.004385043</v>
      </c>
      <c r="C16" s="13">
        <v>-0.02345424</v>
      </c>
      <c r="D16" s="13">
        <v>-0.04573054</v>
      </c>
      <c r="E16" s="13">
        <v>-0.04073156</v>
      </c>
      <c r="F16" s="25">
        <v>-0.06010434</v>
      </c>
      <c r="G16" s="35">
        <v>-0.03510572</v>
      </c>
    </row>
    <row r="17" spans="1:7" ht="12">
      <c r="A17" s="20" t="s">
        <v>25</v>
      </c>
      <c r="B17" s="29">
        <v>-0.05223802</v>
      </c>
      <c r="C17" s="13">
        <v>-0.04045243</v>
      </c>
      <c r="D17" s="13">
        <v>-0.01935704</v>
      </c>
      <c r="E17" s="13">
        <v>-0.04063805</v>
      </c>
      <c r="F17" s="25">
        <v>-0.0481416</v>
      </c>
      <c r="G17" s="35">
        <v>-0.03814631</v>
      </c>
    </row>
    <row r="18" spans="1:7" ht="12">
      <c r="A18" s="20" t="s">
        <v>26</v>
      </c>
      <c r="B18" s="29">
        <v>-0.001829017</v>
      </c>
      <c r="C18" s="13">
        <v>0.01852039</v>
      </c>
      <c r="D18" s="13">
        <v>0.04623811</v>
      </c>
      <c r="E18" s="13">
        <v>0.08198564</v>
      </c>
      <c r="F18" s="25">
        <v>-0.01192565</v>
      </c>
      <c r="G18" s="35">
        <v>0.03348033</v>
      </c>
    </row>
    <row r="19" spans="1:7" ht="12">
      <c r="A19" s="21" t="s">
        <v>27</v>
      </c>
      <c r="B19" s="31">
        <v>-0.2067772</v>
      </c>
      <c r="C19" s="15">
        <v>-0.1766613</v>
      </c>
      <c r="D19" s="15">
        <v>-0.192236</v>
      </c>
      <c r="E19" s="15">
        <v>-0.1843533</v>
      </c>
      <c r="F19" s="27">
        <v>-0.15286</v>
      </c>
      <c r="G19" s="37">
        <v>-0.1834497</v>
      </c>
    </row>
    <row r="20" spans="1:7" ht="12.75" thickBot="1">
      <c r="A20" s="44" t="s">
        <v>28</v>
      </c>
      <c r="B20" s="45">
        <v>-0.00272248</v>
      </c>
      <c r="C20" s="46">
        <v>0.002426289</v>
      </c>
      <c r="D20" s="46">
        <v>0.006256898</v>
      </c>
      <c r="E20" s="46">
        <v>0.009278636</v>
      </c>
      <c r="F20" s="47">
        <v>0.01101724</v>
      </c>
      <c r="G20" s="48">
        <v>0.005396398</v>
      </c>
    </row>
    <row r="21" spans="1:7" ht="12.75" thickTop="1">
      <c r="A21" s="6" t="s">
        <v>29</v>
      </c>
      <c r="B21" s="39">
        <v>-98.04589</v>
      </c>
      <c r="C21" s="40">
        <v>10.48207</v>
      </c>
      <c r="D21" s="40">
        <v>6.538597</v>
      </c>
      <c r="E21" s="40">
        <v>53.54977</v>
      </c>
      <c r="F21" s="41">
        <v>-20.71129</v>
      </c>
      <c r="G21" s="43">
        <v>0.01400784</v>
      </c>
    </row>
    <row r="22" spans="1:7" ht="12">
      <c r="A22" s="20" t="s">
        <v>30</v>
      </c>
      <c r="B22" s="29">
        <v>165.9703</v>
      </c>
      <c r="C22" s="13">
        <v>89.0852</v>
      </c>
      <c r="D22" s="13">
        <v>-21.03689</v>
      </c>
      <c r="E22" s="13">
        <v>-80.56839</v>
      </c>
      <c r="F22" s="25">
        <v>-153.7779</v>
      </c>
      <c r="G22" s="36">
        <v>0</v>
      </c>
    </row>
    <row r="23" spans="1:7" ht="12">
      <c r="A23" s="20" t="s">
        <v>31</v>
      </c>
      <c r="B23" s="29">
        <v>1.975604</v>
      </c>
      <c r="C23" s="13">
        <v>3.106285</v>
      </c>
      <c r="D23" s="13">
        <v>1.185124</v>
      </c>
      <c r="E23" s="13">
        <v>1.406962</v>
      </c>
      <c r="F23" s="25">
        <v>5.688925</v>
      </c>
      <c r="G23" s="35">
        <v>2.415962</v>
      </c>
    </row>
    <row r="24" spans="1:7" ht="12">
      <c r="A24" s="20" t="s">
        <v>32</v>
      </c>
      <c r="B24" s="49">
        <v>-0.8158983</v>
      </c>
      <c r="C24" s="50">
        <v>-2.972973</v>
      </c>
      <c r="D24" s="50">
        <v>3.716407</v>
      </c>
      <c r="E24" s="50">
        <v>6.44873</v>
      </c>
      <c r="F24" s="51">
        <v>4.312359</v>
      </c>
      <c r="G24" s="35">
        <v>2.187411</v>
      </c>
    </row>
    <row r="25" spans="1:7" ht="12">
      <c r="A25" s="20" t="s">
        <v>33</v>
      </c>
      <c r="B25" s="29">
        <v>-0.09435786</v>
      </c>
      <c r="C25" s="13">
        <v>1.659975</v>
      </c>
      <c r="D25" s="13">
        <v>0.8569935</v>
      </c>
      <c r="E25" s="13">
        <v>0.5780377</v>
      </c>
      <c r="F25" s="25">
        <v>-0.8940481</v>
      </c>
      <c r="G25" s="35">
        <v>0.6117977</v>
      </c>
    </row>
    <row r="26" spans="1:7" ht="12">
      <c r="A26" s="21" t="s">
        <v>34</v>
      </c>
      <c r="B26" s="31">
        <v>0.2156005</v>
      </c>
      <c r="C26" s="15">
        <v>0.217905</v>
      </c>
      <c r="D26" s="15">
        <v>-0.4291815</v>
      </c>
      <c r="E26" s="15">
        <v>0.01322131</v>
      </c>
      <c r="F26" s="27">
        <v>1.364557</v>
      </c>
      <c r="G26" s="37">
        <v>0.1651108</v>
      </c>
    </row>
    <row r="27" spans="1:7" ht="12">
      <c r="A27" s="20" t="s">
        <v>35</v>
      </c>
      <c r="B27" s="29">
        <v>0.3843629</v>
      </c>
      <c r="C27" s="13">
        <v>-0.01730859</v>
      </c>
      <c r="D27" s="13">
        <v>-0.3535281</v>
      </c>
      <c r="E27" s="13">
        <v>0.06034851</v>
      </c>
      <c r="F27" s="25">
        <v>0.3602724</v>
      </c>
      <c r="G27" s="35">
        <v>0.02912859</v>
      </c>
    </row>
    <row r="28" spans="1:7" ht="12">
      <c r="A28" s="20" t="s">
        <v>36</v>
      </c>
      <c r="B28" s="29">
        <v>-0.07694823</v>
      </c>
      <c r="C28" s="13">
        <v>-0.3093475</v>
      </c>
      <c r="D28" s="13">
        <v>0.2935054</v>
      </c>
      <c r="E28" s="13">
        <v>0.7950784</v>
      </c>
      <c r="F28" s="25">
        <v>0.3115562</v>
      </c>
      <c r="G28" s="35">
        <v>0.2178978</v>
      </c>
    </row>
    <row r="29" spans="1:7" ht="12">
      <c r="A29" s="20" t="s">
        <v>37</v>
      </c>
      <c r="B29" s="29">
        <v>0.08393335</v>
      </c>
      <c r="C29" s="13">
        <v>0.008992983</v>
      </c>
      <c r="D29" s="13">
        <v>-0.09645152</v>
      </c>
      <c r="E29" s="13">
        <v>0.01484423</v>
      </c>
      <c r="F29" s="25">
        <v>-0.01530846</v>
      </c>
      <c r="G29" s="35">
        <v>-0.007337529</v>
      </c>
    </row>
    <row r="30" spans="1:7" ht="12">
      <c r="A30" s="21" t="s">
        <v>38</v>
      </c>
      <c r="B30" s="31">
        <v>0.07471351</v>
      </c>
      <c r="C30" s="15">
        <v>0.08489035</v>
      </c>
      <c r="D30" s="15">
        <v>0.001079607</v>
      </c>
      <c r="E30" s="15">
        <v>-0.03185968</v>
      </c>
      <c r="F30" s="27">
        <v>0.3314037</v>
      </c>
      <c r="G30" s="37">
        <v>0.06812675</v>
      </c>
    </row>
    <row r="31" spans="1:7" ht="12">
      <c r="A31" s="20" t="s">
        <v>39</v>
      </c>
      <c r="B31" s="29">
        <v>0.01103076</v>
      </c>
      <c r="C31" s="13">
        <v>-0.03711783</v>
      </c>
      <c r="D31" s="13">
        <v>-0.07905792</v>
      </c>
      <c r="E31" s="13">
        <v>-0.01703757</v>
      </c>
      <c r="F31" s="25">
        <v>-0.001332019</v>
      </c>
      <c r="G31" s="35">
        <v>-0.03061342</v>
      </c>
    </row>
    <row r="32" spans="1:7" ht="12">
      <c r="A32" s="20" t="s">
        <v>40</v>
      </c>
      <c r="B32" s="29">
        <v>0.006247882</v>
      </c>
      <c r="C32" s="13">
        <v>0.01921367</v>
      </c>
      <c r="D32" s="13">
        <v>0.03581182</v>
      </c>
      <c r="E32" s="13">
        <v>0.07621488</v>
      </c>
      <c r="F32" s="25">
        <v>0.01548652</v>
      </c>
      <c r="G32" s="35">
        <v>0.03455702</v>
      </c>
    </row>
    <row r="33" spans="1:7" ht="12">
      <c r="A33" s="20" t="s">
        <v>41</v>
      </c>
      <c r="B33" s="29">
        <v>0.1554393</v>
      </c>
      <c r="C33" s="13">
        <v>0.09391074</v>
      </c>
      <c r="D33" s="13">
        <v>0.09486782</v>
      </c>
      <c r="E33" s="13">
        <v>0.09313828</v>
      </c>
      <c r="F33" s="25">
        <v>0.0809337</v>
      </c>
      <c r="G33" s="35">
        <v>0.1011246</v>
      </c>
    </row>
    <row r="34" spans="1:7" ht="12">
      <c r="A34" s="21" t="s">
        <v>42</v>
      </c>
      <c r="B34" s="31">
        <v>-0.03554181</v>
      </c>
      <c r="C34" s="15">
        <v>-0.01643123</v>
      </c>
      <c r="D34" s="15">
        <v>-0.01009796</v>
      </c>
      <c r="E34" s="15">
        <v>-0.001733022</v>
      </c>
      <c r="F34" s="27">
        <v>-0.03087075</v>
      </c>
      <c r="G34" s="37">
        <v>-0.01600094</v>
      </c>
    </row>
    <row r="35" spans="1:7" ht="12.75" thickBot="1">
      <c r="A35" s="22" t="s">
        <v>43</v>
      </c>
      <c r="B35" s="32">
        <v>-0.005729657</v>
      </c>
      <c r="C35" s="16">
        <v>0.0006939401</v>
      </c>
      <c r="D35" s="16">
        <v>-0.002977457</v>
      </c>
      <c r="E35" s="16">
        <v>-0.0005417383</v>
      </c>
      <c r="F35" s="28">
        <v>0.001969937</v>
      </c>
      <c r="G35" s="38">
        <v>-0.001248577</v>
      </c>
    </row>
    <row r="36" spans="1:7" ht="12">
      <c r="A36" s="4" t="s">
        <v>44</v>
      </c>
      <c r="B36" s="3">
        <v>20.89539</v>
      </c>
      <c r="C36" s="3">
        <v>20.89539</v>
      </c>
      <c r="D36" s="3">
        <v>20.90149</v>
      </c>
      <c r="E36" s="3">
        <v>20.89844</v>
      </c>
      <c r="F36" s="3">
        <v>20.90454</v>
      </c>
      <c r="G36" s="3"/>
    </row>
    <row r="37" spans="1:6" ht="12">
      <c r="A37" s="4" t="s">
        <v>45</v>
      </c>
      <c r="B37" s="2">
        <v>-0.005086263</v>
      </c>
      <c r="C37" s="2">
        <v>0.09358724</v>
      </c>
      <c r="D37" s="2">
        <v>0.1530965</v>
      </c>
      <c r="E37" s="2">
        <v>0.193278</v>
      </c>
      <c r="F37" s="2">
        <v>0.2304077</v>
      </c>
    </row>
    <row r="38" spans="1:7" ht="12">
      <c r="A38" s="4" t="s">
        <v>53</v>
      </c>
      <c r="B38" s="2">
        <v>-3.102738E-05</v>
      </c>
      <c r="C38" s="2">
        <v>-8.429812E-05</v>
      </c>
      <c r="D38" s="2">
        <v>-6.288417E-05</v>
      </c>
      <c r="E38" s="2">
        <v>0.0002107245</v>
      </c>
      <c r="F38" s="2">
        <v>-7.721311E-05</v>
      </c>
      <c r="G38" s="2">
        <v>0.0002977193</v>
      </c>
    </row>
    <row r="39" spans="1:7" ht="12.75" thickBot="1">
      <c r="A39" s="4" t="s">
        <v>54</v>
      </c>
      <c r="B39" s="2">
        <v>0.000167193</v>
      </c>
      <c r="C39" s="2">
        <v>-1.706855E-05</v>
      </c>
      <c r="D39" s="2">
        <v>-1.12479E-05</v>
      </c>
      <c r="E39" s="2">
        <v>-8.933684E-05</v>
      </c>
      <c r="F39" s="2">
        <v>3.402183E-05</v>
      </c>
      <c r="G39" s="2">
        <v>0.001140812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3.117269</v>
      </c>
      <c r="F40" s="17" t="s">
        <v>48</v>
      </c>
      <c r="G40" s="8">
        <v>55.096167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0.003758</v>
      </c>
      <c r="D4">
        <v>0.003756</v>
      </c>
      <c r="E4">
        <v>0.003758</v>
      </c>
      <c r="F4">
        <v>0.002084</v>
      </c>
      <c r="G4">
        <v>0.011711</v>
      </c>
    </row>
    <row r="5" spans="1:7" ht="12.75">
      <c r="A5" t="s">
        <v>13</v>
      </c>
      <c r="B5">
        <v>8.297751</v>
      </c>
      <c r="C5">
        <v>4.454142</v>
      </c>
      <c r="D5">
        <v>-1.051843</v>
      </c>
      <c r="E5">
        <v>-4.028333</v>
      </c>
      <c r="F5">
        <v>-7.688291</v>
      </c>
      <c r="G5">
        <v>7.559885</v>
      </c>
    </row>
    <row r="6" spans="1:7" ht="12.75">
      <c r="A6" t="s">
        <v>14</v>
      </c>
      <c r="B6" s="52">
        <v>19.8837</v>
      </c>
      <c r="C6" s="52">
        <v>49.49769</v>
      </c>
      <c r="D6" s="52">
        <v>37.00461</v>
      </c>
      <c r="E6" s="52">
        <v>-123.5322</v>
      </c>
      <c r="F6" s="52">
        <v>45.11173</v>
      </c>
      <c r="G6" s="52">
        <v>-0.0150631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2.397049</v>
      </c>
      <c r="C8" s="52">
        <v>1.469408</v>
      </c>
      <c r="D8" s="52">
        <v>3.045706</v>
      </c>
      <c r="E8" s="52">
        <v>6.956418</v>
      </c>
      <c r="F8" s="52">
        <v>1.76021</v>
      </c>
      <c r="G8" s="52">
        <v>3.342109</v>
      </c>
    </row>
    <row r="9" spans="1:7" ht="12.75">
      <c r="A9" t="s">
        <v>17</v>
      </c>
      <c r="B9" s="52">
        <v>-1.030973</v>
      </c>
      <c r="C9" s="52">
        <v>-0.3951291</v>
      </c>
      <c r="D9" s="52">
        <v>-0.5451047</v>
      </c>
      <c r="E9" s="52">
        <v>0.3394613</v>
      </c>
      <c r="F9" s="52">
        <v>-0.5174916</v>
      </c>
      <c r="G9" s="52">
        <v>-0.3626499</v>
      </c>
    </row>
    <row r="10" spans="1:7" ht="12.75">
      <c r="A10" t="s">
        <v>18</v>
      </c>
      <c r="B10" s="52">
        <v>-0.1139574</v>
      </c>
      <c r="C10" s="52">
        <v>-0.7567993</v>
      </c>
      <c r="D10" s="52">
        <v>-1.505954</v>
      </c>
      <c r="E10" s="52">
        <v>-2.454882</v>
      </c>
      <c r="F10" s="52">
        <v>-1.919329</v>
      </c>
      <c r="G10" s="52">
        <v>-1.407484</v>
      </c>
    </row>
    <row r="11" spans="1:7" ht="12.75">
      <c r="A11" t="s">
        <v>19</v>
      </c>
      <c r="B11" s="52">
        <v>4.196061</v>
      </c>
      <c r="C11" s="52">
        <v>1.850958</v>
      </c>
      <c r="D11" s="52">
        <v>2.203237</v>
      </c>
      <c r="E11" s="52">
        <v>1.545844</v>
      </c>
      <c r="F11" s="52">
        <v>14.52554</v>
      </c>
      <c r="G11" s="52">
        <v>3.893237</v>
      </c>
    </row>
    <row r="12" spans="1:7" ht="12.75">
      <c r="A12" t="s">
        <v>20</v>
      </c>
      <c r="B12" s="52">
        <v>-0.04280929</v>
      </c>
      <c r="C12" s="52">
        <v>-0.1802594</v>
      </c>
      <c r="D12" s="52">
        <v>-0.4946235</v>
      </c>
      <c r="E12" s="52">
        <v>-0.2050574</v>
      </c>
      <c r="F12" s="52">
        <v>-0.3200873</v>
      </c>
      <c r="G12" s="52">
        <v>-0.2605731</v>
      </c>
    </row>
    <row r="13" spans="1:7" ht="12.75">
      <c r="A13" t="s">
        <v>21</v>
      </c>
      <c r="B13" s="52">
        <v>-0.09671254</v>
      </c>
      <c r="C13" s="52">
        <v>0.007892265</v>
      </c>
      <c r="D13" s="52">
        <v>-0.08325046</v>
      </c>
      <c r="E13" s="52">
        <v>0.08351256</v>
      </c>
      <c r="F13" s="52">
        <v>-0.1626507</v>
      </c>
      <c r="G13" s="52">
        <v>-0.033696</v>
      </c>
    </row>
    <row r="14" spans="1:7" ht="12.75">
      <c r="A14" t="s">
        <v>22</v>
      </c>
      <c r="B14" s="52">
        <v>-0.01725115</v>
      </c>
      <c r="C14" s="52">
        <v>0.005748232</v>
      </c>
      <c r="D14" s="52">
        <v>-0.0706299</v>
      </c>
      <c r="E14" s="52">
        <v>-0.09886146</v>
      </c>
      <c r="F14" s="52">
        <v>0.04152638</v>
      </c>
      <c r="G14" s="52">
        <v>-0.0363499</v>
      </c>
    </row>
    <row r="15" spans="1:7" ht="12.75">
      <c r="A15" t="s">
        <v>23</v>
      </c>
      <c r="B15" s="52">
        <v>-0.3605518</v>
      </c>
      <c r="C15" s="52">
        <v>-0.2027479</v>
      </c>
      <c r="D15" s="52">
        <v>-0.1590542</v>
      </c>
      <c r="E15" s="52">
        <v>-0.2240245</v>
      </c>
      <c r="F15" s="52">
        <v>-0.4397614</v>
      </c>
      <c r="G15" s="52">
        <v>-0.2518258</v>
      </c>
    </row>
    <row r="16" spans="1:7" ht="12.75">
      <c r="A16" t="s">
        <v>24</v>
      </c>
      <c r="B16" s="52">
        <v>-0.004385043</v>
      </c>
      <c r="C16" s="52">
        <v>-0.02345424</v>
      </c>
      <c r="D16" s="52">
        <v>-0.04573054</v>
      </c>
      <c r="E16" s="52">
        <v>-0.04073156</v>
      </c>
      <c r="F16" s="52">
        <v>-0.06010434</v>
      </c>
      <c r="G16" s="52">
        <v>-0.03510572</v>
      </c>
    </row>
    <row r="17" spans="1:7" ht="12.75">
      <c r="A17" t="s">
        <v>25</v>
      </c>
      <c r="B17" s="52">
        <v>-0.05223802</v>
      </c>
      <c r="C17" s="52">
        <v>-0.04045243</v>
      </c>
      <c r="D17" s="52">
        <v>-0.01935704</v>
      </c>
      <c r="E17" s="52">
        <v>-0.04063805</v>
      </c>
      <c r="F17" s="52">
        <v>-0.0481416</v>
      </c>
      <c r="G17" s="52">
        <v>-0.03814631</v>
      </c>
    </row>
    <row r="18" spans="1:7" ht="12.75">
      <c r="A18" t="s">
        <v>26</v>
      </c>
      <c r="B18" s="52">
        <v>-0.001829017</v>
      </c>
      <c r="C18" s="52">
        <v>0.01852039</v>
      </c>
      <c r="D18" s="52">
        <v>0.04623811</v>
      </c>
      <c r="E18" s="52">
        <v>0.08198564</v>
      </c>
      <c r="F18" s="52">
        <v>-0.01192565</v>
      </c>
      <c r="G18" s="52">
        <v>0.03348033</v>
      </c>
    </row>
    <row r="19" spans="1:7" ht="12.75">
      <c r="A19" t="s">
        <v>27</v>
      </c>
      <c r="B19" s="52">
        <v>-0.2067772</v>
      </c>
      <c r="C19" s="52">
        <v>-0.1766613</v>
      </c>
      <c r="D19" s="52">
        <v>-0.192236</v>
      </c>
      <c r="E19" s="52">
        <v>-0.1843533</v>
      </c>
      <c r="F19" s="52">
        <v>-0.15286</v>
      </c>
      <c r="G19" s="52">
        <v>-0.1834497</v>
      </c>
    </row>
    <row r="20" spans="1:7" ht="12.75">
      <c r="A20" t="s">
        <v>28</v>
      </c>
      <c r="B20" s="52">
        <v>-0.00272248</v>
      </c>
      <c r="C20" s="52">
        <v>0.002426289</v>
      </c>
      <c r="D20" s="52">
        <v>0.006256898</v>
      </c>
      <c r="E20" s="52">
        <v>0.009278636</v>
      </c>
      <c r="F20" s="52">
        <v>0.01101724</v>
      </c>
      <c r="G20" s="52">
        <v>0.005396398</v>
      </c>
    </row>
    <row r="21" spans="1:7" ht="12.75">
      <c r="A21" t="s">
        <v>29</v>
      </c>
      <c r="B21" s="52">
        <v>-98.04589</v>
      </c>
      <c r="C21" s="52">
        <v>10.48207</v>
      </c>
      <c r="D21" s="52">
        <v>6.538597</v>
      </c>
      <c r="E21" s="52">
        <v>53.54977</v>
      </c>
      <c r="F21" s="52">
        <v>-20.71129</v>
      </c>
      <c r="G21" s="52">
        <v>0.01400784</v>
      </c>
    </row>
    <row r="22" spans="1:7" ht="12.75">
      <c r="A22" t="s">
        <v>30</v>
      </c>
      <c r="B22" s="52">
        <v>165.9703</v>
      </c>
      <c r="C22" s="52">
        <v>89.0852</v>
      </c>
      <c r="D22" s="52">
        <v>-21.03689</v>
      </c>
      <c r="E22" s="52">
        <v>-80.56839</v>
      </c>
      <c r="F22" s="52">
        <v>-153.7779</v>
      </c>
      <c r="G22" s="52">
        <v>0</v>
      </c>
    </row>
    <row r="23" spans="1:7" ht="12.75">
      <c r="A23" t="s">
        <v>31</v>
      </c>
      <c r="B23" s="52">
        <v>1.975604</v>
      </c>
      <c r="C23" s="52">
        <v>3.106285</v>
      </c>
      <c r="D23" s="52">
        <v>1.185124</v>
      </c>
      <c r="E23" s="52">
        <v>1.406962</v>
      </c>
      <c r="F23" s="52">
        <v>5.688925</v>
      </c>
      <c r="G23" s="52">
        <v>2.415962</v>
      </c>
    </row>
    <row r="24" spans="1:7" ht="12.75">
      <c r="A24" t="s">
        <v>32</v>
      </c>
      <c r="B24" s="52">
        <v>-0.8158983</v>
      </c>
      <c r="C24" s="52">
        <v>-2.972973</v>
      </c>
      <c r="D24" s="52">
        <v>3.716407</v>
      </c>
      <c r="E24" s="52">
        <v>6.44873</v>
      </c>
      <c r="F24" s="52">
        <v>4.312359</v>
      </c>
      <c r="G24" s="52">
        <v>2.187411</v>
      </c>
    </row>
    <row r="25" spans="1:7" ht="12.75">
      <c r="A25" t="s">
        <v>33</v>
      </c>
      <c r="B25" s="52">
        <v>-0.09435786</v>
      </c>
      <c r="C25" s="52">
        <v>1.659975</v>
      </c>
      <c r="D25" s="52">
        <v>0.8569935</v>
      </c>
      <c r="E25" s="52">
        <v>0.5780377</v>
      </c>
      <c r="F25" s="52">
        <v>-0.8940481</v>
      </c>
      <c r="G25" s="52">
        <v>0.6117977</v>
      </c>
    </row>
    <row r="26" spans="1:7" ht="12.75">
      <c r="A26" t="s">
        <v>34</v>
      </c>
      <c r="B26" s="52">
        <v>0.2156005</v>
      </c>
      <c r="C26" s="52">
        <v>0.217905</v>
      </c>
      <c r="D26" s="52">
        <v>-0.4291815</v>
      </c>
      <c r="E26" s="52">
        <v>0.01322131</v>
      </c>
      <c r="F26" s="52">
        <v>1.364557</v>
      </c>
      <c r="G26" s="52">
        <v>0.1651108</v>
      </c>
    </row>
    <row r="27" spans="1:7" ht="12.75">
      <c r="A27" t="s">
        <v>35</v>
      </c>
      <c r="B27" s="52">
        <v>0.3843629</v>
      </c>
      <c r="C27" s="52">
        <v>-0.01730859</v>
      </c>
      <c r="D27" s="52">
        <v>-0.3535281</v>
      </c>
      <c r="E27" s="52">
        <v>0.06034851</v>
      </c>
      <c r="F27" s="52">
        <v>0.3602724</v>
      </c>
      <c r="G27" s="52">
        <v>0.02912859</v>
      </c>
    </row>
    <row r="28" spans="1:7" ht="12.75">
      <c r="A28" t="s">
        <v>36</v>
      </c>
      <c r="B28" s="52">
        <v>-0.07694823</v>
      </c>
      <c r="C28" s="52">
        <v>-0.3093475</v>
      </c>
      <c r="D28" s="52">
        <v>0.2935054</v>
      </c>
      <c r="E28" s="52">
        <v>0.7950784</v>
      </c>
      <c r="F28" s="52">
        <v>0.3115562</v>
      </c>
      <c r="G28" s="52">
        <v>0.2178978</v>
      </c>
    </row>
    <row r="29" spans="1:7" ht="12.75">
      <c r="A29" t="s">
        <v>37</v>
      </c>
      <c r="B29" s="52">
        <v>0.08393335</v>
      </c>
      <c r="C29" s="52">
        <v>0.008992983</v>
      </c>
      <c r="D29" s="52">
        <v>-0.09645152</v>
      </c>
      <c r="E29" s="52">
        <v>0.01484423</v>
      </c>
      <c r="F29" s="52">
        <v>-0.01530846</v>
      </c>
      <c r="G29" s="52">
        <v>-0.007337529</v>
      </c>
    </row>
    <row r="30" spans="1:7" ht="12.75">
      <c r="A30" t="s">
        <v>38</v>
      </c>
      <c r="B30" s="52">
        <v>0.07471351</v>
      </c>
      <c r="C30" s="52">
        <v>0.08489035</v>
      </c>
      <c r="D30" s="52">
        <v>0.001079607</v>
      </c>
      <c r="E30" s="52">
        <v>-0.03185968</v>
      </c>
      <c r="F30" s="52">
        <v>0.3314037</v>
      </c>
      <c r="G30" s="52">
        <v>0.06812675</v>
      </c>
    </row>
    <row r="31" spans="1:7" ht="12.75">
      <c r="A31" t="s">
        <v>39</v>
      </c>
      <c r="B31" s="52">
        <v>0.01103076</v>
      </c>
      <c r="C31" s="52">
        <v>-0.03711783</v>
      </c>
      <c r="D31" s="52">
        <v>-0.07905792</v>
      </c>
      <c r="E31" s="52">
        <v>-0.01703757</v>
      </c>
      <c r="F31" s="52">
        <v>-0.001332019</v>
      </c>
      <c r="G31" s="52">
        <v>-0.03061342</v>
      </c>
    </row>
    <row r="32" spans="1:7" ht="12.75">
      <c r="A32" t="s">
        <v>40</v>
      </c>
      <c r="B32" s="52">
        <v>0.006247882</v>
      </c>
      <c r="C32" s="52">
        <v>0.01921367</v>
      </c>
      <c r="D32" s="52">
        <v>0.03581182</v>
      </c>
      <c r="E32" s="52">
        <v>0.07621488</v>
      </c>
      <c r="F32" s="52">
        <v>0.01548652</v>
      </c>
      <c r="G32" s="52">
        <v>0.03455702</v>
      </c>
    </row>
    <row r="33" spans="1:7" ht="12.75">
      <c r="A33" t="s">
        <v>41</v>
      </c>
      <c r="B33" s="52">
        <v>0.1554393</v>
      </c>
      <c r="C33" s="52">
        <v>0.09391074</v>
      </c>
      <c r="D33" s="52">
        <v>0.09486782</v>
      </c>
      <c r="E33" s="52">
        <v>0.09313828</v>
      </c>
      <c r="F33" s="52">
        <v>0.0809337</v>
      </c>
      <c r="G33" s="52">
        <v>0.1011246</v>
      </c>
    </row>
    <row r="34" spans="1:7" ht="12.75">
      <c r="A34" t="s">
        <v>42</v>
      </c>
      <c r="B34" s="52">
        <v>-0.03554181</v>
      </c>
      <c r="C34" s="52">
        <v>-0.01643123</v>
      </c>
      <c r="D34" s="52">
        <v>-0.01009796</v>
      </c>
      <c r="E34" s="52">
        <v>-0.001733022</v>
      </c>
      <c r="F34" s="52">
        <v>-0.03087075</v>
      </c>
      <c r="G34" s="52">
        <v>-0.01600094</v>
      </c>
    </row>
    <row r="35" spans="1:7" ht="12.75">
      <c r="A35" t="s">
        <v>43</v>
      </c>
      <c r="B35" s="52">
        <v>-0.005729657</v>
      </c>
      <c r="C35" s="52">
        <v>0.0006939401</v>
      </c>
      <c r="D35" s="52">
        <v>-0.002977457</v>
      </c>
      <c r="E35" s="52">
        <v>-0.0005417383</v>
      </c>
      <c r="F35" s="52">
        <v>0.001969937</v>
      </c>
      <c r="G35" s="52">
        <v>-0.001248577</v>
      </c>
    </row>
    <row r="36" spans="1:6" ht="12.75">
      <c r="A36" t="s">
        <v>44</v>
      </c>
      <c r="B36" s="52">
        <v>20.89539</v>
      </c>
      <c r="C36" s="52">
        <v>20.89539</v>
      </c>
      <c r="D36" s="52">
        <v>20.90149</v>
      </c>
      <c r="E36" s="52">
        <v>20.89844</v>
      </c>
      <c r="F36" s="52">
        <v>20.90454</v>
      </c>
    </row>
    <row r="37" spans="1:6" ht="12.75">
      <c r="A37" t="s">
        <v>45</v>
      </c>
      <c r="B37" s="52">
        <v>-0.005086263</v>
      </c>
      <c r="C37" s="52">
        <v>0.09358724</v>
      </c>
      <c r="D37" s="52">
        <v>0.1530965</v>
      </c>
      <c r="E37" s="52">
        <v>0.193278</v>
      </c>
      <c r="F37" s="52">
        <v>0.2304077</v>
      </c>
    </row>
    <row r="38" spans="1:7" ht="12.75">
      <c r="A38" t="s">
        <v>55</v>
      </c>
      <c r="B38" s="52">
        <v>-3.102738E-05</v>
      </c>
      <c r="C38" s="52">
        <v>-8.429812E-05</v>
      </c>
      <c r="D38" s="52">
        <v>-6.288417E-05</v>
      </c>
      <c r="E38" s="52">
        <v>0.0002107245</v>
      </c>
      <c r="F38" s="52">
        <v>-7.721311E-05</v>
      </c>
      <c r="G38" s="52">
        <v>0.0002977193</v>
      </c>
    </row>
    <row r="39" spans="1:7" ht="12.75">
      <c r="A39" t="s">
        <v>56</v>
      </c>
      <c r="B39" s="52">
        <v>0.000167193</v>
      </c>
      <c r="C39" s="52">
        <v>-1.706855E-05</v>
      </c>
      <c r="D39" s="52">
        <v>-1.12479E-05</v>
      </c>
      <c r="E39" s="52">
        <v>-8.933684E-05</v>
      </c>
      <c r="F39" s="52">
        <v>3.402183E-05</v>
      </c>
      <c r="G39" s="52">
        <v>0.001140812</v>
      </c>
    </row>
    <row r="40" spans="2:7" ht="12.75">
      <c r="B40" t="s">
        <v>46</v>
      </c>
      <c r="C40">
        <v>-0.003757</v>
      </c>
      <c r="D40" t="s">
        <v>47</v>
      </c>
      <c r="E40">
        <v>3.117269</v>
      </c>
      <c r="F40" t="s">
        <v>48</v>
      </c>
      <c r="G40">
        <v>55.096167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-3.102738317134232E-05</v>
      </c>
      <c r="C50">
        <f>-0.017/(C7*C7+C22*C22)*(C21*C22+C6*C7)</f>
        <v>-8.429812849620749E-05</v>
      </c>
      <c r="D50">
        <f>-0.017/(D7*D7+D22*D22)*(D21*D22+D6*D7)</f>
        <v>-6.288417490882469E-05</v>
      </c>
      <c r="E50">
        <f>-0.017/(E7*E7+E22*E22)*(E21*E22+E6*E7)</f>
        <v>0.00021072451250063012</v>
      </c>
      <c r="F50">
        <f>-0.017/(F7*F7+F22*F22)*(F21*F22+F6*F7)</f>
        <v>-7.721312149306777E-05</v>
      </c>
      <c r="G50">
        <f>(B50*B$4+C50*C$4+D50*D$4+E50*E$4+F50*F$4)/SUM(B$4:F$4)</f>
        <v>5.007878221248064E-07</v>
      </c>
    </row>
    <row r="51" spans="1:7" ht="12.75">
      <c r="A51" t="s">
        <v>59</v>
      </c>
      <c r="B51">
        <f>-0.017/(B7*B7+B22*B22)*(B21*B7-B6*B22)</f>
        <v>0.00016719297540931629</v>
      </c>
      <c r="C51">
        <f>-0.017/(C7*C7+C22*C22)*(C21*C7-C6*C22)</f>
        <v>-1.7068547436328965E-05</v>
      </c>
      <c r="D51">
        <f>-0.017/(D7*D7+D22*D22)*(D21*D7-D6*D22)</f>
        <v>-1.1247903647029774E-05</v>
      </c>
      <c r="E51">
        <f>-0.017/(E7*E7+E22*E22)*(E21*E7-E6*E22)</f>
        <v>-8.933683552942896E-05</v>
      </c>
      <c r="F51">
        <f>-0.017/(F7*F7+F22*F22)*(F21*F7-F6*F22)</f>
        <v>3.402182583243512E-05</v>
      </c>
      <c r="G51">
        <f>(B51*B$4+C51*C$4+D51*D$4+E51*E$4+F51*F$4)/SUM(B$4:F$4)</f>
        <v>4.465002002244957E-07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9999.952390438966</v>
      </c>
      <c r="C62">
        <f>C7+(2/0.017)*(C8*C50-C23*C51)</f>
        <v>9999.991664873938</v>
      </c>
      <c r="D62">
        <f>D7+(2/0.017)*(D8*D50-D23*D51)</f>
        <v>9999.979035700204</v>
      </c>
      <c r="E62">
        <f>E7+(2/0.017)*(E8*E50-E23*E51)</f>
        <v>10000.187244861716</v>
      </c>
      <c r="F62">
        <f>F7+(2/0.017)*(F8*F50-F23*F51)</f>
        <v>9999.961240126575</v>
      </c>
    </row>
    <row r="63" spans="1:6" ht="12.75">
      <c r="A63" t="s">
        <v>67</v>
      </c>
      <c r="B63">
        <f>B8+(3/0.017)*(B9*B50-B24*B51)</f>
        <v>2.4267667985974195</v>
      </c>
      <c r="C63">
        <f>C8+(3/0.017)*(C9*C50-C24*C51)</f>
        <v>1.466331114052994</v>
      </c>
      <c r="D63">
        <f>D8+(3/0.017)*(D9*D50-D24*D51)</f>
        <v>3.0591319259672183</v>
      </c>
      <c r="E63">
        <f>E8+(3/0.017)*(E9*E50-E24*E51)</f>
        <v>7.07070775558924</v>
      </c>
      <c r="F63">
        <f>F8+(3/0.017)*(F9*F50-F24*F51)</f>
        <v>1.7413704967572072</v>
      </c>
    </row>
    <row r="64" spans="1:6" ht="12.75">
      <c r="A64" t="s">
        <v>68</v>
      </c>
      <c r="B64">
        <f>B9+(4/0.017)*(B10*B50-B25*B51)</f>
        <v>-1.0264290538160785</v>
      </c>
      <c r="C64">
        <f>C9+(4/0.017)*(C10*C50-C25*C51)</f>
        <v>-0.3734514231369741</v>
      </c>
      <c r="D64">
        <f>D9+(4/0.017)*(D10*D50-D25*D51)</f>
        <v>-0.5205540988106412</v>
      </c>
      <c r="E64">
        <f>E9+(4/0.017)*(E10*E50-E25*E51)</f>
        <v>0.2298933579383853</v>
      </c>
      <c r="F64">
        <f>F9+(4/0.017)*(F10*F50-F25*F51)</f>
        <v>-0.47546465129266174</v>
      </c>
    </row>
    <row r="65" spans="1:6" ht="12.75">
      <c r="A65" t="s">
        <v>69</v>
      </c>
      <c r="B65">
        <f>B10+(5/0.017)*(B11*B50-B26*B51)</f>
        <v>-0.16285142398590063</v>
      </c>
      <c r="C65">
        <f>C10+(5/0.017)*(C11*C50-C26*C51)</f>
        <v>-0.8015972333811676</v>
      </c>
      <c r="D65">
        <f>D10+(5/0.017)*(D11*D50-D26*D51)</f>
        <v>-1.5481234508919652</v>
      </c>
      <c r="E65">
        <f>E10+(5/0.017)*(E11*E50-E26*E51)</f>
        <v>-2.358726596088536</v>
      </c>
      <c r="F65">
        <f>F10+(5/0.017)*(F11*F50-F26*F51)</f>
        <v>-2.2628545898131898</v>
      </c>
    </row>
    <row r="66" spans="1:6" ht="12.75">
      <c r="A66" t="s">
        <v>70</v>
      </c>
      <c r="B66">
        <f>B11+(6/0.017)*(B12*B50-B27*B51)</f>
        <v>4.173848817655119</v>
      </c>
      <c r="C66">
        <f>C11+(6/0.017)*(C12*C50-C27*C51)</f>
        <v>1.8562168579674276</v>
      </c>
      <c r="D66">
        <f>D11+(6/0.017)*(D12*D50-D27*D51)</f>
        <v>2.212811426123305</v>
      </c>
      <c r="E66">
        <f>E11+(6/0.017)*(E12*E50-E27*E51)</f>
        <v>1.532496020328001</v>
      </c>
      <c r="F66">
        <f>F11+(6/0.017)*(F12*F50-F27*F51)</f>
        <v>14.529936875789971</v>
      </c>
    </row>
    <row r="67" spans="1:6" ht="12.75">
      <c r="A67" t="s">
        <v>71</v>
      </c>
      <c r="B67">
        <f>B12+(7/0.017)*(B13*B50-B28*B51)</f>
        <v>-0.036276255650844746</v>
      </c>
      <c r="C67">
        <f>C12+(7/0.017)*(C13*C50-C28*C51)</f>
        <v>-0.18270751232529947</v>
      </c>
      <c r="D67">
        <f>D12+(7/0.017)*(D13*D50-D28*D51)</f>
        <v>-0.4911084883159564</v>
      </c>
      <c r="E67">
        <f>E12+(7/0.017)*(E13*E50-E28*E51)</f>
        <v>-0.16856354575103719</v>
      </c>
      <c r="F67">
        <f>F12+(7/0.017)*(F13*F50-F28*F51)</f>
        <v>-0.31928062927021644</v>
      </c>
    </row>
    <row r="68" spans="1:6" ht="12.75">
      <c r="A68" t="s">
        <v>72</v>
      </c>
      <c r="B68">
        <f>B13+(8/0.017)*(B14*B50-B29*B51)</f>
        <v>-0.10306444987358834</v>
      </c>
      <c r="C68">
        <f>C13+(8/0.017)*(C14*C50-C29*C51)</f>
        <v>0.007736468273961219</v>
      </c>
      <c r="D68">
        <f>D13+(8/0.017)*(D14*D50-D29*D51)</f>
        <v>-0.08167087149090671</v>
      </c>
      <c r="E68">
        <f>E13+(8/0.017)*(E14*E50-E29*E51)</f>
        <v>0.07433307932728023</v>
      </c>
      <c r="F68">
        <f>F13+(8/0.017)*(F14*F50-F29*F51)</f>
        <v>-0.16391449278316447</v>
      </c>
    </row>
    <row r="69" spans="1:6" ht="12.75">
      <c r="A69" t="s">
        <v>73</v>
      </c>
      <c r="B69">
        <f>B14+(9/0.017)*(B15*B50-B30*B51)</f>
        <v>-0.017941818040947573</v>
      </c>
      <c r="C69">
        <f>C14+(9/0.017)*(C15*C50-C30*C51)</f>
        <v>0.015563644437151775</v>
      </c>
      <c r="D69">
        <f>D14+(9/0.017)*(D15*D50-D30*D51)</f>
        <v>-0.06532829888031397</v>
      </c>
      <c r="E69">
        <f>E14+(9/0.017)*(E15*E50-E30*E51)</f>
        <v>-0.12536047581681758</v>
      </c>
      <c r="F69">
        <f>F14+(9/0.017)*(F15*F50-F30*F51)</f>
        <v>0.05353364605887253</v>
      </c>
    </row>
    <row r="70" spans="1:6" ht="12.75">
      <c r="A70" t="s">
        <v>74</v>
      </c>
      <c r="B70">
        <f>B15+(10/0.017)*(B16*B50-B31*B51)</f>
        <v>-0.3615566289270837</v>
      </c>
      <c r="C70">
        <f>C15+(10/0.017)*(C16*C50-C31*C51)</f>
        <v>-0.20195754641458102</v>
      </c>
      <c r="D70">
        <f>D15+(10/0.017)*(D16*D50-D31*D51)</f>
        <v>-0.15788567564156447</v>
      </c>
      <c r="E70">
        <f>E15+(10/0.017)*(E16*E50-E31*E51)</f>
        <v>-0.2299687474784125</v>
      </c>
      <c r="F70">
        <f>F15+(10/0.017)*(F16*F50-F31*F51)</f>
        <v>-0.4370048344558211</v>
      </c>
    </row>
    <row r="71" spans="1:6" ht="12.75">
      <c r="A71" t="s">
        <v>75</v>
      </c>
      <c r="B71">
        <f>B16+(11/0.017)*(B17*B50-B32*B51)</f>
        <v>-0.004012203124016161</v>
      </c>
      <c r="C71">
        <f>C16+(11/0.017)*(C17*C50-C32*C51)</f>
        <v>-0.021035525330623948</v>
      </c>
      <c r="D71">
        <f>D16+(11/0.017)*(D17*D50-D32*D51)</f>
        <v>-0.04468226627714819</v>
      </c>
      <c r="E71">
        <f>E16+(11/0.017)*(E17*E50-E32*E51)</f>
        <v>-0.04186691340196951</v>
      </c>
      <c r="F71">
        <f>F16+(11/0.017)*(F17*F50-F32*F51)</f>
        <v>-0.058040038896571666</v>
      </c>
    </row>
    <row r="72" spans="1:6" ht="12.75">
      <c r="A72" t="s">
        <v>76</v>
      </c>
      <c r="B72">
        <f>B17+(12/0.017)*(B18*B50-B33*B51)</f>
        <v>-0.07054268549500384</v>
      </c>
      <c r="C72">
        <f>C17+(12/0.017)*(C18*C50-C33*C51)</f>
        <v>-0.0404230047968582</v>
      </c>
      <c r="D72">
        <f>D17+(12/0.017)*(D18*D50-D33*D51)</f>
        <v>-0.020656273857503325</v>
      </c>
      <c r="E72">
        <f>E17+(12/0.017)*(E18*E50-E33*E51)</f>
        <v>-0.022569534783831016</v>
      </c>
      <c r="F72">
        <f>F17+(12/0.017)*(F18*F50-F33*F51)</f>
        <v>-0.049435267470381704</v>
      </c>
    </row>
    <row r="73" spans="1:6" ht="12.75">
      <c r="A73" t="s">
        <v>77</v>
      </c>
      <c r="B73">
        <f>B18+(13/0.017)*(B19*B50-B34*B51)</f>
        <v>0.007621291997105199</v>
      </c>
      <c r="C73">
        <f>C18+(13/0.017)*(C19*C50-C34*C51)</f>
        <v>0.029694088623952515</v>
      </c>
      <c r="D73">
        <f>D18+(13/0.017)*(D19*D50-D34*D51)</f>
        <v>0.05539547928038802</v>
      </c>
      <c r="E73">
        <f>E18+(13/0.017)*(E19*E50-E34*E51)</f>
        <v>0.052160136139238304</v>
      </c>
      <c r="F73">
        <f>F18+(13/0.017)*(F19*F50-F34*F51)</f>
        <v>-0.0020968263878699527</v>
      </c>
    </row>
    <row r="74" spans="1:6" ht="12.75">
      <c r="A74" t="s">
        <v>78</v>
      </c>
      <c r="B74">
        <f>B19+(14/0.017)*(B20*B50-B35*B51)</f>
        <v>-0.2059187283736132</v>
      </c>
      <c r="C74">
        <f>C19+(14/0.017)*(C20*C50-C35*C51)</f>
        <v>-0.17681998347136857</v>
      </c>
      <c r="D74">
        <f>D19+(14/0.017)*(D20*D50-D35*D51)</f>
        <v>-0.19258760589690294</v>
      </c>
      <c r="E74">
        <f>E19+(14/0.017)*(E20*E50-E35*E51)</f>
        <v>-0.18278296211334755</v>
      </c>
      <c r="F74">
        <f>F19+(14/0.017)*(F20*F50-F35*F51)</f>
        <v>-0.15361574993047908</v>
      </c>
    </row>
    <row r="75" spans="1:6" ht="12.75">
      <c r="A75" t="s">
        <v>79</v>
      </c>
      <c r="B75" s="52">
        <f>B20</f>
        <v>-0.00272248</v>
      </c>
      <c r="C75" s="52">
        <f>C20</f>
        <v>0.002426289</v>
      </c>
      <c r="D75" s="52">
        <f>D20</f>
        <v>0.006256898</v>
      </c>
      <c r="E75" s="52">
        <f>E20</f>
        <v>0.009278636</v>
      </c>
      <c r="F75" s="52">
        <f>F20</f>
        <v>0.01101724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166.01023787437754</v>
      </c>
      <c r="C82">
        <f>C22+(2/0.017)*(C8*C51+C23*C50)</f>
        <v>89.05144297973798</v>
      </c>
      <c r="D82">
        <f>D22+(2/0.017)*(D8*D51+D23*D50)</f>
        <v>-21.0496880414741</v>
      </c>
      <c r="E82">
        <f>E22+(2/0.017)*(E8*E51+E23*E50)</f>
        <v>-80.60662329284506</v>
      </c>
      <c r="F82">
        <f>F22+(2/0.017)*(F8*F51+F23*F50)</f>
        <v>-153.8225322469578</v>
      </c>
    </row>
    <row r="83" spans="1:6" ht="12.75">
      <c r="A83" t="s">
        <v>82</v>
      </c>
      <c r="B83">
        <f>B23+(3/0.017)*(B9*B51+B24*B50)</f>
        <v>1.9496528963081665</v>
      </c>
      <c r="C83">
        <f>C23+(3/0.017)*(C9*C51+C24*C50)</f>
        <v>3.151701530545279</v>
      </c>
      <c r="D83">
        <f>D23+(3/0.017)*(D9*D51+D24*D50)</f>
        <v>1.144964252468723</v>
      </c>
      <c r="E83">
        <f>E23+(3/0.017)*(E9*E51+E24*E50)</f>
        <v>1.6414171330302616</v>
      </c>
      <c r="F83">
        <f>F23+(3/0.017)*(F9*F51+F24*F50)</f>
        <v>5.627058522034058</v>
      </c>
    </row>
    <row r="84" spans="1:6" ht="12.75">
      <c r="A84" t="s">
        <v>83</v>
      </c>
      <c r="B84">
        <f>B24+(4/0.017)*(B10*B51+B25*B50)</f>
        <v>-0.8196924645408145</v>
      </c>
      <c r="C84">
        <f>C24+(4/0.017)*(C10*C51+C25*C50)</f>
        <v>-3.0028589579055676</v>
      </c>
      <c r="D84">
        <f>D24+(4/0.017)*(D10*D51+D25*D50)</f>
        <v>3.7077122932562663</v>
      </c>
      <c r="E84">
        <f>E24+(4/0.017)*(E10*E51+E25*E50)</f>
        <v>6.5289930828276805</v>
      </c>
      <c r="F84">
        <f>F24+(4/0.017)*(F10*F51+F25*F50)</f>
        <v>4.313237392379484</v>
      </c>
    </row>
    <row r="85" spans="1:6" ht="12.75">
      <c r="A85" t="s">
        <v>84</v>
      </c>
      <c r="B85">
        <f>B25+(5/0.017)*(B11*B51+B26*B50)</f>
        <v>0.11001343537163476</v>
      </c>
      <c r="C85">
        <f>C25+(5/0.017)*(C11*C51+C26*C50)</f>
        <v>1.6452802505542299</v>
      </c>
      <c r="D85">
        <f>D25+(5/0.017)*(D11*D51+D26*D50)</f>
        <v>0.8576425961841355</v>
      </c>
      <c r="E85">
        <f>E25+(5/0.017)*(E11*E51+E26*E50)</f>
        <v>0.5382392420359456</v>
      </c>
      <c r="F85">
        <f>F25+(5/0.017)*(F11*F51+F26*F50)</f>
        <v>-0.7796881921832783</v>
      </c>
    </row>
    <row r="86" spans="1:6" ht="12.75">
      <c r="A86" t="s">
        <v>85</v>
      </c>
      <c r="B86">
        <f>B26+(6/0.017)*(B12*B51+B27*B50)</f>
        <v>0.2088652573369146</v>
      </c>
      <c r="C86">
        <f>C26+(6/0.017)*(C12*C51+C27*C50)</f>
        <v>0.21950588748128905</v>
      </c>
      <c r="D86">
        <f>D26+(6/0.017)*(D12*D51+D27*D50)</f>
        <v>-0.41937157046642076</v>
      </c>
      <c r="E86">
        <f>E26+(6/0.017)*(E12*E51+E27*E50)</f>
        <v>0.024175223965099434</v>
      </c>
      <c r="F86">
        <f>F26+(6/0.017)*(F12*F51+F27*F50)</f>
        <v>1.3508954549540328</v>
      </c>
    </row>
    <row r="87" spans="1:6" ht="12.75">
      <c r="A87" t="s">
        <v>86</v>
      </c>
      <c r="B87">
        <f>B27+(7/0.017)*(B13*B51+B28*B50)</f>
        <v>0.37868789495658933</v>
      </c>
      <c r="C87">
        <f>C27+(7/0.017)*(C13*C51+C28*C50)</f>
        <v>-0.0066262993742273076</v>
      </c>
      <c r="D87">
        <f>D27+(7/0.017)*(D13*D51+D28*D50)</f>
        <v>-0.360742403664908</v>
      </c>
      <c r="E87">
        <f>E27+(7/0.017)*(E13*E51+E28*E50)</f>
        <v>0.12626452898923152</v>
      </c>
      <c r="F87">
        <f>F27+(7/0.017)*(F13*F51+F28*F50)</f>
        <v>0.34808832331964146</v>
      </c>
    </row>
    <row r="88" spans="1:6" ht="12.75">
      <c r="A88" t="s">
        <v>87</v>
      </c>
      <c r="B88">
        <f>B28+(8/0.017)*(B14*B51+B29*B50)</f>
        <v>-0.07953105508660556</v>
      </c>
      <c r="C88">
        <f>C28+(8/0.017)*(C14*C51+C29*C50)</f>
        <v>-0.30975042028567773</v>
      </c>
      <c r="D88">
        <f>D28+(8/0.017)*(D14*D51+D29*D50)</f>
        <v>0.2967335000299771</v>
      </c>
      <c r="E88">
        <f>E28+(8/0.017)*(E14*E51+E29*E50)</f>
        <v>0.8007066414693724</v>
      </c>
      <c r="F88">
        <f>F28+(8/0.017)*(F14*F51+F29*F50)</f>
        <v>0.3127772904704298</v>
      </c>
    </row>
    <row r="89" spans="1:6" ht="12.75">
      <c r="A89" t="s">
        <v>88</v>
      </c>
      <c r="B89">
        <f>B29+(9/0.017)*(B15*B51+B30*B50)</f>
        <v>0.050792230211395555</v>
      </c>
      <c r="C89">
        <f>C29+(9/0.017)*(C15*C51+C30*C50)</f>
        <v>0.0070365495086707345</v>
      </c>
      <c r="D89">
        <f>D29+(9/0.017)*(D15*D51+D30*D50)</f>
        <v>-0.09554033028896991</v>
      </c>
      <c r="E89">
        <f>E29+(9/0.017)*(E15*E51+E30*E50)</f>
        <v>0.02188541937480755</v>
      </c>
      <c r="F89">
        <f>F29+(9/0.017)*(F15*F51+F30*F50)</f>
        <v>-0.03677621289351883</v>
      </c>
    </row>
    <row r="90" spans="1:6" ht="12.75">
      <c r="A90" t="s">
        <v>89</v>
      </c>
      <c r="B90">
        <f>B30+(10/0.017)*(B16*B51+B31*B50)</f>
        <v>0.07408091940961241</v>
      </c>
      <c r="C90">
        <f>C30+(10/0.017)*(C16*C51+C31*C50)</f>
        <v>0.08696640494756673</v>
      </c>
      <c r="D90">
        <f>D30+(10/0.017)*(D16*D51+D31*D50)</f>
        <v>0.0043065862805026535</v>
      </c>
      <c r="E90">
        <f>E30+(10/0.017)*(E16*E51+E31*E50)</f>
        <v>-0.031831094679922525</v>
      </c>
      <c r="F90">
        <f>F30+(10/0.017)*(F16*F51+F31*F50)</f>
        <v>0.33026134115154393</v>
      </c>
    </row>
    <row r="91" spans="1:6" ht="12.75">
      <c r="A91" t="s">
        <v>90</v>
      </c>
      <c r="B91">
        <f>B31+(11/0.017)*(B17*B51+B32*B50)</f>
        <v>0.00525402237392578</v>
      </c>
      <c r="C91">
        <f>C31+(11/0.017)*(C17*C51+C32*C50)</f>
        <v>-0.03771908495434785</v>
      </c>
      <c r="D91">
        <f>D31+(11/0.017)*(D17*D51+D32*D50)</f>
        <v>-0.0803742127617993</v>
      </c>
      <c r="E91">
        <f>E31+(11/0.017)*(E17*E51+E32*E50)</f>
        <v>-0.00429645232669482</v>
      </c>
      <c r="F91">
        <f>F31+(11/0.017)*(F17*F51+F32*F50)</f>
        <v>-0.003165542793432671</v>
      </c>
    </row>
    <row r="92" spans="1:6" ht="12.75">
      <c r="A92" t="s">
        <v>91</v>
      </c>
      <c r="B92">
        <f>B32+(12/0.017)*(B18*B51+B33*B50)</f>
        <v>0.002627641871560387</v>
      </c>
      <c r="C92">
        <f>C32+(12/0.017)*(C18*C51+C33*C50)</f>
        <v>0.013402411800271824</v>
      </c>
      <c r="D92">
        <f>D32+(12/0.017)*(D18*D51+D33*D50)</f>
        <v>0.0312336319584473</v>
      </c>
      <c r="E92">
        <f>E32+(12/0.017)*(E18*E51+E33*E50)</f>
        <v>0.08489877247884156</v>
      </c>
      <c r="F92">
        <f>F32+(12/0.017)*(F18*F51+F33*F50)</f>
        <v>0.010788960471843238</v>
      </c>
    </row>
    <row r="93" spans="1:6" ht="12.75">
      <c r="A93" t="s">
        <v>92</v>
      </c>
      <c r="B93">
        <f>B33+(13/0.017)*(B19*B51+B34*B50)</f>
        <v>0.1298454154443915</v>
      </c>
      <c r="C93">
        <f>C33+(13/0.017)*(C19*C51+C34*C50)</f>
        <v>0.09727580813660916</v>
      </c>
      <c r="D93">
        <f>D33+(13/0.017)*(D19*D51+D34*D50)</f>
        <v>0.09700689650285797</v>
      </c>
      <c r="E93">
        <f>E33+(13/0.017)*(E19*E51+E34*E50)</f>
        <v>0.10545337134876236</v>
      </c>
      <c r="F93">
        <f>F33+(13/0.017)*(F19*F51+F34*F50)</f>
        <v>0.07877956227980112</v>
      </c>
    </row>
    <row r="94" spans="1:6" ht="12.75">
      <c r="A94" t="s">
        <v>93</v>
      </c>
      <c r="B94">
        <f>B34+(14/0.017)*(B20*B51+B35*B50)</f>
        <v>-0.03577025975054011</v>
      </c>
      <c r="C94">
        <f>C34+(14/0.017)*(C20*C51+C35*C50)</f>
        <v>-0.016513509713442884</v>
      </c>
      <c r="D94">
        <f>D34+(14/0.017)*(D20*D51+D35*D50)</f>
        <v>-0.01000172404863912</v>
      </c>
      <c r="E94">
        <f>E34+(14/0.017)*(E20*E51+E35*E50)</f>
        <v>-0.002509677367303413</v>
      </c>
      <c r="F94">
        <f>F34+(14/0.017)*(F20*F51+F35*F50)</f>
        <v>-0.030687332182513394</v>
      </c>
    </row>
    <row r="95" spans="1:6" ht="12.75">
      <c r="A95" t="s">
        <v>94</v>
      </c>
      <c r="B95" s="52">
        <f>B35</f>
        <v>-0.005729657</v>
      </c>
      <c r="C95" s="52">
        <f>C35</f>
        <v>0.0006939401</v>
      </c>
      <c r="D95" s="52">
        <f>D35</f>
        <v>-0.002977457</v>
      </c>
      <c r="E95" s="52">
        <f>E35</f>
        <v>-0.0005417383</v>
      </c>
      <c r="F95" s="52">
        <f>F35</f>
        <v>0.001969937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2.426778352382628</v>
      </c>
      <c r="C103">
        <f>C63*10000/C62</f>
        <v>1.4663323362594811</v>
      </c>
      <c r="D103">
        <f>D63*10000/D62</f>
        <v>3.0591383392365445</v>
      </c>
      <c r="E103">
        <f>E63*10000/E62</f>
        <v>7.070575362698635</v>
      </c>
      <c r="F103">
        <f>F63*10000/F62</f>
        <v>1.7413772463133725</v>
      </c>
      <c r="G103">
        <f>AVERAGE(C103:E103)</f>
        <v>3.8653486793982204</v>
      </c>
      <c r="H103">
        <f>STDEV(C103:E103)</f>
        <v>2.887796098980272</v>
      </c>
      <c r="I103">
        <f>(B103*B4+C103*C4+D103*D4+E103*E4+F103*F4)/SUM(B4:F4)</f>
        <v>3.373685846412066</v>
      </c>
      <c r="K103">
        <f>(LN(H103)+LN(H123))/2-LN(K114*K115^3)</f>
        <v>-3.3262061253240915</v>
      </c>
    </row>
    <row r="104" spans="1:11" ht="12.75">
      <c r="A104" t="s">
        <v>68</v>
      </c>
      <c r="B104">
        <f>B64*10000/B62</f>
        <v>-1.0264339406230127</v>
      </c>
      <c r="C104">
        <f>C64*10000/C62</f>
        <v>-0.37345173441370255</v>
      </c>
      <c r="D104">
        <f>D64*10000/D62</f>
        <v>-0.5205551901181478</v>
      </c>
      <c r="E104">
        <f>E64*10000/E62</f>
        <v>0.22988905338398422</v>
      </c>
      <c r="F104">
        <f>F64*10000/F62</f>
        <v>-0.475466494194775</v>
      </c>
      <c r="G104">
        <f>AVERAGE(C104:E104)</f>
        <v>-0.22137262371595534</v>
      </c>
      <c r="H104">
        <f>STDEV(C104:E104)</f>
        <v>0.3976652896398365</v>
      </c>
      <c r="I104">
        <f>(B104*B4+C104*C4+D104*D4+E104*E4+F104*F4)/SUM(B4:F4)</f>
        <v>-0.3718388780243699</v>
      </c>
      <c r="K104">
        <f>(LN(H104)+LN(H124))/2-LN(K114*K115^4)</f>
        <v>-2.954066262821149</v>
      </c>
    </row>
    <row r="105" spans="1:11" ht="12.75">
      <c r="A105" t="s">
        <v>69</v>
      </c>
      <c r="B105">
        <f>B65*10000/B62</f>
        <v>-0.1628521993180729</v>
      </c>
      <c r="C105">
        <f>C65*10000/C62</f>
        <v>-0.8015979015231236</v>
      </c>
      <c r="D105">
        <f>D65*10000/D62</f>
        <v>-1.5481266964311837</v>
      </c>
      <c r="E105">
        <f>E65*10000/E62</f>
        <v>-2.358682430971974</v>
      </c>
      <c r="F105">
        <f>F65*10000/F62</f>
        <v>-2.2628633606429336</v>
      </c>
      <c r="G105">
        <f>AVERAGE(C105:E105)</f>
        <v>-1.5694690096420938</v>
      </c>
      <c r="H105">
        <f>STDEV(C105:E105)</f>
        <v>0.7787616315100099</v>
      </c>
      <c r="I105">
        <f>(B105*B4+C105*C4+D105*D4+E105*E4+F105*F4)/SUM(B4:F4)</f>
        <v>-1.4582709873062785</v>
      </c>
      <c r="K105">
        <f>(LN(H105)+LN(H125))/2-LN(K114*K115^5)</f>
        <v>-3.102193676131969</v>
      </c>
    </row>
    <row r="106" spans="1:11" ht="12.75">
      <c r="A106" t="s">
        <v>70</v>
      </c>
      <c r="B106">
        <f>B66*10000/B62</f>
        <v>4.17386868926073</v>
      </c>
      <c r="C106">
        <f>C66*10000/C62</f>
        <v>1.856218405148868</v>
      </c>
      <c r="D106">
        <f>D66*10000/D62</f>
        <v>2.2128160651372433</v>
      </c>
      <c r="E106">
        <f>E66*10000/E62</f>
        <v>1.532467325664753</v>
      </c>
      <c r="F106">
        <f>F66*10000/F62</f>
        <v>14.529993193859676</v>
      </c>
      <c r="G106">
        <f>AVERAGE(C106:E106)</f>
        <v>1.8671672653169544</v>
      </c>
      <c r="H106">
        <f>STDEV(C106:E106)</f>
        <v>0.34030649417795417</v>
      </c>
      <c r="I106">
        <f>(B106*B4+C106*C4+D106*D4+E106*E4+F106*F4)/SUM(B4:F4)</f>
        <v>3.890883269827405</v>
      </c>
      <c r="K106">
        <f>(LN(H106)+LN(H126))/2-LN(K114*K115^6)</f>
        <v>-3.201887666329815</v>
      </c>
    </row>
    <row r="107" spans="1:11" ht="12.75">
      <c r="A107" t="s">
        <v>71</v>
      </c>
      <c r="B107">
        <f>B67*10000/B62</f>
        <v>-0.03627642836132776</v>
      </c>
      <c r="C107">
        <f>C67*10000/C62</f>
        <v>-0.18270766461444116</v>
      </c>
      <c r="D107">
        <f>D67*10000/D62</f>
        <v>-0.491109517892673</v>
      </c>
      <c r="E107">
        <f>E67*10000/E62</f>
        <v>-0.1685603895443541</v>
      </c>
      <c r="F107">
        <f>F67*10000/F62</f>
        <v>-0.31928186680269083</v>
      </c>
      <c r="G107">
        <f>AVERAGE(C107:E107)</f>
        <v>-0.2807925240171561</v>
      </c>
      <c r="H107">
        <f>STDEV(C107:E107)</f>
        <v>0.1822771647316329</v>
      </c>
      <c r="I107">
        <f>(B107*B4+C107*C4+D107*D4+E107*E4+F107*F4)/SUM(B4:F4)</f>
        <v>-0.25048747522754283</v>
      </c>
      <c r="K107">
        <f>(LN(H107)+LN(H127))/2-LN(K114*K115^7)</f>
        <v>-3.054095596717037</v>
      </c>
    </row>
    <row r="108" spans="1:9" ht="12.75">
      <c r="A108" t="s">
        <v>72</v>
      </c>
      <c r="B108">
        <f>B68*10000/B62</f>
        <v>-0.10306494056124615</v>
      </c>
      <c r="C108">
        <f>C68*10000/C62</f>
        <v>0.007736474722410428</v>
      </c>
      <c r="D108">
        <f>D68*10000/D62</f>
        <v>-0.08167104270852911</v>
      </c>
      <c r="E108">
        <f>E68*10000/E62</f>
        <v>0.07433168750462543</v>
      </c>
      <c r="F108">
        <f>F68*10000/F62</f>
        <v>-0.1639151281161263</v>
      </c>
      <c r="G108">
        <f>AVERAGE(C108:E108)</f>
        <v>0.00013237317283558425</v>
      </c>
      <c r="H108">
        <f>STDEV(C108:E108)</f>
        <v>0.0782788587600238</v>
      </c>
      <c r="I108">
        <f>(B108*B4+C108*C4+D108*D4+E108*E4+F108*F4)/SUM(B4:F4)</f>
        <v>-0.03669332214800746</v>
      </c>
    </row>
    <row r="109" spans="1:9" ht="12.75">
      <c r="A109" t="s">
        <v>73</v>
      </c>
      <c r="B109">
        <f>B69*10000/B62</f>
        <v>-0.017941903461562363</v>
      </c>
      <c r="C109">
        <f>C69*10000/C62</f>
        <v>0.015563657409656423</v>
      </c>
      <c r="D109">
        <f>D69*10000/D62</f>
        <v>-0.06532843583680538</v>
      </c>
      <c r="E109">
        <f>E69*10000/E62</f>
        <v>-0.12535812855027303</v>
      </c>
      <c r="F109">
        <f>F69*10000/F62</f>
        <v>0.05353385355541131</v>
      </c>
      <c r="G109">
        <f>AVERAGE(C109:E109)</f>
        <v>-0.058374302325807335</v>
      </c>
      <c r="H109">
        <f>STDEV(C109:E109)</f>
        <v>0.07071780128935451</v>
      </c>
      <c r="I109">
        <f>(B109*B4+C109*C4+D109*D4+E109*E4+F109*F4)/SUM(B4:F4)</f>
        <v>-0.03758491883532175</v>
      </c>
    </row>
    <row r="110" spans="1:11" ht="12.75">
      <c r="A110" t="s">
        <v>74</v>
      </c>
      <c r="B110">
        <f>B70*10000/B62</f>
        <v>-0.36155835029051825</v>
      </c>
      <c r="C110">
        <f>C70*10000/C62</f>
        <v>-0.2019577147488822</v>
      </c>
      <c r="D110">
        <f>D70*10000/D62</f>
        <v>-0.15788600663852215</v>
      </c>
      <c r="E110">
        <f>E70*10000/E62</f>
        <v>-0.22996444151240747</v>
      </c>
      <c r="F110">
        <f>F70*10000/F62</f>
        <v>-0.43700652828759334</v>
      </c>
      <c r="G110">
        <f>AVERAGE(C110:E110)</f>
        <v>-0.19660272096660392</v>
      </c>
      <c r="H110">
        <f>STDEV(C110:E110)</f>
        <v>0.036336375194471686</v>
      </c>
      <c r="I110">
        <f>(B110*B4+C110*C4+D110*D4+E110*E4+F110*F4)/SUM(B4:F4)</f>
        <v>-0.25257714800055786</v>
      </c>
      <c r="K110">
        <f>EXP(AVERAGE(K103:K107))</f>
        <v>0.04381890799072403</v>
      </c>
    </row>
    <row r="111" spans="1:9" ht="12.75">
      <c r="A111" t="s">
        <v>75</v>
      </c>
      <c r="B111">
        <f>B71*10000/B62</f>
        <v>-0.004012222226030056</v>
      </c>
      <c r="C111">
        <f>C71*10000/C62</f>
        <v>-0.021035542864014104</v>
      </c>
      <c r="D111">
        <f>D71*10000/D62</f>
        <v>-0.044682359950587155</v>
      </c>
      <c r="E111">
        <f>E71*10000/E62</f>
        <v>-0.041866129480207</v>
      </c>
      <c r="F111">
        <f>F71*10000/F62</f>
        <v>-0.058040263859899736</v>
      </c>
      <c r="G111">
        <f>AVERAGE(C111:E111)</f>
        <v>-0.03586134409826942</v>
      </c>
      <c r="H111">
        <f>STDEV(C111:E111)</f>
        <v>0.012916503984972474</v>
      </c>
      <c r="I111">
        <f>(B111*B4+C111*C4+D111*D4+E111*E4+F111*F4)/SUM(B4:F4)</f>
        <v>-0.03420687573333969</v>
      </c>
    </row>
    <row r="112" spans="1:9" ht="12.75">
      <c r="A112" t="s">
        <v>76</v>
      </c>
      <c r="B112">
        <f>B72*10000/B62</f>
        <v>-0.07054302134723187</v>
      </c>
      <c r="C112">
        <f>C72*10000/C62</f>
        <v>-0.040423038489970364</v>
      </c>
      <c r="D112">
        <f>D72*10000/D62</f>
        <v>-0.020656317162025893</v>
      </c>
      <c r="E112">
        <f>E72*10000/E62</f>
        <v>-0.02256911218880193</v>
      </c>
      <c r="F112">
        <f>F72*10000/F62</f>
        <v>-0.04943545908159538</v>
      </c>
      <c r="G112">
        <f>AVERAGE(C112:E112)</f>
        <v>-0.027882822613599395</v>
      </c>
      <c r="H112">
        <f>STDEV(C112:E112)</f>
        <v>0.01090217670344344</v>
      </c>
      <c r="I112">
        <f>(B112*B4+C112*C4+D112*D4+E112*E4+F112*F4)/SUM(B4:F4)</f>
        <v>-0.0369382405253476</v>
      </c>
    </row>
    <row r="113" spans="1:9" ht="12.75">
      <c r="A113" t="s">
        <v>77</v>
      </c>
      <c r="B113">
        <f>B73*10000/B62</f>
        <v>0.007621328281914599</v>
      </c>
      <c r="C113">
        <f>C73*10000/C62</f>
        <v>0.02969411337437034</v>
      </c>
      <c r="D113">
        <f>D73*10000/D62</f>
        <v>0.055395595413374986</v>
      </c>
      <c r="E113">
        <f>E73*10000/E62</f>
        <v>0.0521591594857778</v>
      </c>
      <c r="F113">
        <f>F73*10000/F62</f>
        <v>-0.002096834515173993</v>
      </c>
      <c r="G113">
        <f>AVERAGE(C113:E113)</f>
        <v>0.04574962275784104</v>
      </c>
      <c r="H113">
        <f>STDEV(C113:E113)</f>
        <v>0.013998327241152695</v>
      </c>
      <c r="I113">
        <f>(B113*B4+C113*C4+D113*D4+E113*E4+F113*F4)/SUM(B4:F4)</f>
        <v>0.033841727316246725</v>
      </c>
    </row>
    <row r="114" spans="1:11" ht="12.75">
      <c r="A114" t="s">
        <v>78</v>
      </c>
      <c r="B114">
        <f>B74*10000/B62</f>
        <v>-0.20591970874830737</v>
      </c>
      <c r="C114">
        <f>C74*10000/C62</f>
        <v>-0.17682013085317666</v>
      </c>
      <c r="D114">
        <f>D74*10000/D62</f>
        <v>-0.19258800964418007</v>
      </c>
      <c r="E114">
        <f>E74*10000/E62</f>
        <v>-0.18277953966038474</v>
      </c>
      <c r="F114">
        <f>F74*10000/F62</f>
        <v>-0.15361634534548924</v>
      </c>
      <c r="G114">
        <f>AVERAGE(C114:E114)</f>
        <v>-0.18406256005258048</v>
      </c>
      <c r="H114">
        <f>STDEV(C114:E114)</f>
        <v>0.007961853200545774</v>
      </c>
      <c r="I114">
        <f>(B114*B4+C114*C4+D114*D4+E114*E4+F114*F4)/SUM(B4:F4)</f>
        <v>-0.1831644878282863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-0.0027224929616694823</v>
      </c>
      <c r="C115">
        <f>C75*10000/C62</f>
        <v>0.002426291022344153</v>
      </c>
      <c r="D115">
        <f>D75*10000/D62</f>
        <v>0.006256911117176046</v>
      </c>
      <c r="E115">
        <f>E75*10000/E62</f>
        <v>0.009278462265561616</v>
      </c>
      <c r="F115">
        <f>F75*10000/F62</f>
        <v>0.011017282702848305</v>
      </c>
      <c r="G115">
        <f>AVERAGE(C115:E115)</f>
        <v>0.005987221468360605</v>
      </c>
      <c r="H115">
        <f>STDEV(C115:E115)</f>
        <v>0.0034340372838108126</v>
      </c>
      <c r="I115">
        <f>(B115*B4+C115*C4+D115*D4+E115*E4+F115*F4)/SUM(B4:F4)</f>
        <v>0.0053969240034257016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166.0110282455957</v>
      </c>
      <c r="C122">
        <f>C82*10000/C62</f>
        <v>89.05151720530017</v>
      </c>
      <c r="D122">
        <f>D82*10000/D62</f>
        <v>-21.049732170763686</v>
      </c>
      <c r="E122">
        <f>E82*10000/E62</f>
        <v>-80.60511400350254</v>
      </c>
      <c r="F122">
        <f>F82*10000/F62</f>
        <v>-153.8231284634567</v>
      </c>
      <c r="G122">
        <f>AVERAGE(C122:E122)</f>
        <v>-4.201109656322018</v>
      </c>
      <c r="H122">
        <f>STDEV(C122:E122)</f>
        <v>86.07409708359151</v>
      </c>
      <c r="I122">
        <f>(B122*B4+C122*C4+D122*D4+E122*E4+F122*F4)/SUM(B4:F4)</f>
        <v>0.48843228151241086</v>
      </c>
    </row>
    <row r="123" spans="1:9" ht="12.75">
      <c r="A123" t="s">
        <v>82</v>
      </c>
      <c r="B123">
        <f>B83*10000/B62</f>
        <v>1.9496621785642152</v>
      </c>
      <c r="C123">
        <f>C83*10000/C62</f>
        <v>3.151704157530425</v>
      </c>
      <c r="D123">
        <f>D83*10000/D62</f>
        <v>1.1449666528111395</v>
      </c>
      <c r="E123">
        <f>E83*10000/E62</f>
        <v>1.6413863989133328</v>
      </c>
      <c r="F123">
        <f>F83*10000/F62</f>
        <v>5.6270803325262015</v>
      </c>
      <c r="G123">
        <f>AVERAGE(C123:E123)</f>
        <v>1.979352403084966</v>
      </c>
      <c r="H123">
        <f>STDEV(C123:E123)</f>
        <v>1.0451864035632827</v>
      </c>
      <c r="I123">
        <f>(B123*B4+C123*C4+D123*D4+E123*E4+F123*F4)/SUM(B4:F4)</f>
        <v>2.4618965501326127</v>
      </c>
    </row>
    <row r="124" spans="1:9" ht="12.75">
      <c r="A124" t="s">
        <v>83</v>
      </c>
      <c r="B124">
        <f>B84*10000/B62</f>
        <v>-0.8196963670792362</v>
      </c>
      <c r="C124">
        <f>C84*10000/C62</f>
        <v>-3.00286146082845</v>
      </c>
      <c r="D124">
        <f>D84*10000/D62</f>
        <v>3.707720066231769</v>
      </c>
      <c r="E124">
        <f>E84*10000/E62</f>
        <v>6.52887083307605</v>
      </c>
      <c r="F124">
        <f>F84*10000/F62</f>
        <v>4.31325411049782</v>
      </c>
      <c r="G124">
        <f>AVERAGE(C124:E124)</f>
        <v>2.41124314615979</v>
      </c>
      <c r="H124">
        <f>STDEV(C124:E124)</f>
        <v>4.896337348863431</v>
      </c>
      <c r="I124">
        <f>(B124*B4+C124*C4+D124*D4+E124*E4+F124*F4)/SUM(B4:F4)</f>
        <v>2.196927146473123</v>
      </c>
    </row>
    <row r="125" spans="1:9" ht="12.75">
      <c r="A125" t="s">
        <v>84</v>
      </c>
      <c r="B125">
        <f>B85*10000/B62</f>
        <v>0.11001395914326499</v>
      </c>
      <c r="C125">
        <f>C85*10000/C62</f>
        <v>1.6452816219172024</v>
      </c>
      <c r="D125">
        <f>D85*10000/D62</f>
        <v>0.8576443941755553</v>
      </c>
      <c r="E125">
        <f>E85*10000/E62</f>
        <v>0.5382291639714076</v>
      </c>
      <c r="F125">
        <f>F85*10000/F62</f>
        <v>-0.7796912142565559</v>
      </c>
      <c r="G125">
        <f>AVERAGE(C125:E125)</f>
        <v>1.0137183933547218</v>
      </c>
      <c r="H125">
        <f>STDEV(C125:E125)</f>
        <v>0.5697899666331362</v>
      </c>
      <c r="I125">
        <f>(B125*B4+C125*C4+D125*D4+E125*E4+F125*F4)/SUM(B4:F4)</f>
        <v>0.6435472507980654</v>
      </c>
    </row>
    <row r="126" spans="1:9" ht="12.75">
      <c r="A126" t="s">
        <v>85</v>
      </c>
      <c r="B126">
        <f>B86*10000/B62</f>
        <v>0.20886625173997062</v>
      </c>
      <c r="C126">
        <f>C86*10000/C62</f>
        <v>0.21950607044236586</v>
      </c>
      <c r="D126">
        <f>D86*10000/D62</f>
        <v>-0.41937244965139686</v>
      </c>
      <c r="E126">
        <f>E86*10000/E62</f>
        <v>0.024174771304928434</v>
      </c>
      <c r="F126">
        <f>F86*10000/F62</f>
        <v>1.3509006910280124</v>
      </c>
      <c r="G126">
        <f>AVERAGE(C126:E126)</f>
        <v>-0.058563869301367526</v>
      </c>
      <c r="H126">
        <f>STDEV(C126:E126)</f>
        <v>0.32737700415015786</v>
      </c>
      <c r="I126">
        <f>(B126*B4+C126*C4+D126*D4+E126*E4+F126*F4)/SUM(B4:F4)</f>
        <v>0.16828801280150318</v>
      </c>
    </row>
    <row r="127" spans="1:9" ht="12.75">
      <c r="A127" t="s">
        <v>86</v>
      </c>
      <c r="B127">
        <f>B87*10000/B62</f>
        <v>0.37868969788161777</v>
      </c>
      <c r="C127">
        <f>C87*10000/C62</f>
        <v>-0.006626304897335972</v>
      </c>
      <c r="D127">
        <f>D87*10000/D62</f>
        <v>-0.3607431599376834</v>
      </c>
      <c r="E127">
        <f>E87*10000/E62</f>
        <v>0.1262621647950728</v>
      </c>
      <c r="F127">
        <f>F87*10000/F62</f>
        <v>0.34808967251080614</v>
      </c>
      <c r="G127">
        <f>AVERAGE(C127:E127)</f>
        <v>-0.08036910001331553</v>
      </c>
      <c r="H127">
        <f>STDEV(C127:E127)</f>
        <v>0.2517380512619265</v>
      </c>
      <c r="I127">
        <f>(B127*B4+C127*C4+D127*D4+E127*E4+F127*F4)/SUM(B4:F4)</f>
        <v>0.043325344275227023</v>
      </c>
    </row>
    <row r="128" spans="1:9" ht="12.75">
      <c r="A128" t="s">
        <v>87</v>
      </c>
      <c r="B128">
        <f>B88*10000/B62</f>
        <v>-0.0795314337322704</v>
      </c>
      <c r="C128">
        <f>C88*10000/C62</f>
        <v>-0.309750678466773</v>
      </c>
      <c r="D128">
        <f>D88*10000/D62</f>
        <v>0.2967341221122867</v>
      </c>
      <c r="E128">
        <f>E88*10000/E62</f>
        <v>0.8006916489296644</v>
      </c>
      <c r="F128">
        <f>F88*10000/F62</f>
        <v>0.31277850279594765</v>
      </c>
      <c r="G128">
        <f>AVERAGE(C128:E128)</f>
        <v>0.262558364191726</v>
      </c>
      <c r="H128">
        <f>STDEV(C128:E128)</f>
        <v>0.5560094670421428</v>
      </c>
      <c r="I128">
        <f>(B128*B4+C128*C4+D128*D4+E128*E4+F128*F4)/SUM(B4:F4)</f>
        <v>0.21970929865396685</v>
      </c>
    </row>
    <row r="129" spans="1:9" ht="12.75">
      <c r="A129" t="s">
        <v>88</v>
      </c>
      <c r="B129">
        <f>B89*10000/B62</f>
        <v>0.05079247203212528</v>
      </c>
      <c r="C129">
        <f>C89*10000/C62</f>
        <v>0.0070365553737283424</v>
      </c>
      <c r="D129">
        <f>D89*10000/D62</f>
        <v>-0.09554053058300249</v>
      </c>
      <c r="E129">
        <f>E89*10000/E62</f>
        <v>0.02188500958924813</v>
      </c>
      <c r="F129">
        <f>F89*10000/F62</f>
        <v>-0.03677635543820701</v>
      </c>
      <c r="G129">
        <f>AVERAGE(C129:E129)</f>
        <v>-0.022206321873342007</v>
      </c>
      <c r="H129">
        <f>STDEV(C129:E129)</f>
        <v>0.0639417607941135</v>
      </c>
      <c r="I129">
        <f>(B129*B4+C129*C4+D129*D4+E129*E4+F129*F4)/SUM(B4:F4)</f>
        <v>-0.013568468737062862</v>
      </c>
    </row>
    <row r="130" spans="1:9" ht="12.75">
      <c r="A130" t="s">
        <v>89</v>
      </c>
      <c r="B130">
        <f>B90*10000/B62</f>
        <v>0.074081272107297</v>
      </c>
      <c r="C130">
        <f>C90*10000/C62</f>
        <v>0.08696647743522198</v>
      </c>
      <c r="D130">
        <f>D90*10000/D62</f>
        <v>0.004306595308978169</v>
      </c>
      <c r="E130">
        <f>E90*10000/E62</f>
        <v>-0.03183049867019034</v>
      </c>
      <c r="F130">
        <f>F90*10000/F62</f>
        <v>0.33026262124528355</v>
      </c>
      <c r="G130">
        <f>AVERAGE(C130:E130)</f>
        <v>0.01981419135800327</v>
      </c>
      <c r="H130">
        <f>STDEV(C130:E130)</f>
        <v>0.06089782044016256</v>
      </c>
      <c r="I130">
        <f>(B130*B4+C130*C4+D130*D4+E130*E4+F130*F4)/SUM(B4:F4)</f>
        <v>0.06910076324506258</v>
      </c>
    </row>
    <row r="131" spans="1:9" ht="12.75">
      <c r="A131" t="s">
        <v>90</v>
      </c>
      <c r="B131">
        <f>B91*10000/B62</f>
        <v>0.00525404738821476</v>
      </c>
      <c r="C131">
        <f>C91*10000/C62</f>
        <v>-0.03771911639370686</v>
      </c>
      <c r="D131">
        <f>D91*10000/D62</f>
        <v>-0.08037438126106176</v>
      </c>
      <c r="E131">
        <f>E91*10000/E62</f>
        <v>-0.004296371879338977</v>
      </c>
      <c r="F131">
        <f>F91*10000/F62</f>
        <v>-0.0031655550630840276</v>
      </c>
      <c r="G131">
        <f>AVERAGE(C131:E131)</f>
        <v>-0.04079662317803587</v>
      </c>
      <c r="H131">
        <f>STDEV(C131:E131)</f>
        <v>0.03813225883523121</v>
      </c>
      <c r="I131">
        <f>(B131*B4+C131*C4+D131*D4+E131*E4+F131*F4)/SUM(B4:F4)</f>
        <v>-0.029100572576897146</v>
      </c>
    </row>
    <row r="132" spans="1:9" ht="12.75">
      <c r="A132" t="s">
        <v>91</v>
      </c>
      <c r="B132">
        <f>B92*10000/B62</f>
        <v>0.002627654381707553</v>
      </c>
      <c r="C132">
        <f>C92*10000/C62</f>
        <v>0.013402422971360324</v>
      </c>
      <c r="D132">
        <f>D92*10000/D62</f>
        <v>0.03123369743770698</v>
      </c>
      <c r="E132">
        <f>E92*10000/E62</f>
        <v>0.08489718282271579</v>
      </c>
      <c r="F132">
        <f>F92*10000/F62</f>
        <v>0.010789002289879552</v>
      </c>
      <c r="G132">
        <f>AVERAGE(C132:E132)</f>
        <v>0.043177767743927696</v>
      </c>
      <c r="H132">
        <f>STDEV(C132:E132)</f>
        <v>0.037213852033358565</v>
      </c>
      <c r="I132">
        <f>(B132*B4+C132*C4+D132*D4+E132*E4+F132*F4)/SUM(B4:F4)</f>
        <v>0.03298448720282347</v>
      </c>
    </row>
    <row r="133" spans="1:9" ht="12.75">
      <c r="A133" t="s">
        <v>92</v>
      </c>
      <c r="B133">
        <f>B93*10000/B62</f>
        <v>0.12984603363565783</v>
      </c>
      <c r="C133">
        <f>C93*10000/C62</f>
        <v>0.0972758892172891</v>
      </c>
      <c r="D133">
        <f>D93*10000/D62</f>
        <v>0.09700709987145038</v>
      </c>
      <c r="E133">
        <f>E93*10000/E62</f>
        <v>0.10545139682554072</v>
      </c>
      <c r="F133">
        <f>F93*10000/F62</f>
        <v>0.0787798676295709</v>
      </c>
      <c r="G133">
        <f>AVERAGE(C133:E133)</f>
        <v>0.09991146197142674</v>
      </c>
      <c r="H133">
        <f>STDEV(C133:E133)</f>
        <v>0.004799606293122239</v>
      </c>
      <c r="I133">
        <f>(B133*B4+C133*C4+D133*D4+E133*E4+F133*F4)/SUM(B4:F4)</f>
        <v>0.10142763351837661</v>
      </c>
    </row>
    <row r="134" spans="1:9" ht="12.75">
      <c r="A134" t="s">
        <v>93</v>
      </c>
      <c r="B134">
        <f>B94*10000/B62</f>
        <v>-0.035770430051987386</v>
      </c>
      <c r="C134">
        <f>C94*10000/C62</f>
        <v>-0.016513523477672876</v>
      </c>
      <c r="D134">
        <f>D94*10000/D62</f>
        <v>-0.010001745016597221</v>
      </c>
      <c r="E134">
        <f>E94*10000/E62</f>
        <v>-0.002509630375764146</v>
      </c>
      <c r="F134">
        <f>F94*10000/F62</f>
        <v>-0.030687451126685535</v>
      </c>
      <c r="G134">
        <f>AVERAGE(C134:E134)</f>
        <v>-0.009674966290011416</v>
      </c>
      <c r="H134">
        <f>STDEV(C134:E134)</f>
        <v>0.007007663216403418</v>
      </c>
      <c r="I134">
        <f>(B134*B4+C134*C4+D134*D4+E134*E4+F134*F4)/SUM(B4:F4)</f>
        <v>-0.016258223036826967</v>
      </c>
    </row>
    <row r="135" spans="1:9" ht="12.75">
      <c r="A135" t="s">
        <v>94</v>
      </c>
      <c r="B135">
        <f>B95*10000/B62</f>
        <v>-0.0057296842787753375</v>
      </c>
      <c r="C135">
        <f>C95*10000/C62</f>
        <v>0.0006939406784083034</v>
      </c>
      <c r="D135">
        <f>D95*10000/D62</f>
        <v>-0.0029774632420432037</v>
      </c>
      <c r="E135">
        <f>E95*10000/E62</f>
        <v>-0.0005417281564186264</v>
      </c>
      <c r="F135">
        <f>F95*10000/F62</f>
        <v>0.001969944635480473</v>
      </c>
      <c r="G135">
        <f>AVERAGE(C135:E135)</f>
        <v>-0.0009417502400178423</v>
      </c>
      <c r="H135">
        <f>STDEV(C135:E135)</f>
        <v>0.0018681046376747654</v>
      </c>
      <c r="I135">
        <f>(B135*B4+C135*C4+D135*D4+E135*E4+F135*F4)/SUM(B4:F4)</f>
        <v>-0.0012464155780333957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2004-12-10T11:04:21Z</cp:lastPrinted>
  <dcterms:created xsi:type="dcterms:W3CDTF">2004-12-10T11:04:21Z</dcterms:created>
  <dcterms:modified xsi:type="dcterms:W3CDTF">2004-12-13T13:12:53Z</dcterms:modified>
  <cp:category/>
  <cp:version/>
  <cp:contentType/>
  <cp:contentStatus/>
</cp:coreProperties>
</file>