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<sst xmlns="http://schemas.openxmlformats.org/spreadsheetml/2006/main" count="204" uniqueCount="98">
  <si>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14/12/2004       15:28:32</t>
  </si>
  <si>
    <t>LISSNER</t>
  </si>
  <si>
    <t>HCMQAP432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</si>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</sst>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64092"/>
        <c:crosses val="autoZero"/>
        <c:auto val="1"/>
        <c:lblOffset val="100"/>
        <c:noMultiLvlLbl val="0"/>
      </c:catAx>
      <c:valAx>
        <c:axId val="6566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0909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-0.003757</v>
      </c>
      <c r="D4" s="12">
        <v>-0.003755</v>
      </c>
      <c r="E4" s="12">
        <v>-0.003756</v>
      </c>
      <c r="F4" s="24">
        <v>-0.002082</v>
      </c>
      <c r="G4" s="34">
        <v>-0.011707</v>
      </c>
    </row>
    <row r="5" spans="1:7" ht="12.75" thickBot="1">
      <c r="A5" s="44" t="s">
        <v>13</v>
      </c>
      <c r="B5" s="45">
        <v>7.263475</v>
      </c>
      <c r="C5" s="46">
        <v>3.505746</v>
      </c>
      <c r="D5" s="46">
        <v>-1.350642</v>
      </c>
      <c r="E5" s="46">
        <v>-3.477067</v>
      </c>
      <c r="F5" s="47">
        <v>-5.557295</v>
      </c>
      <c r="G5" s="48">
        <v>5.418188</v>
      </c>
    </row>
    <row r="6" spans="1:7" ht="12.75" thickTop="1">
      <c r="A6" s="6" t="s">
        <v>14</v>
      </c>
      <c r="B6" s="39">
        <v>6.826207</v>
      </c>
      <c r="C6" s="40">
        <v>66.60912</v>
      </c>
      <c r="D6" s="40">
        <v>4.886526</v>
      </c>
      <c r="E6" s="40">
        <v>31.01978</v>
      </c>
      <c r="F6" s="41">
        <v>-192.3558</v>
      </c>
      <c r="G6" s="42">
        <v>0.006718853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-0.6756231</v>
      </c>
      <c r="C8" s="13">
        <v>-1.456286</v>
      </c>
      <c r="D8" s="13">
        <v>-0.3703808</v>
      </c>
      <c r="E8" s="13">
        <v>-0.9627169</v>
      </c>
      <c r="F8" s="25">
        <v>-1.235287</v>
      </c>
      <c r="G8" s="35">
        <v>-0.9338101</v>
      </c>
    </row>
    <row r="9" spans="1:7" ht="12">
      <c r="A9" s="20" t="s">
        <v>17</v>
      </c>
      <c r="B9" s="29">
        <v>0.7159526</v>
      </c>
      <c r="C9" s="13">
        <v>0.3829409</v>
      </c>
      <c r="D9" s="13">
        <v>0.3187869</v>
      </c>
      <c r="E9" s="13">
        <v>-0.436216</v>
      </c>
      <c r="F9" s="25">
        <v>-2.480066</v>
      </c>
      <c r="G9" s="35">
        <v>-0.1631073</v>
      </c>
    </row>
    <row r="10" spans="1:7" ht="12">
      <c r="A10" s="20" t="s">
        <v>18</v>
      </c>
      <c r="B10" s="29">
        <v>0.01454773</v>
      </c>
      <c r="C10" s="13">
        <v>0.4992251</v>
      </c>
      <c r="D10" s="13">
        <v>-0.02672704</v>
      </c>
      <c r="E10" s="13">
        <v>0.4236511</v>
      </c>
      <c r="F10" s="25">
        <v>-1.278698</v>
      </c>
      <c r="G10" s="35">
        <v>0.04724718</v>
      </c>
    </row>
    <row r="11" spans="1:7" ht="12">
      <c r="A11" s="21" t="s">
        <v>19</v>
      </c>
      <c r="B11" s="31">
        <v>4.18244</v>
      </c>
      <c r="C11" s="15">
        <v>2.547898</v>
      </c>
      <c r="D11" s="15">
        <v>3.06742</v>
      </c>
      <c r="E11" s="15">
        <v>2.488604</v>
      </c>
      <c r="F11" s="27">
        <v>14.47414</v>
      </c>
      <c r="G11" s="37">
        <v>4.485744</v>
      </c>
    </row>
    <row r="12" spans="1:7" ht="12">
      <c r="A12" s="20" t="s">
        <v>20</v>
      </c>
      <c r="B12" s="29">
        <v>0.2281757</v>
      </c>
      <c r="C12" s="13">
        <v>0.04096732</v>
      </c>
      <c r="D12" s="13">
        <v>-0.05703789</v>
      </c>
      <c r="E12" s="13">
        <v>-0.06858766</v>
      </c>
      <c r="F12" s="25">
        <v>-0.1202844</v>
      </c>
      <c r="G12" s="35">
        <v>-0.00335674</v>
      </c>
    </row>
    <row r="13" spans="1:7" ht="12">
      <c r="A13" s="20" t="s">
        <v>21</v>
      </c>
      <c r="B13" s="29">
        <v>-0.03233549</v>
      </c>
      <c r="C13" s="13">
        <v>-0.03236748</v>
      </c>
      <c r="D13" s="13">
        <v>0.0448746</v>
      </c>
      <c r="E13" s="13">
        <v>-0.1713036</v>
      </c>
      <c r="F13" s="25">
        <v>-0.2096223</v>
      </c>
      <c r="G13" s="35">
        <v>-0.07083799</v>
      </c>
    </row>
    <row r="14" spans="1:7" ht="12">
      <c r="A14" s="20" t="s">
        <v>22</v>
      </c>
      <c r="B14" s="29">
        <v>-0.1549422</v>
      </c>
      <c r="C14" s="13">
        <v>-0.1864001</v>
      </c>
      <c r="D14" s="13">
        <v>-0.1018594</v>
      </c>
      <c r="E14" s="13">
        <v>-0.04774074</v>
      </c>
      <c r="F14" s="25">
        <v>0.2834459</v>
      </c>
      <c r="G14" s="35">
        <v>-0.06549353</v>
      </c>
    </row>
    <row r="15" spans="1:7" ht="12">
      <c r="A15" s="21" t="s">
        <v>23</v>
      </c>
      <c r="B15" s="31">
        <v>-0.3123089</v>
      </c>
      <c r="C15" s="15">
        <v>-0.1305714</v>
      </c>
      <c r="D15" s="15">
        <v>-0.01630813</v>
      </c>
      <c r="E15" s="15">
        <v>-0.05722732</v>
      </c>
      <c r="F15" s="27">
        <v>-0.3491186</v>
      </c>
      <c r="G15" s="37">
        <v>-0.1409187</v>
      </c>
    </row>
    <row r="16" spans="1:7" ht="12">
      <c r="A16" s="20" t="s">
        <v>24</v>
      </c>
      <c r="B16" s="29">
        <v>-0.009402101</v>
      </c>
      <c r="C16" s="13">
        <v>0.01943888</v>
      </c>
      <c r="D16" s="13">
        <v>-0.001597307</v>
      </c>
      <c r="E16" s="13">
        <v>-0.01868243</v>
      </c>
      <c r="F16" s="25">
        <v>-0.07475619</v>
      </c>
      <c r="G16" s="35">
        <v>-0.01153427</v>
      </c>
    </row>
    <row r="17" spans="1:7" ht="12">
      <c r="A17" s="20" t="s">
        <v>25</v>
      </c>
      <c r="B17" s="29">
        <v>-0.05000328</v>
      </c>
      <c r="C17" s="13">
        <v>-0.04642578</v>
      </c>
      <c r="D17" s="13">
        <v>-0.03977345</v>
      </c>
      <c r="E17" s="13">
        <v>-0.03225851</v>
      </c>
      <c r="F17" s="25">
        <v>-0.04413248</v>
      </c>
      <c r="G17" s="35">
        <v>-0.04162772</v>
      </c>
    </row>
    <row r="18" spans="1:7" ht="12">
      <c r="A18" s="20" t="s">
        <v>26</v>
      </c>
      <c r="B18" s="29">
        <v>-0.005385035</v>
      </c>
      <c r="C18" s="13">
        <v>-0.01027174</v>
      </c>
      <c r="D18" s="13">
        <v>0.02214544</v>
      </c>
      <c r="E18" s="13">
        <v>0.02954822</v>
      </c>
      <c r="F18" s="25">
        <v>0.05323916</v>
      </c>
      <c r="G18" s="35">
        <v>0.01627361</v>
      </c>
    </row>
    <row r="19" spans="1:7" ht="12">
      <c r="A19" s="21" t="s">
        <v>27</v>
      </c>
      <c r="B19" s="31">
        <v>-0.2116923</v>
      </c>
      <c r="C19" s="15">
        <v>-0.1920407</v>
      </c>
      <c r="D19" s="15">
        <v>-0.1980328</v>
      </c>
      <c r="E19" s="15">
        <v>-0.1968578</v>
      </c>
      <c r="F19" s="27">
        <v>-0.1554872</v>
      </c>
      <c r="G19" s="37">
        <v>-0.1926129</v>
      </c>
    </row>
    <row r="20" spans="1:7" ht="12.75" thickBot="1">
      <c r="A20" s="44" t="s">
        <v>28</v>
      </c>
      <c r="B20" s="45">
        <v>0.002849292</v>
      </c>
      <c r="C20" s="46">
        <v>-0.008211602</v>
      </c>
      <c r="D20" s="46">
        <v>-0.005118197</v>
      </c>
      <c r="E20" s="46">
        <v>-0.009950294</v>
      </c>
      <c r="F20" s="47">
        <v>-0.01424249</v>
      </c>
      <c r="G20" s="48">
        <v>-0.007087845</v>
      </c>
    </row>
    <row r="21" spans="1:7" ht="12.75" thickTop="1">
      <c r="A21" s="6" t="s">
        <v>29</v>
      </c>
      <c r="B21" s="39">
        <v>-108.6343</v>
      </c>
      <c r="C21" s="40">
        <v>72.60439</v>
      </c>
      <c r="D21" s="40">
        <v>10.63875</v>
      </c>
      <c r="E21" s="40">
        <v>34.76123</v>
      </c>
      <c r="F21" s="41">
        <v>-94.87873</v>
      </c>
      <c r="G21" s="43">
        <v>0.008331989</v>
      </c>
    </row>
    <row r="22" spans="1:7" ht="12">
      <c r="A22" s="20" t="s">
        <v>30</v>
      </c>
      <c r="B22" s="29">
        <v>145.2797</v>
      </c>
      <c r="C22" s="13">
        <v>70.11607</v>
      </c>
      <c r="D22" s="13">
        <v>-27.01291</v>
      </c>
      <c r="E22" s="13">
        <v>-69.54246</v>
      </c>
      <c r="F22" s="25">
        <v>-111.1505</v>
      </c>
      <c r="G22" s="36">
        <v>0</v>
      </c>
    </row>
    <row r="23" spans="1:7" ht="12">
      <c r="A23" s="20" t="s">
        <v>31</v>
      </c>
      <c r="B23" s="29">
        <v>3.408343</v>
      </c>
      <c r="C23" s="13">
        <v>-0.7301208</v>
      </c>
      <c r="D23" s="13">
        <v>-0.7220858</v>
      </c>
      <c r="E23" s="13">
        <v>-0.03770966</v>
      </c>
      <c r="F23" s="25">
        <v>5.177275</v>
      </c>
      <c r="G23" s="35">
        <v>0.8256132</v>
      </c>
    </row>
    <row r="24" spans="1:7" ht="12">
      <c r="A24" s="20" t="s">
        <v>32</v>
      </c>
      <c r="B24" s="29">
        <v>2.061765</v>
      </c>
      <c r="C24" s="13">
        <v>-2.943666</v>
      </c>
      <c r="D24" s="13">
        <v>-2.867962</v>
      </c>
      <c r="E24" s="13">
        <v>-1.284417</v>
      </c>
      <c r="F24" s="25">
        <v>-1.486244</v>
      </c>
      <c r="G24" s="35">
        <v>-1.60685</v>
      </c>
    </row>
    <row r="25" spans="1:7" ht="12">
      <c r="A25" s="20" t="s">
        <v>33</v>
      </c>
      <c r="B25" s="29">
        <v>0.5709161</v>
      </c>
      <c r="C25" s="13">
        <v>0.1102515</v>
      </c>
      <c r="D25" s="13">
        <v>0.1067027</v>
      </c>
      <c r="E25" s="13">
        <v>-0.3157214</v>
      </c>
      <c r="F25" s="25">
        <v>-1.914712</v>
      </c>
      <c r="G25" s="35">
        <v>-0.1964085</v>
      </c>
    </row>
    <row r="26" spans="1:7" ht="12">
      <c r="A26" s="21" t="s">
        <v>34</v>
      </c>
      <c r="B26" s="31">
        <v>0.608369</v>
      </c>
      <c r="C26" s="15">
        <v>0.08531899</v>
      </c>
      <c r="D26" s="15">
        <v>-0.4158774</v>
      </c>
      <c r="E26" s="15">
        <v>0.1545561</v>
      </c>
      <c r="F26" s="27">
        <v>2.117611</v>
      </c>
      <c r="G26" s="37">
        <v>0.3283878</v>
      </c>
    </row>
    <row r="27" spans="1:7" ht="12">
      <c r="A27" s="20" t="s">
        <v>35</v>
      </c>
      <c r="B27" s="29">
        <v>0.2677231</v>
      </c>
      <c r="C27" s="13">
        <v>0.1409651</v>
      </c>
      <c r="D27" s="13">
        <v>-0.1660198</v>
      </c>
      <c r="E27" s="13">
        <v>0.136093</v>
      </c>
      <c r="F27" s="25">
        <v>0.08062806</v>
      </c>
      <c r="G27" s="35">
        <v>0.07626998</v>
      </c>
    </row>
    <row r="28" spans="1:7" ht="12">
      <c r="A28" s="20" t="s">
        <v>36</v>
      </c>
      <c r="B28" s="29">
        <v>0.3529771</v>
      </c>
      <c r="C28" s="13">
        <v>-0.2940355</v>
      </c>
      <c r="D28" s="13">
        <v>-0.5148195</v>
      </c>
      <c r="E28" s="13">
        <v>-0.2648103</v>
      </c>
      <c r="F28" s="25">
        <v>-0.4401735</v>
      </c>
      <c r="G28" s="35">
        <v>-0.2658818</v>
      </c>
    </row>
    <row r="29" spans="1:7" ht="12">
      <c r="A29" s="20" t="s">
        <v>37</v>
      </c>
      <c r="B29" s="29">
        <v>0.1628524</v>
      </c>
      <c r="C29" s="13">
        <v>0.03329014</v>
      </c>
      <c r="D29" s="13">
        <v>0.127804</v>
      </c>
      <c r="E29" s="13">
        <v>0.04878458</v>
      </c>
      <c r="F29" s="25">
        <v>-0.1168503</v>
      </c>
      <c r="G29" s="35">
        <v>0.05849182</v>
      </c>
    </row>
    <row r="30" spans="1:7" ht="12">
      <c r="A30" s="21" t="s">
        <v>38</v>
      </c>
      <c r="B30" s="31">
        <v>0.07021676</v>
      </c>
      <c r="C30" s="15">
        <v>0.2059039</v>
      </c>
      <c r="D30" s="15">
        <v>0.07337365</v>
      </c>
      <c r="E30" s="15">
        <v>0.06717482</v>
      </c>
      <c r="F30" s="27">
        <v>0.395108</v>
      </c>
      <c r="G30" s="37">
        <v>0.1462147</v>
      </c>
    </row>
    <row r="31" spans="1:7" ht="12">
      <c r="A31" s="20" t="s">
        <v>39</v>
      </c>
      <c r="B31" s="29">
        <v>0.07255918</v>
      </c>
      <c r="C31" s="13">
        <v>0.04166986</v>
      </c>
      <c r="D31" s="13">
        <v>0.02644964</v>
      </c>
      <c r="E31" s="13">
        <v>0.006659101</v>
      </c>
      <c r="F31" s="25">
        <v>-0.00648882</v>
      </c>
      <c r="G31" s="35">
        <v>0.02763605</v>
      </c>
    </row>
    <row r="32" spans="1:7" ht="12">
      <c r="A32" s="20" t="s">
        <v>40</v>
      </c>
      <c r="B32" s="29">
        <v>0.04598843</v>
      </c>
      <c r="C32" s="13">
        <v>-0.0050194</v>
      </c>
      <c r="D32" s="13">
        <v>-0.04620997</v>
      </c>
      <c r="E32" s="13">
        <v>-0.02367439</v>
      </c>
      <c r="F32" s="25">
        <v>-0.05451214</v>
      </c>
      <c r="G32" s="35">
        <v>-0.01863053</v>
      </c>
    </row>
    <row r="33" spans="1:7" ht="12">
      <c r="A33" s="20" t="s">
        <v>41</v>
      </c>
      <c r="B33" s="29">
        <v>0.1655123</v>
      </c>
      <c r="C33" s="13">
        <v>0.08795333</v>
      </c>
      <c r="D33" s="13">
        <v>0.1217391</v>
      </c>
      <c r="E33" s="13">
        <v>0.1213978</v>
      </c>
      <c r="F33" s="25">
        <v>0.1023393</v>
      </c>
      <c r="G33" s="35">
        <v>0.1172808</v>
      </c>
    </row>
    <row r="34" spans="1:7" ht="12">
      <c r="A34" s="21" t="s">
        <v>42</v>
      </c>
      <c r="B34" s="31">
        <v>-0.03607572</v>
      </c>
      <c r="C34" s="15">
        <v>0.006510566</v>
      </c>
      <c r="D34" s="15">
        <v>0.002325927</v>
      </c>
      <c r="E34" s="15">
        <v>0.01093964</v>
      </c>
      <c r="F34" s="27">
        <v>0.0003131408</v>
      </c>
      <c r="G34" s="37">
        <v>-0.0004433664</v>
      </c>
    </row>
    <row r="35" spans="1:7" ht="12.75" thickBot="1">
      <c r="A35" s="22" t="s">
        <v>43</v>
      </c>
      <c r="B35" s="32">
        <v>-0.001597676</v>
      </c>
      <c r="C35" s="16">
        <v>-0.001198653</v>
      </c>
      <c r="D35" s="16">
        <v>0.001258885</v>
      </c>
      <c r="E35" s="16">
        <v>-0.009211284</v>
      </c>
      <c r="F35" s="28">
        <v>0.003411489</v>
      </c>
      <c r="G35" s="38">
        <v>-0.001979268</v>
      </c>
    </row>
    <row r="36" spans="1:7" ht="12">
      <c r="A36" s="4" t="s">
        <v>44</v>
      </c>
      <c r="B36" s="3">
        <v>20.81909</v>
      </c>
      <c r="C36" s="3">
        <v>20.81909</v>
      </c>
      <c r="D36" s="3">
        <v>20.8313</v>
      </c>
      <c r="E36" s="3">
        <v>20.8313</v>
      </c>
      <c r="F36" s="3">
        <v>20.84045</v>
      </c>
      <c r="G36" s="3"/>
    </row>
    <row r="37" spans="1:6" ht="12">
      <c r="A37" s="4" t="s">
        <v>45</v>
      </c>
      <c r="B37" s="2">
        <v>0.3926595</v>
      </c>
      <c r="C37" s="2">
        <v>0.3829956</v>
      </c>
      <c r="D37" s="2">
        <v>0.382487</v>
      </c>
      <c r="E37" s="2">
        <v>0.3809611</v>
      </c>
      <c r="F37" s="2">
        <v>0.382487</v>
      </c>
    </row>
    <row r="38" spans="1:7" ht="12">
      <c r="A38" s="4" t="s">
        <v>53</v>
      </c>
      <c r="B38" s="2">
        <v>0</v>
      </c>
      <c r="C38" s="2">
        <v>-0.0001140953</v>
      </c>
      <c r="D38" s="2">
        <v>0</v>
      </c>
      <c r="E38" s="2">
        <v>-5.232014E-05</v>
      </c>
      <c r="F38" s="2">
        <v>0.0003251719</v>
      </c>
      <c r="G38" s="2">
        <v>0.0002643662</v>
      </c>
    </row>
    <row r="39" spans="1:7" ht="12.75" thickBot="1">
      <c r="A39" s="4" t="s">
        <v>54</v>
      </c>
      <c r="B39" s="2">
        <v>0.0001848079</v>
      </c>
      <c r="C39" s="2">
        <v>-0.0001226275</v>
      </c>
      <c r="D39" s="2">
        <v>-1.810818E-05</v>
      </c>
      <c r="E39" s="2">
        <v>-5.945793E-05</v>
      </c>
      <c r="F39" s="2">
        <v>0.0001649081</v>
      </c>
      <c r="G39" s="2">
        <v>0.001078526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3.116896</v>
      </c>
      <c r="F40" s="17" t="s">
        <v>48</v>
      </c>
      <c r="G40" s="8">
        <v>55.070026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0.003757</v>
      </c>
      <c r="D4">
        <v>0.003755</v>
      </c>
      <c r="E4">
        <v>0.003756</v>
      </c>
      <c r="F4">
        <v>0.002082</v>
      </c>
      <c r="G4">
        <v>0.011707</v>
      </c>
    </row>
    <row r="5" spans="1:7" ht="12.75">
      <c r="A5" t="s">
        <v>13</v>
      </c>
      <c r="B5">
        <v>7.263475</v>
      </c>
      <c r="C5">
        <v>3.505746</v>
      </c>
      <c r="D5">
        <v>-1.350642</v>
      </c>
      <c r="E5">
        <v>-3.477067</v>
      </c>
      <c r="F5">
        <v>-5.557295</v>
      </c>
      <c r="G5">
        <v>5.418188</v>
      </c>
    </row>
    <row r="6" spans="1:7" ht="12.75">
      <c r="A6" t="s">
        <v>14</v>
      </c>
      <c r="B6" s="49">
        <v>6.826207</v>
      </c>
      <c r="C6" s="49">
        <v>66.60912</v>
      </c>
      <c r="D6" s="49">
        <v>4.886526</v>
      </c>
      <c r="E6" s="49">
        <v>31.01978</v>
      </c>
      <c r="F6" s="49">
        <v>-192.3558</v>
      </c>
      <c r="G6" s="49">
        <v>0.006718853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-0.6756231</v>
      </c>
      <c r="C8" s="49">
        <v>-1.456286</v>
      </c>
      <c r="D8" s="49">
        <v>-0.3703808</v>
      </c>
      <c r="E8" s="49">
        <v>-0.9627169</v>
      </c>
      <c r="F8" s="49">
        <v>-1.235287</v>
      </c>
      <c r="G8" s="49">
        <v>-0.9338101</v>
      </c>
    </row>
    <row r="9" spans="1:7" ht="12.75">
      <c r="A9" t="s">
        <v>17</v>
      </c>
      <c r="B9" s="49">
        <v>0.7159526</v>
      </c>
      <c r="C9" s="49">
        <v>0.3829409</v>
      </c>
      <c r="D9" s="49">
        <v>0.3187869</v>
      </c>
      <c r="E9" s="49">
        <v>-0.436216</v>
      </c>
      <c r="F9" s="49">
        <v>-2.480066</v>
      </c>
      <c r="G9" s="49">
        <v>-0.1631073</v>
      </c>
    </row>
    <row r="10" spans="1:7" ht="12.75">
      <c r="A10" t="s">
        <v>18</v>
      </c>
      <c r="B10" s="49">
        <v>0.01454773</v>
      </c>
      <c r="C10" s="49">
        <v>0.4992251</v>
      </c>
      <c r="D10" s="49">
        <v>-0.02672704</v>
      </c>
      <c r="E10" s="49">
        <v>0.4236511</v>
      </c>
      <c r="F10" s="49">
        <v>-1.278698</v>
      </c>
      <c r="G10" s="49">
        <v>0.04724718</v>
      </c>
    </row>
    <row r="11" spans="1:7" ht="12.75">
      <c r="A11" t="s">
        <v>19</v>
      </c>
      <c r="B11" s="49">
        <v>4.18244</v>
      </c>
      <c r="C11" s="49">
        <v>2.547898</v>
      </c>
      <c r="D11" s="49">
        <v>3.06742</v>
      </c>
      <c r="E11" s="49">
        <v>2.488604</v>
      </c>
      <c r="F11" s="49">
        <v>14.47414</v>
      </c>
      <c r="G11" s="49">
        <v>4.485744</v>
      </c>
    </row>
    <row r="12" spans="1:7" ht="12.75">
      <c r="A12" t="s">
        <v>20</v>
      </c>
      <c r="B12" s="49">
        <v>0.2281757</v>
      </c>
      <c r="C12" s="49">
        <v>0.04096732</v>
      </c>
      <c r="D12" s="49">
        <v>-0.05703789</v>
      </c>
      <c r="E12" s="49">
        <v>-0.06858766</v>
      </c>
      <c r="F12" s="49">
        <v>-0.1202844</v>
      </c>
      <c r="G12" s="49">
        <v>-0.00335674</v>
      </c>
    </row>
    <row r="13" spans="1:7" ht="12.75">
      <c r="A13" t="s">
        <v>21</v>
      </c>
      <c r="B13" s="49">
        <v>-0.03233549</v>
      </c>
      <c r="C13" s="49">
        <v>-0.03236748</v>
      </c>
      <c r="D13" s="49">
        <v>0.0448746</v>
      </c>
      <c r="E13" s="49">
        <v>-0.1713036</v>
      </c>
      <c r="F13" s="49">
        <v>-0.2096223</v>
      </c>
      <c r="G13" s="49">
        <v>-0.07083799</v>
      </c>
    </row>
    <row r="14" spans="1:7" ht="12.75">
      <c r="A14" t="s">
        <v>22</v>
      </c>
      <c r="B14" s="49">
        <v>-0.1549422</v>
      </c>
      <c r="C14" s="49">
        <v>-0.1864001</v>
      </c>
      <c r="D14" s="49">
        <v>-0.1018594</v>
      </c>
      <c r="E14" s="49">
        <v>-0.04774074</v>
      </c>
      <c r="F14" s="49">
        <v>0.2834459</v>
      </c>
      <c r="G14" s="49">
        <v>-0.06549353</v>
      </c>
    </row>
    <row r="15" spans="1:7" ht="12.75">
      <c r="A15" t="s">
        <v>23</v>
      </c>
      <c r="B15" s="49">
        <v>-0.3123089</v>
      </c>
      <c r="C15" s="49">
        <v>-0.1305714</v>
      </c>
      <c r="D15" s="49">
        <v>-0.01630813</v>
      </c>
      <c r="E15" s="49">
        <v>-0.05722732</v>
      </c>
      <c r="F15" s="49">
        <v>-0.3491186</v>
      </c>
      <c r="G15" s="49">
        <v>-0.1409187</v>
      </c>
    </row>
    <row r="16" spans="1:7" ht="12.75">
      <c r="A16" t="s">
        <v>24</v>
      </c>
      <c r="B16" s="49">
        <v>-0.009402101</v>
      </c>
      <c r="C16" s="49">
        <v>0.01943888</v>
      </c>
      <c r="D16" s="49">
        <v>-0.001597307</v>
      </c>
      <c r="E16" s="49">
        <v>-0.01868243</v>
      </c>
      <c r="F16" s="49">
        <v>-0.07475619</v>
      </c>
      <c r="G16" s="49">
        <v>-0.01153427</v>
      </c>
    </row>
    <row r="17" spans="1:7" ht="12.75">
      <c r="A17" t="s">
        <v>25</v>
      </c>
      <c r="B17" s="49">
        <v>-0.05000328</v>
      </c>
      <c r="C17" s="49">
        <v>-0.04642578</v>
      </c>
      <c r="D17" s="49">
        <v>-0.03977345</v>
      </c>
      <c r="E17" s="49">
        <v>-0.03225851</v>
      </c>
      <c r="F17" s="49">
        <v>-0.04413248</v>
      </c>
      <c r="G17" s="49">
        <v>-0.04162772</v>
      </c>
    </row>
    <row r="18" spans="1:7" ht="12.75">
      <c r="A18" t="s">
        <v>26</v>
      </c>
      <c r="B18" s="49">
        <v>-0.005385035</v>
      </c>
      <c r="C18" s="49">
        <v>-0.01027174</v>
      </c>
      <c r="D18" s="49">
        <v>0.02214544</v>
      </c>
      <c r="E18" s="49">
        <v>0.02954822</v>
      </c>
      <c r="F18" s="49">
        <v>0.05323916</v>
      </c>
      <c r="G18" s="49">
        <v>0.01627361</v>
      </c>
    </row>
    <row r="19" spans="1:7" ht="12.75">
      <c r="A19" t="s">
        <v>27</v>
      </c>
      <c r="B19" s="49">
        <v>-0.2116923</v>
      </c>
      <c r="C19" s="49">
        <v>-0.1920407</v>
      </c>
      <c r="D19" s="49">
        <v>-0.1980328</v>
      </c>
      <c r="E19" s="49">
        <v>-0.1968578</v>
      </c>
      <c r="F19" s="49">
        <v>-0.1554872</v>
      </c>
      <c r="G19" s="49">
        <v>-0.1926129</v>
      </c>
    </row>
    <row r="20" spans="1:7" ht="12.75">
      <c r="A20" t="s">
        <v>28</v>
      </c>
      <c r="B20" s="49">
        <v>0.002849292</v>
      </c>
      <c r="C20" s="49">
        <v>-0.008211602</v>
      </c>
      <c r="D20" s="49">
        <v>-0.005118197</v>
      </c>
      <c r="E20" s="49">
        <v>-0.009950294</v>
      </c>
      <c r="F20" s="49">
        <v>-0.01424249</v>
      </c>
      <c r="G20" s="49">
        <v>-0.007087845</v>
      </c>
    </row>
    <row r="21" spans="1:7" ht="12.75">
      <c r="A21" t="s">
        <v>29</v>
      </c>
      <c r="B21" s="49">
        <v>-108.6343</v>
      </c>
      <c r="C21" s="49">
        <v>72.60439</v>
      </c>
      <c r="D21" s="49">
        <v>10.63875</v>
      </c>
      <c r="E21" s="49">
        <v>34.76123</v>
      </c>
      <c r="F21" s="49">
        <v>-94.87873</v>
      </c>
      <c r="G21" s="49">
        <v>0.008331989</v>
      </c>
    </row>
    <row r="22" spans="1:7" ht="12.75">
      <c r="A22" t="s">
        <v>30</v>
      </c>
      <c r="B22" s="49">
        <v>145.2797</v>
      </c>
      <c r="C22" s="49">
        <v>70.11607</v>
      </c>
      <c r="D22" s="49">
        <v>-27.01291</v>
      </c>
      <c r="E22" s="49">
        <v>-69.54246</v>
      </c>
      <c r="F22" s="49">
        <v>-111.1505</v>
      </c>
      <c r="G22" s="49">
        <v>0</v>
      </c>
    </row>
    <row r="23" spans="1:7" ht="12.75">
      <c r="A23" t="s">
        <v>31</v>
      </c>
      <c r="B23" s="49">
        <v>3.408343</v>
      </c>
      <c r="C23" s="49">
        <v>-0.7301208</v>
      </c>
      <c r="D23" s="49">
        <v>-0.7220858</v>
      </c>
      <c r="E23" s="49">
        <v>-0.03770966</v>
      </c>
      <c r="F23" s="49">
        <v>5.177275</v>
      </c>
      <c r="G23" s="49">
        <v>0.8256132</v>
      </c>
    </row>
    <row r="24" spans="1:7" ht="12.75">
      <c r="A24" t="s">
        <v>32</v>
      </c>
      <c r="B24" s="49">
        <v>2.061765</v>
      </c>
      <c r="C24" s="49">
        <v>-2.943666</v>
      </c>
      <c r="D24" s="49">
        <v>-2.867962</v>
      </c>
      <c r="E24" s="49">
        <v>-1.284417</v>
      </c>
      <c r="F24" s="49">
        <v>-1.486244</v>
      </c>
      <c r="G24" s="49">
        <v>-1.60685</v>
      </c>
    </row>
    <row r="25" spans="1:7" ht="12.75">
      <c r="A25" t="s">
        <v>33</v>
      </c>
      <c r="B25" s="49">
        <v>0.5709161</v>
      </c>
      <c r="C25" s="49">
        <v>0.1102515</v>
      </c>
      <c r="D25" s="49">
        <v>0.1067027</v>
      </c>
      <c r="E25" s="49">
        <v>-0.3157214</v>
      </c>
      <c r="F25" s="49">
        <v>-1.914712</v>
      </c>
      <c r="G25" s="49">
        <v>-0.1964085</v>
      </c>
    </row>
    <row r="26" spans="1:7" ht="12.75">
      <c r="A26" t="s">
        <v>34</v>
      </c>
      <c r="B26" s="49">
        <v>0.608369</v>
      </c>
      <c r="C26" s="49">
        <v>0.08531899</v>
      </c>
      <c r="D26" s="49">
        <v>-0.4158774</v>
      </c>
      <c r="E26" s="49">
        <v>0.1545561</v>
      </c>
      <c r="F26" s="49">
        <v>2.117611</v>
      </c>
      <c r="G26" s="49">
        <v>0.3283878</v>
      </c>
    </row>
    <row r="27" spans="1:7" ht="12.75">
      <c r="A27" t="s">
        <v>35</v>
      </c>
      <c r="B27" s="49">
        <v>0.2677231</v>
      </c>
      <c r="C27" s="49">
        <v>0.1409651</v>
      </c>
      <c r="D27" s="49">
        <v>-0.1660198</v>
      </c>
      <c r="E27" s="49">
        <v>0.136093</v>
      </c>
      <c r="F27" s="49">
        <v>0.08062806</v>
      </c>
      <c r="G27" s="49">
        <v>0.07626998</v>
      </c>
    </row>
    <row r="28" spans="1:7" ht="12.75">
      <c r="A28" t="s">
        <v>36</v>
      </c>
      <c r="B28" s="49">
        <v>0.3529771</v>
      </c>
      <c r="C28" s="49">
        <v>-0.2940355</v>
      </c>
      <c r="D28" s="49">
        <v>-0.5148195</v>
      </c>
      <c r="E28" s="49">
        <v>-0.2648103</v>
      </c>
      <c r="F28" s="49">
        <v>-0.4401735</v>
      </c>
      <c r="G28" s="49">
        <v>-0.2658818</v>
      </c>
    </row>
    <row r="29" spans="1:7" ht="12.75">
      <c r="A29" t="s">
        <v>37</v>
      </c>
      <c r="B29" s="49">
        <v>0.1628524</v>
      </c>
      <c r="C29" s="49">
        <v>0.03329014</v>
      </c>
      <c r="D29" s="49">
        <v>0.127804</v>
      </c>
      <c r="E29" s="49">
        <v>0.04878458</v>
      </c>
      <c r="F29" s="49">
        <v>-0.1168503</v>
      </c>
      <c r="G29" s="49">
        <v>0.05849182</v>
      </c>
    </row>
    <row r="30" spans="1:7" ht="12.75">
      <c r="A30" t="s">
        <v>38</v>
      </c>
      <c r="B30" s="49">
        <v>0.07021676</v>
      </c>
      <c r="C30" s="49">
        <v>0.2059039</v>
      </c>
      <c r="D30" s="49">
        <v>0.07337365</v>
      </c>
      <c r="E30" s="49">
        <v>0.06717482</v>
      </c>
      <c r="F30" s="49">
        <v>0.395108</v>
      </c>
      <c r="G30" s="49">
        <v>0.1462147</v>
      </c>
    </row>
    <row r="31" spans="1:7" ht="12.75">
      <c r="A31" t="s">
        <v>39</v>
      </c>
      <c r="B31" s="49">
        <v>0.07255918</v>
      </c>
      <c r="C31" s="49">
        <v>0.04166986</v>
      </c>
      <c r="D31" s="49">
        <v>0.02644964</v>
      </c>
      <c r="E31" s="49">
        <v>0.006659101</v>
      </c>
      <c r="F31" s="49">
        <v>-0.00648882</v>
      </c>
      <c r="G31" s="49">
        <v>0.02763605</v>
      </c>
    </row>
    <row r="32" spans="1:7" ht="12.75">
      <c r="A32" t="s">
        <v>40</v>
      </c>
      <c r="B32" s="49">
        <v>0.04598843</v>
      </c>
      <c r="C32" s="49">
        <v>-0.0050194</v>
      </c>
      <c r="D32" s="49">
        <v>-0.04620997</v>
      </c>
      <c r="E32" s="49">
        <v>-0.02367439</v>
      </c>
      <c r="F32" s="49">
        <v>-0.05451214</v>
      </c>
      <c r="G32" s="49">
        <v>-0.01863053</v>
      </c>
    </row>
    <row r="33" spans="1:7" ht="12.75">
      <c r="A33" t="s">
        <v>41</v>
      </c>
      <c r="B33" s="49">
        <v>0.1655123</v>
      </c>
      <c r="C33" s="49">
        <v>0.08795333</v>
      </c>
      <c r="D33" s="49">
        <v>0.1217391</v>
      </c>
      <c r="E33" s="49">
        <v>0.1213978</v>
      </c>
      <c r="F33" s="49">
        <v>0.1023393</v>
      </c>
      <c r="G33" s="49">
        <v>0.1172808</v>
      </c>
    </row>
    <row r="34" spans="1:7" ht="12.75">
      <c r="A34" t="s">
        <v>42</v>
      </c>
      <c r="B34" s="49">
        <v>-0.03607572</v>
      </c>
      <c r="C34" s="49">
        <v>0.006510566</v>
      </c>
      <c r="D34" s="49">
        <v>0.002325927</v>
      </c>
      <c r="E34" s="49">
        <v>0.01093964</v>
      </c>
      <c r="F34" s="49">
        <v>0.0003131408</v>
      </c>
      <c r="G34" s="49">
        <v>-0.0004433664</v>
      </c>
    </row>
    <row r="35" spans="1:7" ht="12.75">
      <c r="A35" t="s">
        <v>43</v>
      </c>
      <c r="B35" s="49">
        <v>-0.001597676</v>
      </c>
      <c r="C35" s="49">
        <v>-0.001198653</v>
      </c>
      <c r="D35" s="49">
        <v>0.001258885</v>
      </c>
      <c r="E35" s="49">
        <v>-0.009211284</v>
      </c>
      <c r="F35" s="49">
        <v>0.003411489</v>
      </c>
      <c r="G35" s="49">
        <v>-0.001979268</v>
      </c>
    </row>
    <row r="36" spans="1:6" ht="12.75">
      <c r="A36" t="s">
        <v>44</v>
      </c>
      <c r="B36" s="49">
        <v>20.81909</v>
      </c>
      <c r="C36" s="49">
        <v>20.81909</v>
      </c>
      <c r="D36" s="49">
        <v>20.8313</v>
      </c>
      <c r="E36" s="49">
        <v>20.8313</v>
      </c>
      <c r="F36" s="49">
        <v>20.84045</v>
      </c>
    </row>
    <row r="37" spans="1:6" ht="12.75">
      <c r="A37" t="s">
        <v>45</v>
      </c>
      <c r="B37" s="49">
        <v>0.3926595</v>
      </c>
      <c r="C37" s="49">
        <v>0.3829956</v>
      </c>
      <c r="D37" s="49">
        <v>0.382487</v>
      </c>
      <c r="E37" s="49">
        <v>0.3809611</v>
      </c>
      <c r="F37" s="49">
        <v>0.382487</v>
      </c>
    </row>
    <row r="38" spans="1:7" ht="12.75">
      <c r="A38" t="s">
        <v>55</v>
      </c>
      <c r="B38" s="49">
        <v>0</v>
      </c>
      <c r="C38" s="49">
        <v>-0.0001140953</v>
      </c>
      <c r="D38" s="49">
        <v>0</v>
      </c>
      <c r="E38" s="49">
        <v>-5.232014E-05</v>
      </c>
      <c r="F38" s="49">
        <v>0.0003251719</v>
      </c>
      <c r="G38" s="49">
        <v>0.0002643662</v>
      </c>
    </row>
    <row r="39" spans="1:7" ht="12.75">
      <c r="A39" t="s">
        <v>56</v>
      </c>
      <c r="B39" s="49">
        <v>0.0001848079</v>
      </c>
      <c r="C39" s="49">
        <v>-0.0001226275</v>
      </c>
      <c r="D39" s="49">
        <v>-1.810818E-05</v>
      </c>
      <c r="E39" s="49">
        <v>-5.945793E-05</v>
      </c>
      <c r="F39" s="49">
        <v>0.0001649081</v>
      </c>
      <c r="G39" s="49">
        <v>0.001078526</v>
      </c>
    </row>
    <row r="40" spans="2:7" ht="12.75">
      <c r="B40" t="s">
        <v>46</v>
      </c>
      <c r="C40">
        <v>-0.003756</v>
      </c>
      <c r="D40" t="s">
        <v>47</v>
      </c>
      <c r="E40">
        <v>3.116896</v>
      </c>
      <c r="F40" t="s">
        <v>48</v>
      </c>
      <c r="G40">
        <v>55.070026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-8.919668350409996E-06</v>
      </c>
      <c r="C50">
        <f>-0.017/(C7*C7+C22*C22)*(C21*C22+C6*C7)</f>
        <v>-0.0001140953196372684</v>
      </c>
      <c r="D50">
        <f>-0.017/(D7*D7+D22*D22)*(D21*D22+D6*D7)</f>
        <v>-8.258178728927611E-06</v>
      </c>
      <c r="E50">
        <f>-0.017/(E7*E7+E22*E22)*(E21*E22+E6*E7)</f>
        <v>-5.2320140871588585E-05</v>
      </c>
      <c r="F50">
        <f>-0.017/(F7*F7+F22*F22)*(F21*F22+F6*F7)</f>
        <v>0.0003251718977462366</v>
      </c>
      <c r="G50">
        <f>(B50*B$4+C50*C$4+D50*D$4+E50*E$4+F50*F$4)/SUM(B$4:F$4)</f>
        <v>4.1735535550213086E-08</v>
      </c>
    </row>
    <row r="51" spans="1:7" ht="12.75">
      <c r="A51" t="s">
        <v>59</v>
      </c>
      <c r="B51">
        <f>-0.017/(B7*B7+B22*B22)*(B21*B7-B6*B22)</f>
        <v>0.00018480789467420472</v>
      </c>
      <c r="C51">
        <f>-0.017/(C7*C7+C22*C22)*(C21*C7-C6*C22)</f>
        <v>-0.0001226274714581641</v>
      </c>
      <c r="D51">
        <f>-0.017/(D7*D7+D22*D22)*(D21*D7-D6*D22)</f>
        <v>-1.8108182743876845E-05</v>
      </c>
      <c r="E51">
        <f>-0.017/(E7*E7+E22*E22)*(E21*E7-E6*E22)</f>
        <v>-5.945793813037568E-05</v>
      </c>
      <c r="F51">
        <f>-0.017/(F7*F7+F22*F22)*(F21*F7-F6*F22)</f>
        <v>0.0001649081429020443</v>
      </c>
      <c r="G51">
        <f>(B51*B$4+C51*C$4+D51*D$4+E51*E$4+F51*F$4)/SUM(B$4:F$4)</f>
        <v>5.98421674726889E-07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9999.926604428214</v>
      </c>
      <c r="C62">
        <f>C7+(2/0.017)*(C8*C50-C23*C51)</f>
        <v>10000.00901441754</v>
      </c>
      <c r="D62">
        <f>D7+(2/0.017)*(D8*D50-D23*D51)</f>
        <v>9999.998821530497</v>
      </c>
      <c r="E62">
        <f>E7+(2/0.017)*(E8*E50-E23*E51)</f>
        <v>10000.005662040612</v>
      </c>
      <c r="F62">
        <f>F7+(2/0.017)*(F8*F50-F23*F51)</f>
        <v>9999.85229936193</v>
      </c>
    </row>
    <row r="63" spans="1:6" ht="12.75">
      <c r="A63" t="s">
        <v>67</v>
      </c>
      <c r="B63">
        <f>B8+(3/0.017)*(B9*B50-B24*B51)</f>
        <v>-0.7439907191840427</v>
      </c>
      <c r="C63">
        <f>C8+(3/0.017)*(C9*C50-C24*C51)</f>
        <v>-1.5276976616679503</v>
      </c>
      <c r="D63">
        <f>D8+(3/0.017)*(D9*D50-D24*D51)</f>
        <v>-0.380010125740318</v>
      </c>
      <c r="E63">
        <f>E8+(3/0.017)*(E9*E50-E24*E51)</f>
        <v>-0.9721661771674991</v>
      </c>
      <c r="F63">
        <f>F8+(3/0.017)*(F9*F50-F24*F51)</f>
        <v>-1.3343494758499903</v>
      </c>
    </row>
    <row r="64" spans="1:6" ht="12.75">
      <c r="A64" t="s">
        <v>68</v>
      </c>
      <c r="B64">
        <f>B9+(4/0.017)*(B10*B50-B25*B51)</f>
        <v>0.6910962321403626</v>
      </c>
      <c r="C64">
        <f>C9+(4/0.017)*(C10*C50-C25*C51)</f>
        <v>0.37271986830918175</v>
      </c>
      <c r="D64">
        <f>D9+(4/0.017)*(D10*D50-D25*D51)</f>
        <v>0.31929346674448944</v>
      </c>
      <c r="E64">
        <f>E9+(4/0.017)*(E10*E50-E25*E51)</f>
        <v>-0.4458483832235386</v>
      </c>
      <c r="F64">
        <f>F9+(4/0.017)*(F10*F50-F25*F51)</f>
        <v>-2.5036060129863666</v>
      </c>
    </row>
    <row r="65" spans="1:6" ht="12.75">
      <c r="A65" t="s">
        <v>69</v>
      </c>
      <c r="B65">
        <f>B10+(5/0.017)*(B11*B50-B26*B51)</f>
        <v>-0.029492673461923545</v>
      </c>
      <c r="C65">
        <f>C10+(5/0.017)*(C11*C50-C26*C51)</f>
        <v>0.4168013397935022</v>
      </c>
      <c r="D65">
        <f>D10+(5/0.017)*(D11*D50-D26*D51)</f>
        <v>-0.036392359574981034</v>
      </c>
      <c r="E65">
        <f>E10+(5/0.017)*(E11*E50-E26*E51)</f>
        <v>0.3880585926993745</v>
      </c>
      <c r="F65">
        <f>F10+(5/0.017)*(F11*F50-F26*F51)</f>
        <v>0.0028820807781684277</v>
      </c>
    </row>
    <row r="66" spans="1:6" ht="12.75">
      <c r="A66" t="s">
        <v>70</v>
      </c>
      <c r="B66">
        <f>B11+(6/0.017)*(B12*B50-B27*B51)</f>
        <v>4.164259084457785</v>
      </c>
      <c r="C66">
        <f>C11+(6/0.017)*(C12*C50-C27*C51)</f>
        <v>2.5523492991670937</v>
      </c>
      <c r="D66">
        <f>D11+(6/0.017)*(D12*D50-D27*D51)</f>
        <v>3.0665251925455665</v>
      </c>
      <c r="E66">
        <f>E11+(6/0.017)*(E12*E50-E27*E51)</f>
        <v>2.492726467720199</v>
      </c>
      <c r="F66">
        <f>F11+(6/0.017)*(F12*F50-F27*F51)</f>
        <v>14.455642589320826</v>
      </c>
    </row>
    <row r="67" spans="1:6" ht="12.75">
      <c r="A67" t="s">
        <v>71</v>
      </c>
      <c r="B67">
        <f>B12+(7/0.017)*(B13*B50-B28*B51)</f>
        <v>0.20143383352310545</v>
      </c>
      <c r="C67">
        <f>C12+(7/0.017)*(C13*C50-C28*C51)</f>
        <v>0.027641028038094775</v>
      </c>
      <c r="D67">
        <f>D12+(7/0.017)*(D13*D50-D28*D51)</f>
        <v>-0.06102913684547665</v>
      </c>
      <c r="E67">
        <f>E12+(7/0.017)*(E13*E50-E28*E51)</f>
        <v>-0.07138043186171363</v>
      </c>
      <c r="F67">
        <f>F12+(7/0.017)*(F13*F50-F28*F51)</f>
        <v>-0.11846237686050974</v>
      </c>
    </row>
    <row r="68" spans="1:6" ht="12.75">
      <c r="A68" t="s">
        <v>72</v>
      </c>
      <c r="B68">
        <f>B13+(8/0.017)*(B14*B50-B29*B51)</f>
        <v>-0.04584813759960403</v>
      </c>
      <c r="C68">
        <f>C13+(8/0.017)*(C14*C50-C29*C51)</f>
        <v>-0.020438226031714312</v>
      </c>
      <c r="D68">
        <f>D13+(8/0.017)*(D14*D50-D29*D51)</f>
        <v>0.04635952767897401</v>
      </c>
      <c r="E68">
        <f>E13+(8/0.017)*(E14*E50-E29*E51)</f>
        <v>-0.168763161044014</v>
      </c>
      <c r="F68">
        <f>F13+(8/0.017)*(F14*F50-F29*F51)</f>
        <v>-0.15718079073791213</v>
      </c>
    </row>
    <row r="69" spans="1:6" ht="12.75">
      <c r="A69" t="s">
        <v>73</v>
      </c>
      <c r="B69">
        <f>B14+(9/0.017)*(B15*B50-B30*B51)</f>
        <v>-0.16033739282235665</v>
      </c>
      <c r="C69">
        <f>C14+(9/0.017)*(C15*C50-C30*C51)</f>
        <v>-0.16514577399119162</v>
      </c>
      <c r="D69">
        <f>D14+(9/0.017)*(D15*D50-D30*D51)</f>
        <v>-0.10108469116261538</v>
      </c>
      <c r="E69">
        <f>E14+(9/0.017)*(E15*E50-E30*E51)</f>
        <v>-0.044041095316456266</v>
      </c>
      <c r="F69">
        <f>F14+(9/0.017)*(F15*F50-F30*F51)</f>
        <v>0.1888505612919852</v>
      </c>
    </row>
    <row r="70" spans="1:6" ht="12.75">
      <c r="A70" t="s">
        <v>74</v>
      </c>
      <c r="B70">
        <f>B15+(10/0.017)*(B16*B50-B31*B51)</f>
        <v>-0.3201475151013939</v>
      </c>
      <c r="C70">
        <f>C15+(10/0.017)*(C16*C50-C31*C51)</f>
        <v>-0.12887023274069107</v>
      </c>
      <c r="D70">
        <f>D15+(10/0.017)*(D16*D50-D31*D51)</f>
        <v>-0.01601863249334075</v>
      </c>
      <c r="E70">
        <f>E15+(10/0.017)*(E16*E50-E31*E51)</f>
        <v>-0.056419435420773226</v>
      </c>
      <c r="F70">
        <f>F15+(10/0.017)*(F16*F50-F31*F51)</f>
        <v>-0.362788337008678</v>
      </c>
    </row>
    <row r="71" spans="1:6" ht="12.75">
      <c r="A71" t="s">
        <v>75</v>
      </c>
      <c r="B71">
        <f>B16+(11/0.017)*(B17*B50-B32*B51)</f>
        <v>-0.014612873634707813</v>
      </c>
      <c r="C71">
        <f>C16+(11/0.017)*(C17*C50-C32*C51)</f>
        <v>0.022468052156529195</v>
      </c>
      <c r="D71">
        <f>D16+(11/0.017)*(D17*D50-D32*D51)</f>
        <v>-0.0019262214440242946</v>
      </c>
      <c r="E71">
        <f>E16+(11/0.017)*(E17*E50-E32*E51)</f>
        <v>-0.018501163347779716</v>
      </c>
      <c r="F71">
        <f>F16+(11/0.017)*(F17*F50-F32*F51)</f>
        <v>-0.0782251671475969</v>
      </c>
    </row>
    <row r="72" spans="1:6" ht="12.75">
      <c r="A72" t="s">
        <v>76</v>
      </c>
      <c r="B72">
        <f>B17+(12/0.017)*(B18*B50-B33*B51)</f>
        <v>-0.07156088963253884</v>
      </c>
      <c r="C72">
        <f>C17+(12/0.017)*(C18*C50-C33*C51)</f>
        <v>-0.03798522570158371</v>
      </c>
      <c r="D72">
        <f>D17+(12/0.017)*(D18*D50-D33*D51)</f>
        <v>-0.03834644326941811</v>
      </c>
      <c r="E72">
        <f>E17+(12/0.017)*(E18*E50-E33*E51)</f>
        <v>-0.028254677636240684</v>
      </c>
      <c r="F72">
        <f>F17+(12/0.017)*(F18*F50-F33*F51)</f>
        <v>-0.04382521309455034</v>
      </c>
    </row>
    <row r="73" spans="1:6" ht="12.75">
      <c r="A73" t="s">
        <v>77</v>
      </c>
      <c r="B73">
        <f>B18+(13/0.017)*(B19*B50-B34*B51)</f>
        <v>0.0011572555067700455</v>
      </c>
      <c r="C73">
        <f>C18+(13/0.017)*(C19*C50-C34*C51)</f>
        <v>0.0070942100500400816</v>
      </c>
      <c r="D73">
        <f>D18+(13/0.017)*(D19*D50-D34*D51)</f>
        <v>0.023428240669459623</v>
      </c>
      <c r="E73">
        <f>E18+(13/0.017)*(E19*E50-E34*E51)</f>
        <v>0.037921807732792634</v>
      </c>
      <c r="F73">
        <f>F18+(13/0.017)*(F19*F50-F34*F51)</f>
        <v>0.014536089660496153</v>
      </c>
    </row>
    <row r="74" spans="1:6" ht="12.75">
      <c r="A74" t="s">
        <v>78</v>
      </c>
      <c r="B74">
        <f>B19+(14/0.017)*(B20*B50-B35*B51)</f>
        <v>-0.21147007190731693</v>
      </c>
      <c r="C74">
        <f>C19+(14/0.017)*(C20*C50-C35*C51)</f>
        <v>-0.19139017964957084</v>
      </c>
      <c r="D74">
        <f>D19+(14/0.017)*(D20*D50-D35*D51)</f>
        <v>-0.19797921861922288</v>
      </c>
      <c r="E74">
        <f>E19+(14/0.017)*(E20*E50-E35*E51)</f>
        <v>-0.19688010378737142</v>
      </c>
      <c r="F74">
        <f>F19+(14/0.017)*(F20*F50-F35*F51)</f>
        <v>-0.1597644798496668</v>
      </c>
    </row>
    <row r="75" spans="1:6" ht="12.75">
      <c r="A75" t="s">
        <v>79</v>
      </c>
      <c r="B75" s="49">
        <f>B20</f>
        <v>0.002849292</v>
      </c>
      <c r="C75" s="49">
        <f>C20</f>
        <v>-0.008211602</v>
      </c>
      <c r="D75" s="49">
        <f>D20</f>
        <v>-0.005118197</v>
      </c>
      <c r="E75" s="49">
        <f>E20</f>
        <v>-0.009950294</v>
      </c>
      <c r="F75" s="49">
        <f>F20</f>
        <v>-0.01424249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145.26143390918955</v>
      </c>
      <c r="C82">
        <f>C22+(2/0.017)*(C8*C51+C23*C50)</f>
        <v>70.14687988658231</v>
      </c>
      <c r="D82">
        <f>D22+(2/0.017)*(D8*D51+D23*D50)</f>
        <v>-27.01141940743468</v>
      </c>
      <c r="E82">
        <f>E22+(2/0.017)*(E8*E51+E23*E50)</f>
        <v>-69.53549363098816</v>
      </c>
      <c r="F82">
        <f>F22+(2/0.017)*(F8*F51+F23*F50)</f>
        <v>-110.97640641743727</v>
      </c>
    </row>
    <row r="83" spans="1:6" ht="12.75">
      <c r="A83" t="s">
        <v>82</v>
      </c>
      <c r="B83">
        <f>B23+(3/0.017)*(B9*B51+B24*B50)</f>
        <v>3.4284471351781245</v>
      </c>
      <c r="C83">
        <f>C23+(3/0.017)*(C9*C51+C24*C50)</f>
        <v>-0.6791385460781567</v>
      </c>
      <c r="D83">
        <f>D23+(3/0.017)*(D9*D51+D24*D50)</f>
        <v>-0.7189249485866673</v>
      </c>
      <c r="E83">
        <f>E23+(3/0.017)*(E9*E51+E24*E50)</f>
        <v>-0.021273651355762972</v>
      </c>
      <c r="F83">
        <f>F23+(3/0.017)*(F9*F51+F24*F50)</f>
        <v>5.01981596582439</v>
      </c>
    </row>
    <row r="84" spans="1:6" ht="12.75">
      <c r="A84" t="s">
        <v>83</v>
      </c>
      <c r="B84">
        <f>B24+(4/0.017)*(B10*B51+B25*B50)</f>
        <v>2.0611993889613363</v>
      </c>
      <c r="C84">
        <f>C24+(4/0.017)*(C10*C51+C25*C50)</f>
        <v>-2.961030209843397</v>
      </c>
      <c r="D84">
        <f>D24+(4/0.017)*(D10*D51+D25*D50)</f>
        <v>-2.8680554569042203</v>
      </c>
      <c r="E84">
        <f>E24+(4/0.017)*(E10*E51+E25*E50)</f>
        <v>-1.286457195945527</v>
      </c>
      <c r="F84">
        <f>F24+(4/0.017)*(F10*F51+F25*F50)</f>
        <v>-1.6823565287506</v>
      </c>
    </row>
    <row r="85" spans="1:6" ht="12.75">
      <c r="A85" t="s">
        <v>84</v>
      </c>
      <c r="B85">
        <f>B25+(5/0.017)*(B11*B51+B26*B50)</f>
        <v>0.7966577121430913</v>
      </c>
      <c r="C85">
        <f>C25+(5/0.017)*(C11*C51+C26*C50)</f>
        <v>0.01549362155632579</v>
      </c>
      <c r="D85">
        <f>D25+(5/0.017)*(D11*D51+D26*D50)</f>
        <v>0.09137593176067618</v>
      </c>
      <c r="E85">
        <f>E25+(5/0.017)*(E11*E51+E26*E50)</f>
        <v>-0.3616195351728143</v>
      </c>
      <c r="F85">
        <f>F25+(5/0.017)*(F11*F51+F26*F50)</f>
        <v>-1.0101557838051467</v>
      </c>
    </row>
    <row r="86" spans="1:6" ht="12.75">
      <c r="A86" t="s">
        <v>85</v>
      </c>
      <c r="B86">
        <f>B26+(6/0.017)*(B12*B51+B27*B50)</f>
        <v>0.6224092362839069</v>
      </c>
      <c r="C86">
        <f>C26+(6/0.017)*(C12*C51+C27*C50)</f>
        <v>0.07786939811545282</v>
      </c>
      <c r="D86">
        <f>D26+(6/0.017)*(D12*D51+D27*D50)</f>
        <v>-0.41502897398245203</v>
      </c>
      <c r="E86">
        <f>E26+(6/0.017)*(E12*E51+E27*E50)</f>
        <v>0.1534823385575824</v>
      </c>
      <c r="F86">
        <f>F26+(6/0.017)*(F12*F51+F27*F50)</f>
        <v>2.119863506679192</v>
      </c>
    </row>
    <row r="87" spans="1:6" ht="12.75">
      <c r="A87" t="s">
        <v>86</v>
      </c>
      <c r="B87">
        <f>B27+(7/0.017)*(B13*B51+B28*B50)</f>
        <v>0.26396603838340366</v>
      </c>
      <c r="C87">
        <f>C27+(7/0.017)*(C13*C51+C28*C50)</f>
        <v>0.1564133656535022</v>
      </c>
      <c r="D87">
        <f>D27+(7/0.017)*(D13*D51+D28*D50)</f>
        <v>-0.16460379306426756</v>
      </c>
      <c r="E87">
        <f>E27+(7/0.017)*(E13*E51+E28*E50)</f>
        <v>0.14599193513846515</v>
      </c>
      <c r="F87">
        <f>F27+(7/0.017)*(F13*F51+F28*F50)</f>
        <v>0.007457275543811301</v>
      </c>
    </row>
    <row r="88" spans="1:6" ht="12.75">
      <c r="A88" t="s">
        <v>87</v>
      </c>
      <c r="B88">
        <f>B28+(8/0.017)*(B14*B51+B29*B50)</f>
        <v>0.3388184500347022</v>
      </c>
      <c r="C88">
        <f>C28+(8/0.017)*(C14*C51+C29*C50)</f>
        <v>-0.28506631233953905</v>
      </c>
      <c r="D88">
        <f>D28+(8/0.017)*(D14*D51+D29*D50)</f>
        <v>-0.5144481774799483</v>
      </c>
      <c r="E88">
        <f>E28+(8/0.017)*(E14*E51+E29*E50)</f>
        <v>-0.26467564123893783</v>
      </c>
      <c r="F88">
        <f>F28+(8/0.017)*(F14*F51+F29*F50)</f>
        <v>-0.43605768673930284</v>
      </c>
    </row>
    <row r="89" spans="1:6" ht="12.75">
      <c r="A89" t="s">
        <v>88</v>
      </c>
      <c r="B89">
        <f>B29+(9/0.017)*(B15*B51+B30*B50)</f>
        <v>0.13196468561295804</v>
      </c>
      <c r="C89">
        <f>C29+(9/0.017)*(C15*C51+C30*C50)</f>
        <v>0.029329594357366557</v>
      </c>
      <c r="D89">
        <f>D29+(9/0.017)*(D15*D51+D30*D50)</f>
        <v>0.1276395529966479</v>
      </c>
      <c r="E89">
        <f>E29+(9/0.017)*(E15*E51+E30*E50)</f>
        <v>0.048725297744619554</v>
      </c>
      <c r="F89">
        <f>F29+(9/0.017)*(F15*F51+F30*F50)</f>
        <v>-0.07931208448438673</v>
      </c>
    </row>
    <row r="90" spans="1:6" ht="12.75">
      <c r="A90" t="s">
        <v>89</v>
      </c>
      <c r="B90">
        <f>B30+(10/0.017)*(B16*B51+B31*B50)</f>
        <v>0.06881394452194003</v>
      </c>
      <c r="C90">
        <f>C30+(10/0.017)*(C16*C51+C31*C50)</f>
        <v>0.20170503135393006</v>
      </c>
      <c r="D90">
        <f>D30+(10/0.017)*(D16*D51+D31*D50)</f>
        <v>0.07326217851330487</v>
      </c>
      <c r="E90">
        <f>E30+(10/0.017)*(E16*E51+E31*E50)</f>
        <v>0.06762329862627467</v>
      </c>
      <c r="F90">
        <f>F30+(10/0.017)*(F16*F51+F31*F50)</f>
        <v>0.386615125660667</v>
      </c>
    </row>
    <row r="91" spans="1:6" ht="12.75">
      <c r="A91" t="s">
        <v>90</v>
      </c>
      <c r="B91">
        <f>B31+(11/0.017)*(B17*B51+B32*B50)</f>
        <v>0.06631428429889595</v>
      </c>
      <c r="C91">
        <f>C31+(11/0.017)*(C17*C51+C32*C50)</f>
        <v>0.0457241792148155</v>
      </c>
      <c r="D91">
        <f>D31+(11/0.017)*(D17*D51+D32*D50)</f>
        <v>0.02716259211852948</v>
      </c>
      <c r="E91">
        <f>E31+(11/0.017)*(E17*E51+E32*E50)</f>
        <v>0.008701653413392785</v>
      </c>
      <c r="F91">
        <f>F31+(11/0.017)*(F17*F51+F32*F50)</f>
        <v>-0.022667633803363032</v>
      </c>
    </row>
    <row r="92" spans="1:6" ht="12.75">
      <c r="A92" t="s">
        <v>91</v>
      </c>
      <c r="B92">
        <f>B32+(12/0.017)*(B18*B51+B33*B50)</f>
        <v>0.044243833431757314</v>
      </c>
      <c r="C92">
        <f>C32+(12/0.017)*(C18*C51+C33*C50)</f>
        <v>-0.011213846444119858</v>
      </c>
      <c r="D92">
        <f>D32+(12/0.017)*(D18*D51+D33*D50)</f>
        <v>-0.047202692532161666</v>
      </c>
      <c r="E92">
        <f>E32+(12/0.017)*(E18*E51+E33*E50)</f>
        <v>-0.029397984988793178</v>
      </c>
      <c r="F92">
        <f>F32+(12/0.017)*(F18*F51+F33*F50)</f>
        <v>-0.02482453854097443</v>
      </c>
    </row>
    <row r="93" spans="1:6" ht="12.75">
      <c r="A93" t="s">
        <v>92</v>
      </c>
      <c r="B93">
        <f>B33+(13/0.017)*(B19*B51+B34*B50)</f>
        <v>0.1358412339582416</v>
      </c>
      <c r="C93">
        <f>C33+(13/0.017)*(C19*C51+C34*C50)</f>
        <v>0.1053937020317919</v>
      </c>
      <c r="D93">
        <f>D33+(13/0.017)*(D19*D51+D34*D50)</f>
        <v>0.12446665769061573</v>
      </c>
      <c r="E93">
        <f>E33+(13/0.017)*(E19*E51+E34*E50)</f>
        <v>0.12991080823711565</v>
      </c>
      <c r="F93">
        <f>F33+(13/0.017)*(F19*F51+F34*F50)</f>
        <v>0.08280926173441573</v>
      </c>
    </row>
    <row r="94" spans="1:6" ht="12.75">
      <c r="A94" t="s">
        <v>93</v>
      </c>
      <c r="B94">
        <f>B34+(14/0.017)*(B20*B51+B35*B50)</f>
        <v>-0.03563033685044891</v>
      </c>
      <c r="C94">
        <f>C34+(14/0.017)*(C20*C51+C35*C50)</f>
        <v>0.007452460212864684</v>
      </c>
      <c r="D94">
        <f>D34+(14/0.017)*(D20*D51+D35*D50)</f>
        <v>0.002393691240571997</v>
      </c>
      <c r="E94">
        <f>E34+(14/0.017)*(E20*E51+E35*E50)</f>
        <v>0.011823747940074684</v>
      </c>
      <c r="F94">
        <f>F34+(14/0.017)*(F20*F51+F35*F50)</f>
        <v>-0.0007075269138251392</v>
      </c>
    </row>
    <row r="95" spans="1:6" ht="12.75">
      <c r="A95" t="s">
        <v>94</v>
      </c>
      <c r="B95" s="49">
        <f>B35</f>
        <v>-0.001597676</v>
      </c>
      <c r="C95" s="49">
        <f>C35</f>
        <v>-0.001198653</v>
      </c>
      <c r="D95" s="49">
        <f>D35</f>
        <v>0.001258885</v>
      </c>
      <c r="E95" s="49">
        <f>E35</f>
        <v>-0.009211284</v>
      </c>
      <c r="F95" s="49">
        <f>F35</f>
        <v>0.003411489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-0.7439961797865449</v>
      </c>
      <c r="C103">
        <f>C63*10000/C62</f>
        <v>-1.527696284538732</v>
      </c>
      <c r="D103">
        <f>D63*10000/D62</f>
        <v>-0.3800101705233577</v>
      </c>
      <c r="E103">
        <f>E63*10000/E62</f>
        <v>-0.9721656267233731</v>
      </c>
      <c r="F103">
        <f>F63*10000/F62</f>
        <v>-1.3343691845679884</v>
      </c>
      <c r="G103">
        <f>AVERAGE(C103:E103)</f>
        <v>-0.9599573605951544</v>
      </c>
      <c r="H103">
        <f>STDEV(C103:E103)</f>
        <v>0.5739404458629143</v>
      </c>
      <c r="I103">
        <f>(B103*B4+C103*C4+D103*D4+E103*E4+F103*F4)/SUM(B4:F4)</f>
        <v>-0.9786717413686863</v>
      </c>
      <c r="K103">
        <f>(LN(H103)+LN(H123))/2-LN(K114*K115^3)</f>
        <v>-4.624655735754015</v>
      </c>
    </row>
    <row r="104" spans="1:11" ht="12.75">
      <c r="A104" t="s">
        <v>68</v>
      </c>
      <c r="B104">
        <f>B64*10000/B62</f>
        <v>0.6911013045179034</v>
      </c>
      <c r="C104">
        <f>C64*10000/C62</f>
        <v>0.3727195323242328</v>
      </c>
      <c r="D104">
        <f>D64*10000/D62</f>
        <v>0.3192935043722552</v>
      </c>
      <c r="E104">
        <f>E64*10000/E62</f>
        <v>-0.4458481307825163</v>
      </c>
      <c r="F104">
        <f>F64*10000/F62</f>
        <v>-2.503642991953108</v>
      </c>
      <c r="G104">
        <f>AVERAGE(C104:E104)</f>
        <v>0.0820549686379906</v>
      </c>
      <c r="H104">
        <f>STDEV(C104:E104)</f>
        <v>0.4579572544452315</v>
      </c>
      <c r="I104">
        <f>(B104*B4+C104*C4+D104*D4+E104*E4+F104*F4)/SUM(B4:F4)</f>
        <v>-0.17452374748821695</v>
      </c>
      <c r="K104">
        <f>(LN(H104)+LN(H124))/2-LN(K114*K115^4)</f>
        <v>-3.708067481861027</v>
      </c>
    </row>
    <row r="105" spans="1:11" ht="12.75">
      <c r="A105" t="s">
        <v>69</v>
      </c>
      <c r="B105">
        <f>B65*10000/B62</f>
        <v>-0.029492889926675522</v>
      </c>
      <c r="C105">
        <f>C65*10000/C62</f>
        <v>0.41680096407171013</v>
      </c>
      <c r="D105">
        <f>D65*10000/D62</f>
        <v>-0.03639236386371013</v>
      </c>
      <c r="E105">
        <f>E65*10000/E62</f>
        <v>0.38805837297914775</v>
      </c>
      <c r="F105">
        <f>F65*10000/F62</f>
        <v>0.0028821233473141673</v>
      </c>
      <c r="G105">
        <f>AVERAGE(C105:E105)</f>
        <v>0.25615565772904925</v>
      </c>
      <c r="H105">
        <f>STDEV(C105:E105)</f>
        <v>0.2537612910572784</v>
      </c>
      <c r="I105">
        <f>(B105*B4+C105*C4+D105*D4+E105*E4+F105*F4)/SUM(B4:F4)</f>
        <v>0.18102118936803935</v>
      </c>
      <c r="K105">
        <f>(LN(H105)+LN(H125))/2-LN(K114*K115^5)</f>
        <v>-4.089741773450282</v>
      </c>
    </row>
    <row r="106" spans="1:11" ht="12.75">
      <c r="A106" t="s">
        <v>70</v>
      </c>
      <c r="B106">
        <f>B66*10000/B62</f>
        <v>4.164289648499769</v>
      </c>
      <c r="C106">
        <f>C66*10000/C62</f>
        <v>2.5523469983749387</v>
      </c>
      <c r="D106">
        <f>D66*10000/D62</f>
        <v>3.066525553926251</v>
      </c>
      <c r="E106">
        <f>E66*10000/E62</f>
        <v>2.4927250563291485</v>
      </c>
      <c r="F106">
        <f>F66*10000/F62</f>
        <v>14.455856103237856</v>
      </c>
      <c r="G106">
        <f>AVERAGE(C106:E106)</f>
        <v>2.7038658695434457</v>
      </c>
      <c r="H106">
        <f>STDEV(C106:E106)</f>
        <v>0.3154841184605135</v>
      </c>
      <c r="I106">
        <f>(B106*B4+C106*C4+D106*D4+E106*E4+F106*F4)/SUM(B4:F4)</f>
        <v>4.482664747073257</v>
      </c>
      <c r="K106">
        <f>(LN(H106)+LN(H126))/2-LN(K114*K115^6)</f>
        <v>-3.2690856535206514</v>
      </c>
    </row>
    <row r="107" spans="1:11" ht="12.75">
      <c r="A107" t="s">
        <v>71</v>
      </c>
      <c r="B107">
        <f>B67*10000/B62</f>
        <v>0.20143531196909545</v>
      </c>
      <c r="C107">
        <f>C67*10000/C62</f>
        <v>0.027641003121340442</v>
      </c>
      <c r="D107">
        <f>D67*10000/D62</f>
        <v>-0.06102914403757516</v>
      </c>
      <c r="E107">
        <f>E67*10000/E62</f>
        <v>-0.0713803914458461</v>
      </c>
      <c r="F107">
        <f>F67*10000/F62</f>
        <v>-0.11846412658321821</v>
      </c>
      <c r="G107">
        <f>AVERAGE(C107:E107)</f>
        <v>-0.0349228441206936</v>
      </c>
      <c r="H107">
        <f>STDEV(C107:E107)</f>
        <v>0.05442851566063727</v>
      </c>
      <c r="I107">
        <f>(B107*B4+C107*C4+D107*D4+E107*E4+F107*F4)/SUM(B4:F4)</f>
        <v>-0.011812552733601274</v>
      </c>
      <c r="K107">
        <f>(LN(H107)+LN(H127))/2-LN(K114*K115^7)</f>
        <v>-3.8194946067998994</v>
      </c>
    </row>
    <row r="108" spans="1:9" ht="12.75">
      <c r="A108" t="s">
        <v>72</v>
      </c>
      <c r="B108">
        <f>B68*10000/B62</f>
        <v>-0.04584847410710129</v>
      </c>
      <c r="C108">
        <f>C68*10000/C62</f>
        <v>-0.0204382076078606</v>
      </c>
      <c r="D108">
        <f>D68*10000/D62</f>
        <v>0.04635953314230361</v>
      </c>
      <c r="E108">
        <f>E68*10000/E62</f>
        <v>-0.16876306548968095</v>
      </c>
      <c r="F108">
        <f>F68*10000/F62</f>
        <v>-0.1571831123425108</v>
      </c>
      <c r="G108">
        <f>AVERAGE(C108:E108)</f>
        <v>-0.047613913318412644</v>
      </c>
      <c r="H108">
        <f>STDEV(C108:E108)</f>
        <v>0.11010595963068656</v>
      </c>
      <c r="I108">
        <f>(B108*B4+C108*C4+D108*D4+E108*E4+F108*F4)/SUM(B4:F4)</f>
        <v>-0.06197443385472678</v>
      </c>
    </row>
    <row r="109" spans="1:9" ht="12.75">
      <c r="A109" t="s">
        <v>73</v>
      </c>
      <c r="B109">
        <f>B69*10000/B62</f>
        <v>-0.16033856963645643</v>
      </c>
      <c r="C109">
        <f>C69*10000/C62</f>
        <v>-0.16514562512202965</v>
      </c>
      <c r="D109">
        <f>D69*10000/D62</f>
        <v>-0.10108470307513938</v>
      </c>
      <c r="E109">
        <f>E69*10000/E62</f>
        <v>-0.044041070380223354</v>
      </c>
      <c r="F109">
        <f>F69*10000/F62</f>
        <v>0.18885335066802472</v>
      </c>
      <c r="G109">
        <f>AVERAGE(C109:E109)</f>
        <v>-0.10342379952579746</v>
      </c>
      <c r="H109">
        <f>STDEV(C109:E109)</f>
        <v>0.060586152080792335</v>
      </c>
      <c r="I109">
        <f>(B109*B4+C109*C4+D109*D4+E109*E4+F109*F4)/SUM(B4:F4)</f>
        <v>-0.07269642598037214</v>
      </c>
    </row>
    <row r="110" spans="1:11" ht="12.75">
      <c r="A110" t="s">
        <v>74</v>
      </c>
      <c r="B110">
        <f>B70*10000/B62</f>
        <v>-0.32014986485963276</v>
      </c>
      <c r="C110">
        <f>C70*10000/C62</f>
        <v>-0.12887011657178715</v>
      </c>
      <c r="D110">
        <f>D70*10000/D62</f>
        <v>-0.016018634381087964</v>
      </c>
      <c r="E110">
        <f>E70*10000/E62</f>
        <v>-0.056419403475877844</v>
      </c>
      <c r="F110">
        <f>F70*10000/F62</f>
        <v>-0.3627936954947093</v>
      </c>
      <c r="G110">
        <f>AVERAGE(C110:E110)</f>
        <v>-0.06710271814291766</v>
      </c>
      <c r="H110">
        <f>STDEV(C110:E110)</f>
        <v>0.05717922846074146</v>
      </c>
      <c r="I110">
        <f>(B110*B4+C110*C4+D110*D4+E110*E4+F110*F4)/SUM(B4:F4)</f>
        <v>-0.1432066197699885</v>
      </c>
      <c r="K110">
        <f>EXP(AVERAGE(K103:K107))</f>
        <v>0.020197245398650247</v>
      </c>
    </row>
    <row r="111" spans="1:9" ht="12.75">
      <c r="A111" t="s">
        <v>75</v>
      </c>
      <c r="B111">
        <f>B71*10000/B62</f>
        <v>-0.014612980887516587</v>
      </c>
      <c r="C111">
        <f>C71*10000/C62</f>
        <v>0.02246803190290711</v>
      </c>
      <c r="D111">
        <f>D71*10000/D62</f>
        <v>-0.0019262216710236443</v>
      </c>
      <c r="E111">
        <f>E71*10000/E62</f>
        <v>-0.018501152872351823</v>
      </c>
      <c r="F111">
        <f>F71*10000/F62</f>
        <v>-0.07822632255537243</v>
      </c>
      <c r="G111">
        <f>AVERAGE(C111:E111)</f>
        <v>0.0006802191198438806</v>
      </c>
      <c r="H111">
        <f>STDEV(C111:E111)</f>
        <v>0.020608582568545336</v>
      </c>
      <c r="I111">
        <f>(B111*B4+C111*C4+D111*D4+E111*E4+F111*F4)/SUM(B4:F4)</f>
        <v>-0.012056921792971633</v>
      </c>
    </row>
    <row r="112" spans="1:9" ht="12.75">
      <c r="A112" t="s">
        <v>76</v>
      </c>
      <c r="B112">
        <f>B72*10000/B62</f>
        <v>-0.071561414861635</v>
      </c>
      <c r="C112">
        <f>C72*10000/C62</f>
        <v>-0.037985191460146096</v>
      </c>
      <c r="D112">
        <f>D72*10000/D62</f>
        <v>-0.038346447788430035</v>
      </c>
      <c r="E112">
        <f>E72*10000/E62</f>
        <v>-0.028254661638336516</v>
      </c>
      <c r="F112">
        <f>F72*10000/F62</f>
        <v>-0.04382586040530493</v>
      </c>
      <c r="G112">
        <f>AVERAGE(C112:E112)</f>
        <v>-0.03486210029563755</v>
      </c>
      <c r="H112">
        <f>STDEV(C112:E112)</f>
        <v>0.005725059889745977</v>
      </c>
      <c r="I112">
        <f>(B112*B4+C112*C4+D112*D4+E112*E4+F112*F4)/SUM(B4:F4)</f>
        <v>-0.04137478520726229</v>
      </c>
    </row>
    <row r="113" spans="1:9" ht="12.75">
      <c r="A113" t="s">
        <v>77</v>
      </c>
      <c r="B113">
        <f>B73*10000/B62</f>
        <v>0.0011572640005753484</v>
      </c>
      <c r="C113">
        <f>C73*10000/C62</f>
        <v>0.007094203655028696</v>
      </c>
      <c r="D113">
        <f>D73*10000/D62</f>
        <v>0.023428243430406663</v>
      </c>
      <c r="E113">
        <f>E73*10000/E62</f>
        <v>0.03792178626132324</v>
      </c>
      <c r="F113">
        <f>F73*10000/F62</f>
        <v>0.014536304362639108</v>
      </c>
      <c r="G113">
        <f>AVERAGE(C113:E113)</f>
        <v>0.022814744448919535</v>
      </c>
      <c r="H113">
        <f>STDEV(C113:E113)</f>
        <v>0.015422945506199284</v>
      </c>
      <c r="I113">
        <f>(B113*B4+C113*C4+D113*D4+E113*E4+F113*F4)/SUM(B4:F4)</f>
        <v>0.01857177320413566</v>
      </c>
    </row>
    <row r="114" spans="1:11" ht="12.75">
      <c r="A114" t="s">
        <v>78</v>
      </c>
      <c r="B114">
        <f>B74*10000/B62</f>
        <v>-0.21147162401539304</v>
      </c>
      <c r="C114">
        <f>C74*10000/C62</f>
        <v>-0.19139000712262713</v>
      </c>
      <c r="D114">
        <f>D74*10000/D62</f>
        <v>-0.19797924195047278</v>
      </c>
      <c r="E114">
        <f>E74*10000/E62</f>
        <v>-0.1968799923131202</v>
      </c>
      <c r="F114">
        <f>F74*10000/F62</f>
        <v>-0.15976683961608218</v>
      </c>
      <c r="G114">
        <f>AVERAGE(C114:E114)</f>
        <v>-0.19541641379540672</v>
      </c>
      <c r="H114">
        <f>STDEV(C114:E114)</f>
        <v>0.0035300213118701854</v>
      </c>
      <c r="I114">
        <f>(B114*B4+C114*C4+D114*D4+E114*E4+F114*F4)/SUM(B4:F4)</f>
        <v>-0.19298801787184966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0.002849312912695042</v>
      </c>
      <c r="C115">
        <f>C75*10000/C62</f>
        <v>-0.008211594597725764</v>
      </c>
      <c r="D115">
        <f>D75*10000/D62</f>
        <v>-0.0051181976031639785</v>
      </c>
      <c r="E115">
        <f>E75*10000/E62</f>
        <v>-0.009950288366106317</v>
      </c>
      <c r="F115">
        <f>F75*10000/F62</f>
        <v>-0.014242700365593185</v>
      </c>
      <c r="G115">
        <f>AVERAGE(C115:E115)</f>
        <v>-0.007760026855665353</v>
      </c>
      <c r="H115">
        <f>STDEV(C115:E115)</f>
        <v>0.002447490624002534</v>
      </c>
      <c r="I115">
        <f>(B115*B4+C115*C4+D115*D4+E115*E4+F115*F4)/SUM(B4:F4)</f>
        <v>-0.007087575734004649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145.2625000716147</v>
      </c>
      <c r="C122">
        <f>C82*10000/C62</f>
        <v>70.14681665331287</v>
      </c>
      <c r="D122">
        <f>D82*10000/D62</f>
        <v>-27.011422590648458</v>
      </c>
      <c r="E122">
        <f>E82*10000/E62</f>
        <v>-69.53545425973155</v>
      </c>
      <c r="F122">
        <f>F82*10000/F62</f>
        <v>-110.97804557025152</v>
      </c>
      <c r="G122">
        <f>AVERAGE(C122:E122)</f>
        <v>-8.800020065689047</v>
      </c>
      <c r="H122">
        <f>STDEV(C122:E122)</f>
        <v>71.59975969443512</v>
      </c>
      <c r="I122">
        <f>(B122*B4+C122*C4+D122*D4+E122*E4+F122*F4)/SUM(B4:F4)</f>
        <v>-0.09825669845064057</v>
      </c>
    </row>
    <row r="123" spans="1:9" ht="12.75">
      <c r="A123" t="s">
        <v>82</v>
      </c>
      <c r="B123">
        <f>B83*10000/B62</f>
        <v>3.428472298646595</v>
      </c>
      <c r="C123">
        <f>C83*10000/C62</f>
        <v>-0.6791379338748664</v>
      </c>
      <c r="D123">
        <f>D83*10000/D62</f>
        <v>-0.7189250333097901</v>
      </c>
      <c r="E123">
        <f>E83*10000/E62</f>
        <v>-0.021273639310542</v>
      </c>
      <c r="F123">
        <f>F83*10000/F62</f>
        <v>5.019890109921617</v>
      </c>
      <c r="G123">
        <f>AVERAGE(C123:E123)</f>
        <v>-0.47311220216506616</v>
      </c>
      <c r="H123">
        <f>STDEV(C123:E123)</f>
        <v>0.39180903318095217</v>
      </c>
      <c r="I123">
        <f>(B123*B4+C123*C4+D123*D4+E123*E4+F123*F4)/SUM(B4:F4)</f>
        <v>0.8247263029399741</v>
      </c>
    </row>
    <row r="124" spans="1:9" ht="12.75">
      <c r="A124" t="s">
        <v>83</v>
      </c>
      <c r="B124">
        <f>B84*10000/B62</f>
        <v>2.0612145173631435</v>
      </c>
      <c r="C124">
        <f>C84*10000/C62</f>
        <v>-2.9610275406495377</v>
      </c>
      <c r="D124">
        <f>D84*10000/D62</f>
        <v>-2.868055794895849</v>
      </c>
      <c r="E124">
        <f>E84*10000/E62</f>
        <v>-1.2864564675486505</v>
      </c>
      <c r="F124">
        <f>F84*10000/F62</f>
        <v>-1.6823813776308953</v>
      </c>
      <c r="G124">
        <f>AVERAGE(C124:E124)</f>
        <v>-2.3718466010313457</v>
      </c>
      <c r="H124">
        <f>STDEV(C124:E124)</f>
        <v>0.9411241909404454</v>
      </c>
      <c r="I124">
        <f>(B124*B4+C124*C4+D124*D4+E124*E4+F124*F4)/SUM(B4:F4)</f>
        <v>-1.6376064093081635</v>
      </c>
    </row>
    <row r="125" spans="1:9" ht="12.75">
      <c r="A125" t="s">
        <v>84</v>
      </c>
      <c r="B125">
        <f>B85*10000/B62</f>
        <v>0.796663559300837</v>
      </c>
      <c r="C125">
        <f>C85*10000/C62</f>
        <v>0.015493607589740988</v>
      </c>
      <c r="D125">
        <f>D85*10000/D62</f>
        <v>0.09137594252905235</v>
      </c>
      <c r="E125">
        <f>E85*10000/E62</f>
        <v>-0.3616193304224808</v>
      </c>
      <c r="F125">
        <f>F85*10000/F62</f>
        <v>-1.010170704090902</v>
      </c>
      <c r="G125">
        <f>AVERAGE(C125:E125)</f>
        <v>-0.08491659343456248</v>
      </c>
      <c r="H125">
        <f>STDEV(C125:E125)</f>
        <v>0.24261664345509001</v>
      </c>
      <c r="I125">
        <f>(B125*B4+C125*C4+D125*D4+E125*E4+F125*F4)/SUM(B4:F4)</f>
        <v>-0.08058150729787049</v>
      </c>
    </row>
    <row r="126" spans="1:9" ht="12.75">
      <c r="A126" t="s">
        <v>85</v>
      </c>
      <c r="B126">
        <f>B86*10000/B62</f>
        <v>0.6224138045256139</v>
      </c>
      <c r="C126">
        <f>C86*10000/C62</f>
        <v>0.07786932792078928</v>
      </c>
      <c r="D126">
        <f>D86*10000/D62</f>
        <v>-0.4150290228923567</v>
      </c>
      <c r="E126">
        <f>E86*10000/E62</f>
        <v>0.15348225165530818</v>
      </c>
      <c r="F126">
        <f>F86*10000/F62</f>
        <v>2.119894817660913</v>
      </c>
      <c r="G126">
        <f>AVERAGE(C126:E126)</f>
        <v>-0.061225814438753086</v>
      </c>
      <c r="H126">
        <f>STDEV(C126:E126)</f>
        <v>0.3087261914593069</v>
      </c>
      <c r="I126">
        <f>(B126*B4+C126*C4+D126*D4+E126*E4+F126*F4)/SUM(B4:F4)</f>
        <v>0.3287292760352231</v>
      </c>
    </row>
    <row r="127" spans="1:9" ht="12.75">
      <c r="A127" t="s">
        <v>86</v>
      </c>
      <c r="B127">
        <f>B87*10000/B62</f>
        <v>0.2639679757914553</v>
      </c>
      <c r="C127">
        <f>C87*10000/C62</f>
        <v>0.15641322465609064</v>
      </c>
      <c r="D127">
        <f>D87*10000/D62</f>
        <v>-0.16460381246232486</v>
      </c>
      <c r="E127">
        <f>E87*10000/E62</f>
        <v>0.14599185247728538</v>
      </c>
      <c r="F127">
        <f>F87*10000/F62</f>
        <v>0.007457385689873774</v>
      </c>
      <c r="G127">
        <f>AVERAGE(C127:E127)</f>
        <v>0.04593375489035039</v>
      </c>
      <c r="H127">
        <f>STDEV(C127:E127)</f>
        <v>0.1824053225638139</v>
      </c>
      <c r="I127">
        <f>(B127*B4+C127*C4+D127*D4+E127*E4+F127*F4)/SUM(B4:F4)</f>
        <v>0.07241381023495874</v>
      </c>
    </row>
    <row r="128" spans="1:9" ht="12.75">
      <c r="A128" t="s">
        <v>87</v>
      </c>
      <c r="B128">
        <f>B88*10000/B62</f>
        <v>0.3388209368303413</v>
      </c>
      <c r="C128">
        <f>C88*10000/C62</f>
        <v>-0.2850660553690941</v>
      </c>
      <c r="D128">
        <f>D88*10000/D62</f>
        <v>-0.5144482381061043</v>
      </c>
      <c r="E128">
        <f>E88*10000/E62</f>
        <v>-0.26467549137859975</v>
      </c>
      <c r="F128">
        <f>F88*10000/F62</f>
        <v>-0.436064127434289</v>
      </c>
      <c r="G128">
        <f>AVERAGE(C128:E128)</f>
        <v>-0.3547299282845994</v>
      </c>
      <c r="H128">
        <f>STDEV(C128:E128)</f>
        <v>0.1386953411046717</v>
      </c>
      <c r="I128">
        <f>(B128*B4+C128*C4+D128*D4+E128*E4+F128*F4)/SUM(B4:F4)</f>
        <v>-0.2650743020712328</v>
      </c>
    </row>
    <row r="129" spans="1:9" ht="12.75">
      <c r="A129" t="s">
        <v>88</v>
      </c>
      <c r="B129">
        <f>B89*10000/B62</f>
        <v>0.1319656541824225</v>
      </c>
      <c r="C129">
        <f>C89*10000/C62</f>
        <v>0.02932956791846941</v>
      </c>
      <c r="D129">
        <f>D89*10000/D62</f>
        <v>0.12763956803858173</v>
      </c>
      <c r="E129">
        <f>E89*10000/E62</f>
        <v>0.04872527015617371</v>
      </c>
      <c r="F129">
        <f>F89*10000/F62</f>
        <v>-0.0793132559462378</v>
      </c>
      <c r="G129">
        <f>AVERAGE(C129:E129)</f>
        <v>0.06856480203774161</v>
      </c>
      <c r="H129">
        <f>STDEV(C129:E129)</f>
        <v>0.052071290553086284</v>
      </c>
      <c r="I129">
        <f>(B129*B4+C129*C4+D129*D4+E129*E4+F129*F4)/SUM(B4:F4)</f>
        <v>0.05802369909311587</v>
      </c>
    </row>
    <row r="130" spans="1:9" ht="12.75">
      <c r="A130" t="s">
        <v>89</v>
      </c>
      <c r="B130">
        <f>B90*10000/B62</f>
        <v>0.06881444958952751</v>
      </c>
      <c r="C130">
        <f>C90*10000/C62</f>
        <v>0.20170484952875672</v>
      </c>
      <c r="D130">
        <f>D90*10000/D62</f>
        <v>0.0732621871470302</v>
      </c>
      <c r="E130">
        <f>E90*10000/E62</f>
        <v>0.06762326033771004</v>
      </c>
      <c r="F130">
        <f>F90*10000/F62</f>
        <v>0.38662083607508496</v>
      </c>
      <c r="G130">
        <f>AVERAGE(C130:E130)</f>
        <v>0.11419676567116566</v>
      </c>
      <c r="H130">
        <f>STDEV(C130:E130)</f>
        <v>0.07583665294045229</v>
      </c>
      <c r="I130">
        <f>(B130*B4+C130*C4+D130*D4+E130*E4+F130*F4)/SUM(B4:F4)</f>
        <v>0.14395980424832913</v>
      </c>
    </row>
    <row r="131" spans="1:9" ht="12.75">
      <c r="A131" t="s">
        <v>90</v>
      </c>
      <c r="B131">
        <f>B91*10000/B62</f>
        <v>0.06631477101994963</v>
      </c>
      <c r="C131">
        <f>C91*10000/C62</f>
        <v>0.045724137997168346</v>
      </c>
      <c r="D131">
        <f>D91*10000/D62</f>
        <v>0.027162595319558506</v>
      </c>
      <c r="E131">
        <f>E91*10000/E62</f>
        <v>0.008701648486484073</v>
      </c>
      <c r="F131">
        <f>F91*10000/F62</f>
        <v>-0.022667968610705788</v>
      </c>
      <c r="G131">
        <f>AVERAGE(C131:E131)</f>
        <v>0.027196127267736972</v>
      </c>
      <c r="H131">
        <f>STDEV(C131:E131)</f>
        <v>0.018511267533203757</v>
      </c>
      <c r="I131">
        <f>(B131*B4+C131*C4+D131*D4+E131*E4+F131*F4)/SUM(B4:F4)</f>
        <v>0.02621533595920923</v>
      </c>
    </row>
    <row r="132" spans="1:9" ht="12.75">
      <c r="A132" t="s">
        <v>91</v>
      </c>
      <c r="B132">
        <f>B92*10000/B62</f>
        <v>0.04424415816428598</v>
      </c>
      <c r="C132">
        <f>C92*10000/C62</f>
        <v>-0.011213836335499563</v>
      </c>
      <c r="D132">
        <f>D92*10000/D62</f>
        <v>-0.04720269809485569</v>
      </c>
      <c r="E132">
        <f>E92*10000/E62</f>
        <v>-0.02939796834354411</v>
      </c>
      <c r="F132">
        <f>F92*10000/F62</f>
        <v>-0.02482490520640833</v>
      </c>
      <c r="G132">
        <f>AVERAGE(C132:E132)</f>
        <v>-0.029271500924633122</v>
      </c>
      <c r="H132">
        <f>STDEV(C132:E132)</f>
        <v>0.01799476418821724</v>
      </c>
      <c r="I132">
        <f>(B132*B4+C132*C4+D132*D4+E132*E4+F132*F4)/SUM(B4:F4)</f>
        <v>-0.018024625315727252</v>
      </c>
    </row>
    <row r="133" spans="1:9" ht="12.75">
      <c r="A133" t="s">
        <v>92</v>
      </c>
      <c r="B133">
        <f>B93*10000/B62</f>
        <v>0.13584223098006315</v>
      </c>
      <c r="C133">
        <f>C93*10000/C62</f>
        <v>0.10539360702559393</v>
      </c>
      <c r="D133">
        <f>D93*10000/D62</f>
        <v>0.12446667235863347</v>
      </c>
      <c r="E133">
        <f>E93*10000/E62</f>
        <v>0.1299107346811301</v>
      </c>
      <c r="F133">
        <f>F93*10000/F62</f>
        <v>0.08281048485056086</v>
      </c>
      <c r="G133">
        <f>AVERAGE(C133:E133)</f>
        <v>0.11992367135511917</v>
      </c>
      <c r="H133">
        <f>STDEV(C133:E133)</f>
        <v>0.012874452637215972</v>
      </c>
      <c r="I133">
        <f>(B133*B4+C133*C4+D133*D4+E133*E4+F133*F4)/SUM(B4:F4)</f>
        <v>0.11727949088521139</v>
      </c>
    </row>
    <row r="134" spans="1:9" ht="12.75">
      <c r="A134" t="s">
        <v>93</v>
      </c>
      <c r="B134">
        <f>B94*10000/B62</f>
        <v>-0.035630598363262905</v>
      </c>
      <c r="C134">
        <f>C94*10000/C62</f>
        <v>0.007452453494911936</v>
      </c>
      <c r="D134">
        <f>D94*10000/D62</f>
        <v>0.002393691522661243</v>
      </c>
      <c r="E134">
        <f>E94*10000/E62</f>
        <v>0.011823741245424372</v>
      </c>
      <c r="F134">
        <f>F94*10000/F62</f>
        <v>-0.0007075373641971543</v>
      </c>
      <c r="G134">
        <f>AVERAGE(C134:E134)</f>
        <v>0.0072232954209991845</v>
      </c>
      <c r="H134">
        <f>STDEV(C134:E134)</f>
        <v>0.004719199562486819</v>
      </c>
      <c r="I134">
        <f>(B134*B4+C134*C4+D134*D4+E134*E4+F134*F4)/SUM(B4:F4)</f>
        <v>-4.306653370280005E-05</v>
      </c>
    </row>
    <row r="135" spans="1:9" ht="12.75">
      <c r="A135" t="s">
        <v>94</v>
      </c>
      <c r="B135">
        <f>B95*10000/B62</f>
        <v>-0.0015976877263204207</v>
      </c>
      <c r="C135">
        <f>C95*10000/C62</f>
        <v>-0.0011986519194851113</v>
      </c>
      <c r="D135">
        <f>D95*10000/D62</f>
        <v>0.0012588851483557755</v>
      </c>
      <c r="E135">
        <f>E95*10000/E62</f>
        <v>-0.009211278784536543</v>
      </c>
      <c r="F135">
        <f>F95*10000/F62</f>
        <v>0.003411539388654451</v>
      </c>
      <c r="G135">
        <f>AVERAGE(C135:E135)</f>
        <v>-0.0030503485185552934</v>
      </c>
      <c r="H135">
        <f>STDEV(C135:E135)</f>
        <v>0.005475186610213924</v>
      </c>
      <c r="I135">
        <f>(B135*B4+C135*C4+D135*D4+E135*E4+F135*F4)/SUM(B4:F4)</f>
        <v>-0.001978281403657898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2004-12-14T14:38:58Z</cp:lastPrinted>
  <dcterms:created xsi:type="dcterms:W3CDTF">2004-12-14T14:38:58Z</dcterms:created>
  <dcterms:modified xsi:type="dcterms:W3CDTF">2004-12-14T16:34:56Z</dcterms:modified>
  <cp:category/>
  <cp:version/>
  <cp:contentType/>
  <cp:contentStatus/>
</cp:coreProperties>
</file>