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<sst xmlns="http://schemas.openxmlformats.org/spreadsheetml/2006/main" count="204" uniqueCount="98">
  <si>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13/01/2005       07:36:02</t>
  </si>
  <si>
    <t>LISSNER</t>
  </si>
  <si>
    <t>HCMQAP433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</si>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</sst>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4868524"/>
        <c:axId val="66707853"/>
      </c:lineChart>
      <c:catAx>
        <c:axId val="148685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07853"/>
        <c:crosses val="autoZero"/>
        <c:auto val="1"/>
        <c:lblOffset val="100"/>
        <c:noMultiLvlLbl val="0"/>
      </c:catAx>
      <c:valAx>
        <c:axId val="66707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685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-0.002266</v>
      </c>
      <c r="C4" s="12">
        <v>-0.003759</v>
      </c>
      <c r="D4" s="12">
        <v>-0.003758</v>
      </c>
      <c r="E4" s="12">
        <v>-0.003761</v>
      </c>
      <c r="F4" s="24">
        <v>-0.002082</v>
      </c>
      <c r="G4" s="34">
        <v>-0.011718</v>
      </c>
    </row>
    <row r="5" spans="1:7" ht="12.75" thickBot="1">
      <c r="A5" s="44" t="s">
        <v>13</v>
      </c>
      <c r="B5" s="45">
        <v>2.607811</v>
      </c>
      <c r="C5" s="46">
        <v>1.178923</v>
      </c>
      <c r="D5" s="46">
        <v>-0.612249</v>
      </c>
      <c r="E5" s="46">
        <v>-0.695743</v>
      </c>
      <c r="F5" s="47">
        <v>-2.713888</v>
      </c>
      <c r="G5" s="48">
        <v>8.787331</v>
      </c>
    </row>
    <row r="6" spans="1:7" ht="12.75" thickTop="1">
      <c r="A6" s="6" t="s">
        <v>14</v>
      </c>
      <c r="B6" s="39">
        <v>-112.0664</v>
      </c>
      <c r="C6" s="40">
        <v>77.60247</v>
      </c>
      <c r="D6" s="40">
        <v>13.83408</v>
      </c>
      <c r="E6" s="40">
        <v>67.89502</v>
      </c>
      <c r="F6" s="41">
        <v>-165.7251</v>
      </c>
      <c r="G6" s="42">
        <v>0.01217484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0.2715992</v>
      </c>
      <c r="C8" s="13">
        <v>-1.936452</v>
      </c>
      <c r="D8" s="13">
        <v>-1.337796</v>
      </c>
      <c r="E8" s="13">
        <v>-2.25173</v>
      </c>
      <c r="F8" s="25">
        <v>-4.277904</v>
      </c>
      <c r="G8" s="35">
        <v>-1.860082</v>
      </c>
    </row>
    <row r="9" spans="1:7" ht="12">
      <c r="A9" s="20" t="s">
        <v>17</v>
      </c>
      <c r="B9" s="29">
        <v>-0.2161339</v>
      </c>
      <c r="C9" s="13">
        <v>-0.8650285</v>
      </c>
      <c r="D9" s="13">
        <v>-0.1760106</v>
      </c>
      <c r="E9" s="13">
        <v>0.1643905</v>
      </c>
      <c r="F9" s="25">
        <v>-1.949893</v>
      </c>
      <c r="G9" s="35">
        <v>-0.501791</v>
      </c>
    </row>
    <row r="10" spans="1:7" ht="12">
      <c r="A10" s="20" t="s">
        <v>18</v>
      </c>
      <c r="B10" s="29">
        <v>0.6148867</v>
      </c>
      <c r="C10" s="13">
        <v>1.074454</v>
      </c>
      <c r="D10" s="13">
        <v>0.3419679</v>
      </c>
      <c r="E10" s="13">
        <v>0.54336</v>
      </c>
      <c r="F10" s="25">
        <v>-1.044807</v>
      </c>
      <c r="G10" s="35">
        <v>0.421578</v>
      </c>
    </row>
    <row r="11" spans="1:7" ht="12">
      <c r="A11" s="21" t="s">
        <v>19</v>
      </c>
      <c r="B11" s="31">
        <v>3.1904</v>
      </c>
      <c r="C11" s="15">
        <v>1.733573</v>
      </c>
      <c r="D11" s="15">
        <v>1.439819</v>
      </c>
      <c r="E11" s="15">
        <v>0.9108241</v>
      </c>
      <c r="F11" s="27">
        <v>13.48102</v>
      </c>
      <c r="G11" s="37">
        <v>3.240883</v>
      </c>
    </row>
    <row r="12" spans="1:7" ht="12">
      <c r="A12" s="20" t="s">
        <v>20</v>
      </c>
      <c r="B12" s="29">
        <v>-0.2189725</v>
      </c>
      <c r="C12" s="13">
        <v>-0.1635275</v>
      </c>
      <c r="D12" s="13">
        <v>-0.0977468</v>
      </c>
      <c r="E12" s="13">
        <v>-0.08375553</v>
      </c>
      <c r="F12" s="25">
        <v>-0.4869787</v>
      </c>
      <c r="G12" s="35">
        <v>-0.1796862</v>
      </c>
    </row>
    <row r="13" spans="1:7" ht="12">
      <c r="A13" s="20" t="s">
        <v>21</v>
      </c>
      <c r="B13" s="29">
        <v>0.01640544</v>
      </c>
      <c r="C13" s="13">
        <v>-0.2120274</v>
      </c>
      <c r="D13" s="13">
        <v>-0.02058235</v>
      </c>
      <c r="E13" s="13">
        <v>-0.03681507</v>
      </c>
      <c r="F13" s="25">
        <v>-0.07729474</v>
      </c>
      <c r="G13" s="35">
        <v>-0.07269925</v>
      </c>
    </row>
    <row r="14" spans="1:7" ht="12">
      <c r="A14" s="20" t="s">
        <v>22</v>
      </c>
      <c r="B14" s="29">
        <v>0.1129937</v>
      </c>
      <c r="C14" s="13">
        <v>0.153761</v>
      </c>
      <c r="D14" s="13">
        <v>0.007867535</v>
      </c>
      <c r="E14" s="13">
        <v>0.1316785</v>
      </c>
      <c r="F14" s="25">
        <v>0.2485106</v>
      </c>
      <c r="G14" s="35">
        <v>0.1200597</v>
      </c>
    </row>
    <row r="15" spans="1:7" ht="12">
      <c r="A15" s="21" t="s">
        <v>23</v>
      </c>
      <c r="B15" s="31">
        <v>-0.2994859</v>
      </c>
      <c r="C15" s="15">
        <v>-0.05109411</v>
      </c>
      <c r="D15" s="15">
        <v>-0.0004780388</v>
      </c>
      <c r="E15" s="15">
        <v>0.01302465</v>
      </c>
      <c r="F15" s="27">
        <v>-0.3357509</v>
      </c>
      <c r="G15" s="37">
        <v>-0.0974288</v>
      </c>
    </row>
    <row r="16" spans="1:7" ht="12">
      <c r="A16" s="20" t="s">
        <v>24</v>
      </c>
      <c r="B16" s="29">
        <v>-0.05223222</v>
      </c>
      <c r="C16" s="13">
        <v>-0.05293168</v>
      </c>
      <c r="D16" s="13">
        <v>-0.02935876</v>
      </c>
      <c r="E16" s="13">
        <v>-0.01938915</v>
      </c>
      <c r="F16" s="25">
        <v>-0.0577153</v>
      </c>
      <c r="G16" s="35">
        <v>-0.03972863</v>
      </c>
    </row>
    <row r="17" spans="1:7" ht="12">
      <c r="A17" s="20" t="s">
        <v>25</v>
      </c>
      <c r="B17" s="29">
        <v>-0.05315572</v>
      </c>
      <c r="C17" s="13">
        <v>-0.03779042</v>
      </c>
      <c r="D17" s="13">
        <v>-0.04914953</v>
      </c>
      <c r="E17" s="13">
        <v>-0.05475595</v>
      </c>
      <c r="F17" s="25">
        <v>-0.05694286</v>
      </c>
      <c r="G17" s="35">
        <v>-0.04938569</v>
      </c>
    </row>
    <row r="18" spans="1:7" ht="12">
      <c r="A18" s="20" t="s">
        <v>26</v>
      </c>
      <c r="B18" s="29">
        <v>0.06658433</v>
      </c>
      <c r="C18" s="13">
        <v>0.005290076</v>
      </c>
      <c r="D18" s="13">
        <v>0.01775911</v>
      </c>
      <c r="E18" s="13">
        <v>0.003119724</v>
      </c>
      <c r="F18" s="25">
        <v>0.0198491</v>
      </c>
      <c r="G18" s="35">
        <v>0.01856961</v>
      </c>
    </row>
    <row r="19" spans="1:7" ht="12">
      <c r="A19" s="21" t="s">
        <v>27</v>
      </c>
      <c r="B19" s="31">
        <v>-0.2048194</v>
      </c>
      <c r="C19" s="15">
        <v>-0.195101</v>
      </c>
      <c r="D19" s="15">
        <v>-0.1969504</v>
      </c>
      <c r="E19" s="15">
        <v>-0.1895817</v>
      </c>
      <c r="F19" s="27">
        <v>-0.1482026</v>
      </c>
      <c r="G19" s="37">
        <v>-0.1893789</v>
      </c>
    </row>
    <row r="20" spans="1:7" ht="12.75" thickBot="1">
      <c r="A20" s="44" t="s">
        <v>28</v>
      </c>
      <c r="B20" s="45">
        <v>-0.004154507</v>
      </c>
      <c r="C20" s="46">
        <v>-0.007523436</v>
      </c>
      <c r="D20" s="46">
        <v>-0.007667051</v>
      </c>
      <c r="E20" s="46">
        <v>-0.01693012</v>
      </c>
      <c r="F20" s="47">
        <v>-0.01151149</v>
      </c>
      <c r="G20" s="48">
        <v>-0.009863553</v>
      </c>
    </row>
    <row r="21" spans="1:7" ht="12.75" thickTop="1">
      <c r="A21" s="6" t="s">
        <v>29</v>
      </c>
      <c r="B21" s="39">
        <v>50.48718</v>
      </c>
      <c r="C21" s="40">
        <v>57.99097</v>
      </c>
      <c r="D21" s="40">
        <v>-19.29797</v>
      </c>
      <c r="E21" s="40">
        <v>-11.09773</v>
      </c>
      <c r="F21" s="41">
        <v>-104.7584</v>
      </c>
      <c r="G21" s="43">
        <v>0.006178031</v>
      </c>
    </row>
    <row r="22" spans="1:7" ht="12">
      <c r="A22" s="20" t="s">
        <v>30</v>
      </c>
      <c r="B22" s="29">
        <v>52.1567</v>
      </c>
      <c r="C22" s="13">
        <v>23.57851</v>
      </c>
      <c r="D22" s="13">
        <v>-12.24499</v>
      </c>
      <c r="E22" s="13">
        <v>-13.91488</v>
      </c>
      <c r="F22" s="25">
        <v>-54.27829</v>
      </c>
      <c r="G22" s="36">
        <v>0</v>
      </c>
    </row>
    <row r="23" spans="1:7" ht="12">
      <c r="A23" s="20" t="s">
        <v>31</v>
      </c>
      <c r="B23" s="29">
        <v>5.489603</v>
      </c>
      <c r="C23" s="13">
        <v>-1.720813</v>
      </c>
      <c r="D23" s="13">
        <v>-0.2229778</v>
      </c>
      <c r="E23" s="13">
        <v>0.6553982</v>
      </c>
      <c r="F23" s="25">
        <v>6.904323</v>
      </c>
      <c r="G23" s="35">
        <v>1.405795</v>
      </c>
    </row>
    <row r="24" spans="1:7" ht="12">
      <c r="A24" s="20" t="s">
        <v>32</v>
      </c>
      <c r="B24" s="29">
        <v>-0.4002796</v>
      </c>
      <c r="C24" s="13">
        <v>-2.314101</v>
      </c>
      <c r="D24" s="13">
        <v>-3.657438</v>
      </c>
      <c r="E24" s="13">
        <v>-4.435996</v>
      </c>
      <c r="F24" s="25">
        <v>0.5175958</v>
      </c>
      <c r="G24" s="35">
        <v>-2.493236</v>
      </c>
    </row>
    <row r="25" spans="1:7" ht="12">
      <c r="A25" s="20" t="s">
        <v>33</v>
      </c>
      <c r="B25" s="29">
        <v>0.7380925</v>
      </c>
      <c r="C25" s="13">
        <v>-1.152883</v>
      </c>
      <c r="D25" s="13">
        <v>-0.9532919</v>
      </c>
      <c r="E25" s="13">
        <v>-0.4797245</v>
      </c>
      <c r="F25" s="25">
        <v>-2.33702</v>
      </c>
      <c r="G25" s="35">
        <v>-0.826324</v>
      </c>
    </row>
    <row r="26" spans="1:7" ht="12">
      <c r="A26" s="21" t="s">
        <v>34</v>
      </c>
      <c r="B26" s="31">
        <v>0.5661684</v>
      </c>
      <c r="C26" s="15">
        <v>-0.1292926</v>
      </c>
      <c r="D26" s="15">
        <v>0.01762395</v>
      </c>
      <c r="E26" s="15">
        <v>0.008431967</v>
      </c>
      <c r="F26" s="27">
        <v>1.098624</v>
      </c>
      <c r="G26" s="37">
        <v>0.2038842</v>
      </c>
    </row>
    <row r="27" spans="1:7" ht="12">
      <c r="A27" s="20" t="s">
        <v>35</v>
      </c>
      <c r="B27" s="29">
        <v>0.2095735</v>
      </c>
      <c r="C27" s="13">
        <v>0.4805369</v>
      </c>
      <c r="D27" s="13">
        <v>0.7161909</v>
      </c>
      <c r="E27" s="13">
        <v>0.6051869</v>
      </c>
      <c r="F27" s="25">
        <v>0.7516165</v>
      </c>
      <c r="G27" s="49">
        <v>0.5640135</v>
      </c>
    </row>
    <row r="28" spans="1:7" ht="12">
      <c r="A28" s="20" t="s">
        <v>36</v>
      </c>
      <c r="B28" s="29">
        <v>-0.1548165</v>
      </c>
      <c r="C28" s="13">
        <v>-0.3858377</v>
      </c>
      <c r="D28" s="13">
        <v>-0.3988246</v>
      </c>
      <c r="E28" s="13">
        <v>-0.3939227</v>
      </c>
      <c r="F28" s="25">
        <v>-0.09036457</v>
      </c>
      <c r="G28" s="35">
        <v>-0.3180569</v>
      </c>
    </row>
    <row r="29" spans="1:7" ht="12">
      <c r="A29" s="20" t="s">
        <v>37</v>
      </c>
      <c r="B29" s="29">
        <v>0.03660032</v>
      </c>
      <c r="C29" s="13">
        <v>0.007145012</v>
      </c>
      <c r="D29" s="13">
        <v>-0.03452688</v>
      </c>
      <c r="E29" s="13">
        <v>0.1497633</v>
      </c>
      <c r="F29" s="25">
        <v>0.001722038</v>
      </c>
      <c r="G29" s="35">
        <v>0.03501402</v>
      </c>
    </row>
    <row r="30" spans="1:7" ht="12">
      <c r="A30" s="21" t="s">
        <v>38</v>
      </c>
      <c r="B30" s="31">
        <v>0.1409711</v>
      </c>
      <c r="C30" s="15">
        <v>0.02823755</v>
      </c>
      <c r="D30" s="15">
        <v>-0.01917475</v>
      </c>
      <c r="E30" s="15">
        <v>-0.06127684</v>
      </c>
      <c r="F30" s="27">
        <v>0.1824501</v>
      </c>
      <c r="G30" s="37">
        <v>0.03216377</v>
      </c>
    </row>
    <row r="31" spans="1:7" ht="12">
      <c r="A31" s="20" t="s">
        <v>39</v>
      </c>
      <c r="B31" s="29">
        <v>-0.01626065</v>
      </c>
      <c r="C31" s="13">
        <v>0.0487289</v>
      </c>
      <c r="D31" s="13">
        <v>0.03765035</v>
      </c>
      <c r="E31" s="13">
        <v>0.02170698</v>
      </c>
      <c r="F31" s="25">
        <v>0.03045965</v>
      </c>
      <c r="G31" s="35">
        <v>0.02769596</v>
      </c>
    </row>
    <row r="32" spans="1:7" ht="12">
      <c r="A32" s="20" t="s">
        <v>40</v>
      </c>
      <c r="B32" s="29">
        <v>0.02998792</v>
      </c>
      <c r="C32" s="13">
        <v>0.005981817</v>
      </c>
      <c r="D32" s="13">
        <v>0.008217117</v>
      </c>
      <c r="E32" s="13">
        <v>-0.0126195</v>
      </c>
      <c r="F32" s="25">
        <v>-0.01849248</v>
      </c>
      <c r="G32" s="35">
        <v>0.00225508</v>
      </c>
    </row>
    <row r="33" spans="1:7" ht="12">
      <c r="A33" s="20" t="s">
        <v>41</v>
      </c>
      <c r="B33" s="29">
        <v>0.1174305</v>
      </c>
      <c r="C33" s="13">
        <v>0.1277993</v>
      </c>
      <c r="D33" s="13">
        <v>0.146866</v>
      </c>
      <c r="E33" s="13">
        <v>0.138942</v>
      </c>
      <c r="F33" s="25">
        <v>0.131404</v>
      </c>
      <c r="G33" s="35">
        <v>0.1340471</v>
      </c>
    </row>
    <row r="34" spans="1:7" ht="12">
      <c r="A34" s="21" t="s">
        <v>42</v>
      </c>
      <c r="B34" s="31">
        <v>-0.004794143</v>
      </c>
      <c r="C34" s="15">
        <v>-0.00112958</v>
      </c>
      <c r="D34" s="15">
        <v>-0.004109277</v>
      </c>
      <c r="E34" s="15">
        <v>0.003582932</v>
      </c>
      <c r="F34" s="27">
        <v>-0.02879337</v>
      </c>
      <c r="G34" s="37">
        <v>-0.004966402</v>
      </c>
    </row>
    <row r="35" spans="1:7" ht="12.75" thickBot="1">
      <c r="A35" s="22" t="s">
        <v>43</v>
      </c>
      <c r="B35" s="32">
        <v>-0.002126501</v>
      </c>
      <c r="C35" s="16">
        <v>-0.01094851</v>
      </c>
      <c r="D35" s="16">
        <v>-0.01029792</v>
      </c>
      <c r="E35" s="16">
        <v>-0.003428709</v>
      </c>
      <c r="F35" s="28">
        <v>0.005533176</v>
      </c>
      <c r="G35" s="38">
        <v>-0.005509519</v>
      </c>
    </row>
    <row r="36" spans="1:7" ht="12">
      <c r="A36" s="4" t="s">
        <v>44</v>
      </c>
      <c r="B36" s="3">
        <v>19.5282</v>
      </c>
      <c r="C36" s="3">
        <v>19.53125</v>
      </c>
      <c r="D36" s="3">
        <v>19.54651</v>
      </c>
      <c r="E36" s="3">
        <v>19.55261</v>
      </c>
      <c r="F36" s="3">
        <v>19.56787</v>
      </c>
      <c r="G36" s="3"/>
    </row>
    <row r="37" spans="1:6" ht="12">
      <c r="A37" s="4" t="s">
        <v>45</v>
      </c>
      <c r="B37" s="2">
        <v>0.3102621</v>
      </c>
      <c r="C37" s="2">
        <v>0.2741496</v>
      </c>
      <c r="D37" s="2">
        <v>0.2548218</v>
      </c>
      <c r="E37" s="2">
        <v>0.2385457</v>
      </c>
      <c r="F37" s="2">
        <v>0.2304077</v>
      </c>
    </row>
    <row r="38" spans="1:7" ht="12">
      <c r="A38" s="4" t="s">
        <v>53</v>
      </c>
      <c r="B38" s="2">
        <v>0.0001900601</v>
      </c>
      <c r="C38" s="2">
        <v>-0.0001321559</v>
      </c>
      <c r="D38" s="2">
        <v>-2.355807E-05</v>
      </c>
      <c r="E38" s="2">
        <v>-0.0001154476</v>
      </c>
      <c r="F38" s="2">
        <v>0.0002807578</v>
      </c>
      <c r="G38" s="2">
        <v>0.0002506645</v>
      </c>
    </row>
    <row r="39" spans="1:7" ht="12.75" thickBot="1">
      <c r="A39" s="4" t="s">
        <v>54</v>
      </c>
      <c r="B39" s="2">
        <v>-8.681949E-05</v>
      </c>
      <c r="C39" s="2">
        <v>-9.827304E-05</v>
      </c>
      <c r="D39" s="2">
        <v>3.27777E-05</v>
      </c>
      <c r="E39" s="2">
        <v>1.87055E-05</v>
      </c>
      <c r="F39" s="2">
        <v>0.0001796131</v>
      </c>
      <c r="G39" s="2">
        <v>0.001191719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3.116954</v>
      </c>
      <c r="F40" s="17" t="s">
        <v>48</v>
      </c>
      <c r="G40" s="8">
        <v>55.119924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0.003759</v>
      </c>
      <c r="D4">
        <v>0.003758</v>
      </c>
      <c r="E4">
        <v>0.003761</v>
      </c>
      <c r="F4">
        <v>0.002082</v>
      </c>
      <c r="G4">
        <v>0.011718</v>
      </c>
    </row>
    <row r="5" spans="1:7" ht="12.75">
      <c r="A5" t="s">
        <v>13</v>
      </c>
      <c r="B5">
        <v>2.607811</v>
      </c>
      <c r="C5">
        <v>1.178923</v>
      </c>
      <c r="D5">
        <v>-0.612249</v>
      </c>
      <c r="E5">
        <v>-0.695743</v>
      </c>
      <c r="F5">
        <v>-2.713888</v>
      </c>
      <c r="G5">
        <v>8.787331</v>
      </c>
    </row>
    <row r="6" spans="1:7" ht="12.75">
      <c r="A6" t="s">
        <v>14</v>
      </c>
      <c r="B6" s="50">
        <v>-112.0664</v>
      </c>
      <c r="C6" s="50">
        <v>77.60247</v>
      </c>
      <c r="D6" s="50">
        <v>13.83408</v>
      </c>
      <c r="E6" s="50">
        <v>67.89502</v>
      </c>
      <c r="F6" s="50">
        <v>-165.7251</v>
      </c>
      <c r="G6" s="50">
        <v>0.01217484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0.2715992</v>
      </c>
      <c r="C8" s="50">
        <v>-1.936452</v>
      </c>
      <c r="D8" s="50">
        <v>-1.337796</v>
      </c>
      <c r="E8" s="50">
        <v>-2.25173</v>
      </c>
      <c r="F8" s="50">
        <v>-4.277904</v>
      </c>
      <c r="G8" s="50">
        <v>-1.860082</v>
      </c>
    </row>
    <row r="9" spans="1:7" ht="12.75">
      <c r="A9" t="s">
        <v>17</v>
      </c>
      <c r="B9" s="50">
        <v>-0.2161339</v>
      </c>
      <c r="C9" s="50">
        <v>-0.8650285</v>
      </c>
      <c r="D9" s="50">
        <v>-0.1760106</v>
      </c>
      <c r="E9" s="50">
        <v>0.1643905</v>
      </c>
      <c r="F9" s="50">
        <v>-1.949893</v>
      </c>
      <c r="G9" s="50">
        <v>-0.501791</v>
      </c>
    </row>
    <row r="10" spans="1:7" ht="12.75">
      <c r="A10" t="s">
        <v>18</v>
      </c>
      <c r="B10" s="50">
        <v>0.6148867</v>
      </c>
      <c r="C10" s="50">
        <v>1.074454</v>
      </c>
      <c r="D10" s="50">
        <v>0.3419679</v>
      </c>
      <c r="E10" s="50">
        <v>0.54336</v>
      </c>
      <c r="F10" s="50">
        <v>-1.044807</v>
      </c>
      <c r="G10" s="50">
        <v>0.421578</v>
      </c>
    </row>
    <row r="11" spans="1:7" ht="12.75">
      <c r="A11" t="s">
        <v>19</v>
      </c>
      <c r="B11" s="50">
        <v>3.1904</v>
      </c>
      <c r="C11" s="50">
        <v>1.733573</v>
      </c>
      <c r="D11" s="50">
        <v>1.439819</v>
      </c>
      <c r="E11" s="50">
        <v>0.9108241</v>
      </c>
      <c r="F11" s="50">
        <v>13.48102</v>
      </c>
      <c r="G11" s="50">
        <v>3.240883</v>
      </c>
    </row>
    <row r="12" spans="1:7" ht="12.75">
      <c r="A12" t="s">
        <v>20</v>
      </c>
      <c r="B12" s="50">
        <v>-0.2189725</v>
      </c>
      <c r="C12" s="50">
        <v>-0.1635275</v>
      </c>
      <c r="D12" s="50">
        <v>-0.0977468</v>
      </c>
      <c r="E12" s="50">
        <v>-0.08375553</v>
      </c>
      <c r="F12" s="50">
        <v>-0.4869787</v>
      </c>
      <c r="G12" s="50">
        <v>-0.1796862</v>
      </c>
    </row>
    <row r="13" spans="1:7" ht="12.75">
      <c r="A13" t="s">
        <v>21</v>
      </c>
      <c r="B13" s="50">
        <v>0.01640544</v>
      </c>
      <c r="C13" s="50">
        <v>-0.2120274</v>
      </c>
      <c r="D13" s="50">
        <v>-0.02058235</v>
      </c>
      <c r="E13" s="50">
        <v>-0.03681507</v>
      </c>
      <c r="F13" s="50">
        <v>-0.07729474</v>
      </c>
      <c r="G13" s="50">
        <v>-0.07269925</v>
      </c>
    </row>
    <row r="14" spans="1:7" ht="12.75">
      <c r="A14" t="s">
        <v>22</v>
      </c>
      <c r="B14" s="50">
        <v>0.1129937</v>
      </c>
      <c r="C14" s="50">
        <v>0.153761</v>
      </c>
      <c r="D14" s="50">
        <v>0.007867535</v>
      </c>
      <c r="E14" s="50">
        <v>0.1316785</v>
      </c>
      <c r="F14" s="50">
        <v>0.2485106</v>
      </c>
      <c r="G14" s="50">
        <v>0.1200597</v>
      </c>
    </row>
    <row r="15" spans="1:7" ht="12.75">
      <c r="A15" t="s">
        <v>23</v>
      </c>
      <c r="B15" s="50">
        <v>-0.2994859</v>
      </c>
      <c r="C15" s="50">
        <v>-0.05109411</v>
      </c>
      <c r="D15" s="50">
        <v>-0.0004780388</v>
      </c>
      <c r="E15" s="50">
        <v>0.01302465</v>
      </c>
      <c r="F15" s="50">
        <v>-0.3357509</v>
      </c>
      <c r="G15" s="50">
        <v>-0.0974288</v>
      </c>
    </row>
    <row r="16" spans="1:7" ht="12.75">
      <c r="A16" t="s">
        <v>24</v>
      </c>
      <c r="B16" s="50">
        <v>-0.05223222</v>
      </c>
      <c r="C16" s="50">
        <v>-0.05293168</v>
      </c>
      <c r="D16" s="50">
        <v>-0.02935876</v>
      </c>
      <c r="E16" s="50">
        <v>-0.01938915</v>
      </c>
      <c r="F16" s="50">
        <v>-0.0577153</v>
      </c>
      <c r="G16" s="50">
        <v>-0.03972863</v>
      </c>
    </row>
    <row r="17" spans="1:7" ht="12.75">
      <c r="A17" t="s">
        <v>25</v>
      </c>
      <c r="B17" s="50">
        <v>-0.05315572</v>
      </c>
      <c r="C17" s="50">
        <v>-0.03779042</v>
      </c>
      <c r="D17" s="50">
        <v>-0.04914953</v>
      </c>
      <c r="E17" s="50">
        <v>-0.05475595</v>
      </c>
      <c r="F17" s="50">
        <v>-0.05694286</v>
      </c>
      <c r="G17" s="50">
        <v>-0.04938569</v>
      </c>
    </row>
    <row r="18" spans="1:7" ht="12.75">
      <c r="A18" t="s">
        <v>26</v>
      </c>
      <c r="B18" s="50">
        <v>0.06658433</v>
      </c>
      <c r="C18" s="50">
        <v>0.005290076</v>
      </c>
      <c r="D18" s="50">
        <v>0.01775911</v>
      </c>
      <c r="E18" s="50">
        <v>0.003119724</v>
      </c>
      <c r="F18" s="50">
        <v>0.0198491</v>
      </c>
      <c r="G18" s="50">
        <v>0.01856961</v>
      </c>
    </row>
    <row r="19" spans="1:7" ht="12.75">
      <c r="A19" t="s">
        <v>27</v>
      </c>
      <c r="B19" s="50">
        <v>-0.2048194</v>
      </c>
      <c r="C19" s="50">
        <v>-0.195101</v>
      </c>
      <c r="D19" s="50">
        <v>-0.1969504</v>
      </c>
      <c r="E19" s="50">
        <v>-0.1895817</v>
      </c>
      <c r="F19" s="50">
        <v>-0.1482026</v>
      </c>
      <c r="G19" s="50">
        <v>-0.1893789</v>
      </c>
    </row>
    <row r="20" spans="1:7" ht="12.75">
      <c r="A20" t="s">
        <v>28</v>
      </c>
      <c r="B20" s="50">
        <v>-0.004154507</v>
      </c>
      <c r="C20" s="50">
        <v>-0.007523436</v>
      </c>
      <c r="D20" s="50">
        <v>-0.007667051</v>
      </c>
      <c r="E20" s="50">
        <v>-0.01693012</v>
      </c>
      <c r="F20" s="50">
        <v>-0.01151149</v>
      </c>
      <c r="G20" s="50">
        <v>-0.009863553</v>
      </c>
    </row>
    <row r="21" spans="1:7" ht="12.75">
      <c r="A21" t="s">
        <v>29</v>
      </c>
      <c r="B21" s="50">
        <v>50.48718</v>
      </c>
      <c r="C21" s="50">
        <v>57.99097</v>
      </c>
      <c r="D21" s="50">
        <v>-19.29797</v>
      </c>
      <c r="E21" s="50">
        <v>-11.09773</v>
      </c>
      <c r="F21" s="50">
        <v>-104.7584</v>
      </c>
      <c r="G21" s="50">
        <v>0.006178031</v>
      </c>
    </row>
    <row r="22" spans="1:7" ht="12.75">
      <c r="A22" t="s">
        <v>30</v>
      </c>
      <c r="B22" s="50">
        <v>52.1567</v>
      </c>
      <c r="C22" s="50">
        <v>23.57851</v>
      </c>
      <c r="D22" s="50">
        <v>-12.24499</v>
      </c>
      <c r="E22" s="50">
        <v>-13.91488</v>
      </c>
      <c r="F22" s="50">
        <v>-54.27829</v>
      </c>
      <c r="G22" s="50">
        <v>0</v>
      </c>
    </row>
    <row r="23" spans="1:7" ht="12.75">
      <c r="A23" t="s">
        <v>31</v>
      </c>
      <c r="B23" s="50">
        <v>5.489603</v>
      </c>
      <c r="C23" s="50">
        <v>-1.720813</v>
      </c>
      <c r="D23" s="50">
        <v>-0.2229778</v>
      </c>
      <c r="E23" s="50">
        <v>0.6553982</v>
      </c>
      <c r="F23" s="50">
        <v>6.904323</v>
      </c>
      <c r="G23" s="50">
        <v>1.405795</v>
      </c>
    </row>
    <row r="24" spans="1:7" ht="12.75">
      <c r="A24" t="s">
        <v>32</v>
      </c>
      <c r="B24" s="50">
        <v>-0.4002796</v>
      </c>
      <c r="C24" s="50">
        <v>-2.314101</v>
      </c>
      <c r="D24" s="50">
        <v>-3.657438</v>
      </c>
      <c r="E24" s="50">
        <v>-4.435996</v>
      </c>
      <c r="F24" s="50">
        <v>0.5175958</v>
      </c>
      <c r="G24" s="50">
        <v>-2.493236</v>
      </c>
    </row>
    <row r="25" spans="1:7" ht="12.75">
      <c r="A25" t="s">
        <v>33</v>
      </c>
      <c r="B25" s="50">
        <v>0.7380925</v>
      </c>
      <c r="C25" s="50">
        <v>-1.152883</v>
      </c>
      <c r="D25" s="50">
        <v>-0.9532919</v>
      </c>
      <c r="E25" s="50">
        <v>-0.4797245</v>
      </c>
      <c r="F25" s="50">
        <v>-2.33702</v>
      </c>
      <c r="G25" s="50">
        <v>-0.826324</v>
      </c>
    </row>
    <row r="26" spans="1:7" ht="12.75">
      <c r="A26" t="s">
        <v>34</v>
      </c>
      <c r="B26" s="50">
        <v>0.5661684</v>
      </c>
      <c r="C26" s="50">
        <v>-0.1292926</v>
      </c>
      <c r="D26" s="50">
        <v>0.01762395</v>
      </c>
      <c r="E26" s="50">
        <v>0.008431967</v>
      </c>
      <c r="F26" s="50">
        <v>1.098624</v>
      </c>
      <c r="G26" s="50">
        <v>0.2038842</v>
      </c>
    </row>
    <row r="27" spans="1:7" ht="12.75">
      <c r="A27" t="s">
        <v>35</v>
      </c>
      <c r="B27" s="50">
        <v>0.2095735</v>
      </c>
      <c r="C27" s="50">
        <v>0.4805369</v>
      </c>
      <c r="D27" s="50">
        <v>0.7161909</v>
      </c>
      <c r="E27" s="50">
        <v>0.6051869</v>
      </c>
      <c r="F27" s="50">
        <v>0.7516165</v>
      </c>
      <c r="G27" s="50">
        <v>0.5640135</v>
      </c>
    </row>
    <row r="28" spans="1:7" ht="12.75">
      <c r="A28" t="s">
        <v>36</v>
      </c>
      <c r="B28" s="50">
        <v>-0.1548165</v>
      </c>
      <c r="C28" s="50">
        <v>-0.3858377</v>
      </c>
      <c r="D28" s="50">
        <v>-0.3988246</v>
      </c>
      <c r="E28" s="50">
        <v>-0.3939227</v>
      </c>
      <c r="F28" s="50">
        <v>-0.09036457</v>
      </c>
      <c r="G28" s="50">
        <v>-0.3180569</v>
      </c>
    </row>
    <row r="29" spans="1:7" ht="12.75">
      <c r="A29" t="s">
        <v>37</v>
      </c>
      <c r="B29" s="50">
        <v>0.03660032</v>
      </c>
      <c r="C29" s="50">
        <v>0.007145012</v>
      </c>
      <c r="D29" s="50">
        <v>-0.03452688</v>
      </c>
      <c r="E29" s="50">
        <v>0.1497633</v>
      </c>
      <c r="F29" s="50">
        <v>0.001722038</v>
      </c>
      <c r="G29" s="50">
        <v>0.03501402</v>
      </c>
    </row>
    <row r="30" spans="1:7" ht="12.75">
      <c r="A30" t="s">
        <v>38</v>
      </c>
      <c r="B30" s="50">
        <v>0.1409711</v>
      </c>
      <c r="C30" s="50">
        <v>0.02823755</v>
      </c>
      <c r="D30" s="50">
        <v>-0.01917475</v>
      </c>
      <c r="E30" s="50">
        <v>-0.06127684</v>
      </c>
      <c r="F30" s="50">
        <v>0.1824501</v>
      </c>
      <c r="G30" s="50">
        <v>0.03216377</v>
      </c>
    </row>
    <row r="31" spans="1:7" ht="12.75">
      <c r="A31" t="s">
        <v>39</v>
      </c>
      <c r="B31" s="50">
        <v>-0.01626065</v>
      </c>
      <c r="C31" s="50">
        <v>0.0487289</v>
      </c>
      <c r="D31" s="50">
        <v>0.03765035</v>
      </c>
      <c r="E31" s="50">
        <v>0.02170698</v>
      </c>
      <c r="F31" s="50">
        <v>0.03045965</v>
      </c>
      <c r="G31" s="50">
        <v>0.02769596</v>
      </c>
    </row>
    <row r="32" spans="1:7" ht="12.75">
      <c r="A32" t="s">
        <v>40</v>
      </c>
      <c r="B32" s="50">
        <v>0.02998792</v>
      </c>
      <c r="C32" s="50">
        <v>0.005981817</v>
      </c>
      <c r="D32" s="50">
        <v>0.008217117</v>
      </c>
      <c r="E32" s="50">
        <v>-0.0126195</v>
      </c>
      <c r="F32" s="50">
        <v>-0.01849248</v>
      </c>
      <c r="G32" s="50">
        <v>0.00225508</v>
      </c>
    </row>
    <row r="33" spans="1:7" ht="12.75">
      <c r="A33" t="s">
        <v>41</v>
      </c>
      <c r="B33" s="50">
        <v>0.1174305</v>
      </c>
      <c r="C33" s="50">
        <v>0.1277993</v>
      </c>
      <c r="D33" s="50">
        <v>0.146866</v>
      </c>
      <c r="E33" s="50">
        <v>0.138942</v>
      </c>
      <c r="F33" s="50">
        <v>0.131404</v>
      </c>
      <c r="G33" s="50">
        <v>0.1340471</v>
      </c>
    </row>
    <row r="34" spans="1:7" ht="12.75">
      <c r="A34" t="s">
        <v>42</v>
      </c>
      <c r="B34" s="50">
        <v>-0.004794143</v>
      </c>
      <c r="C34" s="50">
        <v>-0.00112958</v>
      </c>
      <c r="D34" s="50">
        <v>-0.004109277</v>
      </c>
      <c r="E34" s="50">
        <v>0.003582932</v>
      </c>
      <c r="F34" s="50">
        <v>-0.02879337</v>
      </c>
      <c r="G34" s="50">
        <v>-0.004966402</v>
      </c>
    </row>
    <row r="35" spans="1:7" ht="12.75">
      <c r="A35" t="s">
        <v>43</v>
      </c>
      <c r="B35" s="50">
        <v>-0.002126501</v>
      </c>
      <c r="C35" s="50">
        <v>-0.01094851</v>
      </c>
      <c r="D35" s="50">
        <v>-0.01029792</v>
      </c>
      <c r="E35" s="50">
        <v>-0.003428709</v>
      </c>
      <c r="F35" s="50">
        <v>0.005533176</v>
      </c>
      <c r="G35" s="50">
        <v>-0.005509519</v>
      </c>
    </row>
    <row r="36" spans="1:6" ht="12.75">
      <c r="A36" t="s">
        <v>44</v>
      </c>
      <c r="B36" s="50">
        <v>19.5282</v>
      </c>
      <c r="C36" s="50">
        <v>19.53125</v>
      </c>
      <c r="D36" s="50">
        <v>19.54651</v>
      </c>
      <c r="E36" s="50">
        <v>19.55261</v>
      </c>
      <c r="F36" s="50">
        <v>19.56787</v>
      </c>
    </row>
    <row r="37" spans="1:6" ht="12.75">
      <c r="A37" t="s">
        <v>45</v>
      </c>
      <c r="B37" s="50">
        <v>0.3102621</v>
      </c>
      <c r="C37" s="50">
        <v>0.2741496</v>
      </c>
      <c r="D37" s="50">
        <v>0.2548218</v>
      </c>
      <c r="E37" s="50">
        <v>0.2385457</v>
      </c>
      <c r="F37" s="50">
        <v>0.2304077</v>
      </c>
    </row>
    <row r="38" spans="1:7" ht="12.75">
      <c r="A38" t="s">
        <v>55</v>
      </c>
      <c r="B38" s="50">
        <v>0.0001900601</v>
      </c>
      <c r="C38" s="50">
        <v>-0.0001321559</v>
      </c>
      <c r="D38" s="50">
        <v>-2.355807E-05</v>
      </c>
      <c r="E38" s="50">
        <v>-0.0001154476</v>
      </c>
      <c r="F38" s="50">
        <v>0.0002807578</v>
      </c>
      <c r="G38" s="50">
        <v>0.0002506645</v>
      </c>
    </row>
    <row r="39" spans="1:7" ht="12.75">
      <c r="A39" t="s">
        <v>56</v>
      </c>
      <c r="B39" s="50">
        <v>-8.681949E-05</v>
      </c>
      <c r="C39" s="50">
        <v>-9.827304E-05</v>
      </c>
      <c r="D39" s="50">
        <v>3.27777E-05</v>
      </c>
      <c r="E39" s="50">
        <v>1.87055E-05</v>
      </c>
      <c r="F39" s="50">
        <v>0.0001796131</v>
      </c>
      <c r="G39" s="50">
        <v>0.001191719</v>
      </c>
    </row>
    <row r="40" spans="2:7" ht="12.75">
      <c r="B40" t="s">
        <v>46</v>
      </c>
      <c r="C40">
        <v>-0.003759</v>
      </c>
      <c r="D40" t="s">
        <v>47</v>
      </c>
      <c r="E40">
        <v>3.116954</v>
      </c>
      <c r="F40" t="s">
        <v>48</v>
      </c>
      <c r="G40">
        <v>55.119924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0.0001900600581564628</v>
      </c>
      <c r="C50">
        <f>-0.017/(C7*C7+C22*C22)*(C21*C22+C6*C7)</f>
        <v>-0.00013215591219754483</v>
      </c>
      <c r="D50">
        <f>-0.017/(D7*D7+D22*D22)*(D21*D22+D6*D7)</f>
        <v>-2.35580722635222E-05</v>
      </c>
      <c r="E50">
        <f>-0.017/(E7*E7+E22*E22)*(E21*E22+E6*E7)</f>
        <v>-0.00011544756247475175</v>
      </c>
      <c r="F50">
        <f>-0.017/(F7*F7+F22*F22)*(F21*F22+F6*F7)</f>
        <v>0.0002807577603450582</v>
      </c>
      <c r="G50">
        <f>(B50*B$4+C50*C$4+D50*D$4+E50*E$4+F50*F$4)/SUM(B$4:F$4)</f>
        <v>-2.745323923891539E-07</v>
      </c>
    </row>
    <row r="51" spans="1:7" ht="12.75">
      <c r="A51" t="s">
        <v>59</v>
      </c>
      <c r="B51">
        <f>-0.017/(B7*B7+B22*B22)*(B21*B7-B6*B22)</f>
        <v>-8.681949654352492E-05</v>
      </c>
      <c r="C51">
        <f>-0.017/(C7*C7+C22*C22)*(C21*C7-C6*C22)</f>
        <v>-9.827304505026911E-05</v>
      </c>
      <c r="D51">
        <f>-0.017/(D7*D7+D22*D22)*(D21*D7-D6*D22)</f>
        <v>3.277770216407139E-05</v>
      </c>
      <c r="E51">
        <f>-0.017/(E7*E7+E22*E22)*(E21*E7-E6*E22)</f>
        <v>1.8705497102187133E-05</v>
      </c>
      <c r="F51">
        <f>-0.017/(F7*F7+F22*F22)*(F21*F7-F6*F22)</f>
        <v>0.00017961318511357596</v>
      </c>
      <c r="G51">
        <f>(B51*B$4+C51*C$4+D51*D$4+E51*E$4+F51*F$4)/SUM(B$4:F$4)</f>
        <v>8.596411293883452E-08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10000.062144085698</v>
      </c>
      <c r="C62">
        <f>C7+(2/0.017)*(C8*C50-C23*C51)</f>
        <v>10000.010212240826</v>
      </c>
      <c r="D62">
        <f>D7+(2/0.017)*(D8*D50-D23*D51)</f>
        <v>10000.004567599384</v>
      </c>
      <c r="E62">
        <f>E7+(2/0.017)*(E8*E50-E23*E51)</f>
        <v>10000.029140845967</v>
      </c>
      <c r="F62">
        <f>F7+(2/0.017)*(F8*F50-F23*F51)</f>
        <v>9999.712804448107</v>
      </c>
    </row>
    <row r="63" spans="1:6" ht="12.75">
      <c r="A63" t="s">
        <v>67</v>
      </c>
      <c r="B63">
        <f>B8+(3/0.017)*(B9*B50-B24*B51)</f>
        <v>0.25821734794960705</v>
      </c>
      <c r="C63">
        <f>C8+(3/0.017)*(C9*C50-C24*C51)</f>
        <v>-1.9564099625875586</v>
      </c>
      <c r="D63">
        <f>D8+(3/0.017)*(D9*D50-D24*D51)</f>
        <v>-1.3159085499032641</v>
      </c>
      <c r="E63">
        <f>E8+(3/0.017)*(E9*E50-E24*E51)</f>
        <v>-2.2404360539168864</v>
      </c>
      <c r="F63">
        <f>F8+(3/0.017)*(F9*F50-F24*F51)</f>
        <v>-4.390918345029162</v>
      </c>
    </row>
    <row r="64" spans="1:6" ht="12.75">
      <c r="A64" t="s">
        <v>68</v>
      </c>
      <c r="B64">
        <f>B9+(4/0.017)*(B10*B50-B25*B51)</f>
        <v>-0.17355831853783832</v>
      </c>
      <c r="C64">
        <f>C9+(4/0.017)*(C10*C50-C25*C51)</f>
        <v>-0.9250973874072919</v>
      </c>
      <c r="D64">
        <f>D9+(4/0.017)*(D10*D50-D25*D51)</f>
        <v>-0.17055398506503133</v>
      </c>
      <c r="E64">
        <f>E9+(4/0.017)*(E10*E50-E25*E51)</f>
        <v>0.15174200534078047</v>
      </c>
      <c r="F64">
        <f>F9+(4/0.017)*(F10*F50-F25*F51)</f>
        <v>-1.9201466629267554</v>
      </c>
    </row>
    <row r="65" spans="1:6" ht="12.75">
      <c r="A65" t="s">
        <v>69</v>
      </c>
      <c r="B65">
        <f>B10+(5/0.017)*(B11*B50-B26*B51)</f>
        <v>0.8076873073497741</v>
      </c>
      <c r="C65">
        <f>C10+(5/0.017)*(C11*C50-C26*C51)</f>
        <v>1.0033340297998528</v>
      </c>
      <c r="D65">
        <f>D10+(5/0.017)*(D11*D50-D26*D51)</f>
        <v>0.3318217139316333</v>
      </c>
      <c r="E65">
        <f>E10+(5/0.017)*(E11*E50-E26*E51)</f>
        <v>0.512386427552193</v>
      </c>
      <c r="F65">
        <f>F10+(5/0.017)*(F11*F50-F26*F51)</f>
        <v>0.010361713671976247</v>
      </c>
    </row>
    <row r="66" spans="1:6" ht="12.75">
      <c r="A66" t="s">
        <v>70</v>
      </c>
      <c r="B66">
        <f>B11+(6/0.017)*(B12*B50-B27*B51)</f>
        <v>3.182133108120305</v>
      </c>
      <c r="C66">
        <f>C11+(6/0.017)*(C12*C50-C27*C51)</f>
        <v>1.7578676883602002</v>
      </c>
      <c r="D66">
        <f>D11+(6/0.017)*(D12*D50-D27*D51)</f>
        <v>1.4323464002935682</v>
      </c>
      <c r="E66">
        <f>E11+(6/0.017)*(E12*E50-E27*E51)</f>
        <v>0.9102414117569586</v>
      </c>
      <c r="F66">
        <f>F11+(6/0.017)*(F12*F50-F27*F51)</f>
        <v>13.385117664930588</v>
      </c>
    </row>
    <row r="67" spans="1:6" ht="12.75">
      <c r="A67" t="s">
        <v>71</v>
      </c>
      <c r="B67">
        <f>B12+(7/0.017)*(B13*B50-B28*B51)</f>
        <v>-0.22322317658488455</v>
      </c>
      <c r="C67">
        <f>C12+(7/0.017)*(C13*C50-C28*C51)</f>
        <v>-0.1676026410890723</v>
      </c>
      <c r="D67">
        <f>D12+(7/0.017)*(D13*D50-D28*D51)</f>
        <v>-0.09216432699399375</v>
      </c>
      <c r="E67">
        <f>E12+(7/0.017)*(E13*E50-E28*E51)</f>
        <v>-0.07897134705175225</v>
      </c>
      <c r="F67">
        <f>F12+(7/0.017)*(F13*F50-F28*F51)</f>
        <v>-0.4892312299381261</v>
      </c>
    </row>
    <row r="68" spans="1:6" ht="12.75">
      <c r="A68" t="s">
        <v>72</v>
      </c>
      <c r="B68">
        <f>B13+(8/0.017)*(B14*B50-B29*B51)</f>
        <v>0.0280069508466098</v>
      </c>
      <c r="C68">
        <f>C13+(8/0.017)*(C14*C50-C29*C51)</f>
        <v>-0.22125952382552752</v>
      </c>
      <c r="D68">
        <f>D13+(8/0.017)*(D14*D50-D29*D51)</f>
        <v>-0.020137000432362898</v>
      </c>
      <c r="E68">
        <f>E13+(8/0.017)*(E14*E50-E29*E51)</f>
        <v>-0.04528723886093909</v>
      </c>
      <c r="F68">
        <f>F13+(8/0.017)*(F14*F50-F29*F51)</f>
        <v>-0.044606750000969406</v>
      </c>
    </row>
    <row r="69" spans="1:6" ht="12.75">
      <c r="A69" t="s">
        <v>73</v>
      </c>
      <c r="B69">
        <f>B14+(9/0.017)*(B15*B50-B30*B51)</f>
        <v>0.0893389112484304</v>
      </c>
      <c r="C69">
        <f>C14+(9/0.017)*(C15*C50-C30*C51)</f>
        <v>0.15880490639082814</v>
      </c>
      <c r="D69">
        <f>D14+(9/0.017)*(D15*D50-D30*D51)</f>
        <v>0.008206234603205369</v>
      </c>
      <c r="E69">
        <f>E14+(9/0.017)*(E15*E50-E30*E51)</f>
        <v>0.13148926158389293</v>
      </c>
      <c r="F69">
        <f>F14+(9/0.017)*(F15*F50-F30*F51)</f>
        <v>0.1812567159571675</v>
      </c>
    </row>
    <row r="70" spans="1:6" ht="12.75">
      <c r="A70" t="s">
        <v>74</v>
      </c>
      <c r="B70">
        <f>B15+(10/0.017)*(B16*B50-B31*B51)</f>
        <v>-0.3061559001278304</v>
      </c>
      <c r="C70">
        <f>C15+(10/0.017)*(C16*C50-C31*C51)</f>
        <v>-0.04416236185911847</v>
      </c>
      <c r="D70">
        <f>D15+(10/0.017)*(D16*D50-D31*D51)</f>
        <v>-0.0007971306641327296</v>
      </c>
      <c r="E70">
        <f>E15+(10/0.017)*(E16*E50-E31*E51)</f>
        <v>0.014102526620276529</v>
      </c>
      <c r="F70">
        <f>F15+(10/0.017)*(F16*F50-F31*F51)</f>
        <v>-0.3485008841879929</v>
      </c>
    </row>
    <row r="71" spans="1:6" ht="12.75">
      <c r="A71" t="s">
        <v>75</v>
      </c>
      <c r="B71">
        <f>B16+(11/0.017)*(B17*B50-B32*B51)</f>
        <v>-0.057084671429139575</v>
      </c>
      <c r="C71">
        <f>C16+(11/0.017)*(C17*C50-C32*C51)</f>
        <v>-0.04931974665950177</v>
      </c>
      <c r="D71">
        <f>D16+(11/0.017)*(D17*D50-D32*D51)</f>
        <v>-0.028783828845668644</v>
      </c>
      <c r="E71">
        <f>E16+(11/0.017)*(E17*E50-E32*E51)</f>
        <v>-0.015146065013477955</v>
      </c>
      <c r="F71">
        <f>F16+(11/0.017)*(F17*F50-F32*F51)</f>
        <v>-0.06591072486386612</v>
      </c>
    </row>
    <row r="72" spans="1:6" ht="12.75">
      <c r="A72" t="s">
        <v>76</v>
      </c>
      <c r="B72">
        <f>B17+(12/0.017)*(B18*B50-B33*B51)</f>
        <v>-0.03702611163226105</v>
      </c>
      <c r="C72">
        <f>C17+(12/0.017)*(C18*C50-C33*C51)</f>
        <v>-0.029418576555116337</v>
      </c>
      <c r="D72">
        <f>D17+(12/0.017)*(D18*D50-D33*D51)</f>
        <v>-0.05284291851958424</v>
      </c>
      <c r="E72">
        <f>E17+(12/0.017)*(E18*E50-E33*E51)</f>
        <v>-0.05684475732454075</v>
      </c>
      <c r="F72">
        <f>F17+(12/0.017)*(F18*F50-F33*F51)</f>
        <v>-0.06966928502291711</v>
      </c>
    </row>
    <row r="73" spans="1:6" ht="12.75">
      <c r="A73" t="s">
        <v>77</v>
      </c>
      <c r="B73">
        <f>B18+(13/0.017)*(B19*B50-B34*B51)</f>
        <v>0.0364975795268551</v>
      </c>
      <c r="C73">
        <f>C18+(13/0.017)*(C19*C50-C34*C51)</f>
        <v>0.024922173863089946</v>
      </c>
      <c r="D73">
        <f>D18+(13/0.017)*(D19*D50-D34*D51)</f>
        <v>0.021410171021816974</v>
      </c>
      <c r="E73">
        <f>E18+(13/0.017)*(E19*E50-E34*E51)</f>
        <v>0.01980539577639953</v>
      </c>
      <c r="F73">
        <f>F18+(13/0.017)*(F19*F50-F34*F51)</f>
        <v>-0.00801476441452887</v>
      </c>
    </row>
    <row r="74" spans="1:6" ht="12.75">
      <c r="A74" t="s">
        <v>78</v>
      </c>
      <c r="B74">
        <f>B19+(14/0.017)*(B20*B50-B35*B51)</f>
        <v>-0.20562170507267707</v>
      </c>
      <c r="C74">
        <f>C19+(14/0.017)*(C20*C50-C35*C51)</f>
        <v>-0.1951682633039017</v>
      </c>
      <c r="D74">
        <f>D19+(14/0.017)*(D20*D50-D35*D51)</f>
        <v>-0.19652367745020838</v>
      </c>
      <c r="E74">
        <f>E19+(14/0.017)*(E20*E50-E35*E51)</f>
        <v>-0.1879192602883904</v>
      </c>
      <c r="F74">
        <f>F19+(14/0.017)*(F20*F50-F35*F51)</f>
        <v>-0.15168264713064936</v>
      </c>
    </row>
    <row r="75" spans="1:6" ht="12.75">
      <c r="A75" t="s">
        <v>79</v>
      </c>
      <c r="B75" s="50">
        <f>B20</f>
        <v>-0.004154507</v>
      </c>
      <c r="C75" s="50">
        <f>C20</f>
        <v>-0.007523436</v>
      </c>
      <c r="D75" s="50">
        <f>D20</f>
        <v>-0.007667051</v>
      </c>
      <c r="E75" s="50">
        <f>E20</f>
        <v>-0.01693012</v>
      </c>
      <c r="F75" s="50">
        <f>F20</f>
        <v>-0.01151149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52.27667343054474</v>
      </c>
      <c r="C82">
        <f>C22+(2/0.017)*(C8*C51+C23*C50)</f>
        <v>23.62765313486707</v>
      </c>
      <c r="D82">
        <f>D22+(2/0.017)*(D8*D51+D23*D50)</f>
        <v>-12.249530817849262</v>
      </c>
      <c r="E82">
        <f>E22+(2/0.017)*(E8*E51+E23*E50)</f>
        <v>-13.9287369239565</v>
      </c>
      <c r="F82">
        <f>F22+(2/0.017)*(F8*F51+F23*F50)</f>
        <v>-54.1406342001025</v>
      </c>
    </row>
    <row r="83" spans="1:6" ht="12.75">
      <c r="A83" t="s">
        <v>82</v>
      </c>
      <c r="B83">
        <f>B23+(3/0.017)*(B9*B51+B24*B50)</f>
        <v>5.4794890245286725</v>
      </c>
      <c r="C83">
        <f>C23+(3/0.017)*(C9*C51+C24*C50)</f>
        <v>-1.6518428035313204</v>
      </c>
      <c r="D83">
        <f>D23+(3/0.017)*(D9*D51+D24*D50)</f>
        <v>-0.2087908060566766</v>
      </c>
      <c r="E83">
        <f>E23+(3/0.017)*(E9*E51+E24*E50)</f>
        <v>0.7463158349474929</v>
      </c>
      <c r="F83">
        <f>F23+(3/0.017)*(F9*F51+F24*F50)</f>
        <v>6.868162860919648</v>
      </c>
    </row>
    <row r="84" spans="1:6" ht="12.75">
      <c r="A84" t="s">
        <v>83</v>
      </c>
      <c r="B84">
        <f>B24+(4/0.017)*(B10*B51+B25*B50)</f>
        <v>-0.37983307064716715</v>
      </c>
      <c r="C84">
        <f>C24+(4/0.017)*(C10*C51+C25*C50)</f>
        <v>-2.303096191017506</v>
      </c>
      <c r="D84">
        <f>D24+(4/0.017)*(D10*D51+D25*D50)</f>
        <v>-3.6495164373072226</v>
      </c>
      <c r="E84">
        <f>E24+(4/0.017)*(E10*E51+E25*E50)</f>
        <v>-4.420573213390621</v>
      </c>
      <c r="F84">
        <f>F24+(4/0.017)*(F10*F51+F25*F50)</f>
        <v>0.31905518489868995</v>
      </c>
    </row>
    <row r="85" spans="1:6" ht="12.75">
      <c r="A85" t="s">
        <v>84</v>
      </c>
      <c r="B85">
        <f>B25+(5/0.017)*(B11*B51+B26*B50)</f>
        <v>0.688273993311144</v>
      </c>
      <c r="C85">
        <f>C25+(5/0.017)*(C11*C51+C26*C50)</f>
        <v>-1.1979643870686878</v>
      </c>
      <c r="D85">
        <f>D25+(5/0.017)*(D11*D51+D26*D50)</f>
        <v>-0.9395334376280875</v>
      </c>
      <c r="E85">
        <f>E25+(5/0.017)*(E11*E51+E26*E50)</f>
        <v>-0.4749998036687839</v>
      </c>
      <c r="F85">
        <f>F25+(5/0.017)*(F11*F51+F26*F50)</f>
        <v>-1.5341328957408384</v>
      </c>
    </row>
    <row r="86" spans="1:6" ht="12.75">
      <c r="A86" t="s">
        <v>85</v>
      </c>
      <c r="B86">
        <f>B26+(6/0.017)*(B12*B51+B27*B50)</f>
        <v>0.5869363884017402</v>
      </c>
      <c r="C86">
        <f>C26+(6/0.017)*(C12*C51+C27*C50)</f>
        <v>-0.1460345224669256</v>
      </c>
      <c r="D86">
        <f>D26+(6/0.017)*(D12*D51+D27*D50)</f>
        <v>0.010538305597211275</v>
      </c>
      <c r="E86">
        <f>E26+(6/0.017)*(E12*E51+E27*E50)</f>
        <v>-0.01678004756600887</v>
      </c>
      <c r="F86">
        <f>F26+(6/0.017)*(F12*F51+F27*F50)</f>
        <v>1.1422314246313845</v>
      </c>
    </row>
    <row r="87" spans="1:6" ht="12.75">
      <c r="A87" t="s">
        <v>86</v>
      </c>
      <c r="B87">
        <f>B27+(7/0.017)*(B13*B51+B28*B50)</f>
        <v>0.19687107557384204</v>
      </c>
      <c r="C87">
        <f>C27+(7/0.017)*(C13*C51+C28*C50)</f>
        <v>0.5101128517676798</v>
      </c>
      <c r="D87">
        <f>D27+(7/0.017)*(D13*D51+D28*D50)</f>
        <v>0.7197818574272903</v>
      </c>
      <c r="E87">
        <f>E27+(7/0.017)*(E13*E51+E28*E50)</f>
        <v>0.6236293352548763</v>
      </c>
      <c r="F87">
        <f>F27+(7/0.017)*(F13*F51+F28*F50)</f>
        <v>0.7354532081693124</v>
      </c>
    </row>
    <row r="88" spans="1:6" ht="12.75">
      <c r="A88" t="s">
        <v>87</v>
      </c>
      <c r="B88">
        <f>B28+(8/0.017)*(B14*B51+B29*B50)</f>
        <v>-0.15615946338769174</v>
      </c>
      <c r="C88">
        <f>C28+(8/0.017)*(C14*C51+C29*C50)</f>
        <v>-0.39339290812164557</v>
      </c>
      <c r="D88">
        <f>D28+(8/0.017)*(D14*D51+D29*D50)</f>
        <v>-0.3983204746103203</v>
      </c>
      <c r="E88">
        <f>E28+(8/0.017)*(E14*E51+E29*E50)</f>
        <v>-0.4008999687684728</v>
      </c>
      <c r="F88">
        <f>F28+(8/0.017)*(F14*F51+F29*F50)</f>
        <v>-0.06913197897289652</v>
      </c>
    </row>
    <row r="89" spans="1:6" ht="12.75">
      <c r="A89" t="s">
        <v>88</v>
      </c>
      <c r="B89">
        <f>B29+(9/0.017)*(B15*B51+B30*B50)</f>
        <v>0.0645501855716697</v>
      </c>
      <c r="C89">
        <f>C29+(9/0.017)*(C15*C51+C30*C50)</f>
        <v>0.007827643256366859</v>
      </c>
      <c r="D89">
        <f>D29+(9/0.017)*(D15*D51+D30*D50)</f>
        <v>-0.03429602940032169</v>
      </c>
      <c r="E89">
        <f>E29+(9/0.017)*(E15*E51+E30*E50)</f>
        <v>0.153637479370758</v>
      </c>
      <c r="F89">
        <f>F29+(9/0.017)*(F15*F51+F30*F50)</f>
        <v>-0.003085553995715322</v>
      </c>
    </row>
    <row r="90" spans="1:6" ht="12.75">
      <c r="A90" t="s">
        <v>89</v>
      </c>
      <c r="B90">
        <f>B30+(10/0.017)*(B16*B51+B31*B50)</f>
        <v>0.1418206735053463</v>
      </c>
      <c r="C90">
        <f>C30+(10/0.017)*(C16*C51+C31*C50)</f>
        <v>0.027509282437260876</v>
      </c>
      <c r="D90">
        <f>D30+(10/0.017)*(D16*D51+D31*D50)</f>
        <v>-0.02026256315131374</v>
      </c>
      <c r="E90">
        <f>E30+(10/0.017)*(E16*E51+E31*E50)</f>
        <v>-0.0629643115404865</v>
      </c>
      <c r="F90">
        <f>F30+(10/0.017)*(F16*F51+F31*F50)</f>
        <v>0.18138266132476988</v>
      </c>
    </row>
    <row r="91" spans="1:6" ht="12.75">
      <c r="A91" t="s">
        <v>90</v>
      </c>
      <c r="B91">
        <f>B31+(11/0.017)*(B17*B51+B32*B50)</f>
        <v>-0.009586588508941223</v>
      </c>
      <c r="C91">
        <f>C31+(11/0.017)*(C17*C51+C32*C50)</f>
        <v>0.05062041287140252</v>
      </c>
      <c r="D91">
        <f>D31+(11/0.017)*(D17*D51+D32*D50)</f>
        <v>0.03648267535228194</v>
      </c>
      <c r="E91">
        <f>E31+(11/0.017)*(E17*E51+E32*E50)</f>
        <v>0.021986932103327875</v>
      </c>
      <c r="F91">
        <f>F31+(11/0.017)*(F17*F51+F32*F50)</f>
        <v>0.020482264532757387</v>
      </c>
    </row>
    <row r="92" spans="1:6" ht="12.75">
      <c r="A92" t="s">
        <v>91</v>
      </c>
      <c r="B92">
        <f>B32+(12/0.017)*(B18*B51+B33*B50)</f>
        <v>0.04166182328309735</v>
      </c>
      <c r="C92">
        <f>C32+(12/0.017)*(C18*C51+C33*C50)</f>
        <v>-0.0063071041389000295</v>
      </c>
      <c r="D92">
        <f>D32+(12/0.017)*(D18*D51+D33*D50)</f>
        <v>0.006185744983923198</v>
      </c>
      <c r="E92">
        <f>E32+(12/0.017)*(E18*E51+E33*E50)</f>
        <v>-0.023901024167382587</v>
      </c>
      <c r="F92">
        <f>F32+(12/0.017)*(F18*F51+F33*F50)</f>
        <v>0.010066004338602288</v>
      </c>
    </row>
    <row r="93" spans="1:6" ht="12.75">
      <c r="A93" t="s">
        <v>92</v>
      </c>
      <c r="B93">
        <f>B33+(13/0.017)*(B19*B51+B34*B50)</f>
        <v>0.1303319616004961</v>
      </c>
      <c r="C93">
        <f>C33+(13/0.017)*(C19*C51+C34*C50)</f>
        <v>0.1425752912052638</v>
      </c>
      <c r="D93">
        <f>D33+(13/0.017)*(D19*D51+D34*D50)</f>
        <v>0.14200340742346396</v>
      </c>
      <c r="E93">
        <f>E33+(13/0.017)*(E19*E51+E34*E50)</f>
        <v>0.13591387122490728</v>
      </c>
      <c r="F93">
        <f>F33+(13/0.017)*(F19*F51+F34*F50)</f>
        <v>0.10486633292192366</v>
      </c>
    </row>
    <row r="94" spans="1:6" ht="12.75">
      <c r="A94" t="s">
        <v>93</v>
      </c>
      <c r="B94">
        <f>B34+(14/0.017)*(B20*B51+B35*B50)</f>
        <v>-0.004829942398026186</v>
      </c>
      <c r="C94">
        <f>C34+(14/0.017)*(C20*C51+C35*C50)</f>
        <v>0.0006708704751180359</v>
      </c>
      <c r="D94">
        <f>D34+(14/0.017)*(D20*D51+D35*D50)</f>
        <v>-0.004116449258166521</v>
      </c>
      <c r="E94">
        <f>E34+(14/0.017)*(E20*E51+E35*E50)</f>
        <v>0.0036481141766116403</v>
      </c>
      <c r="F94">
        <f>F34+(14/0.017)*(F20*F51+F35*F50)</f>
        <v>-0.029216773880074865</v>
      </c>
    </row>
    <row r="95" spans="1:6" ht="12.75">
      <c r="A95" t="s">
        <v>94</v>
      </c>
      <c r="B95" s="50">
        <f>B35</f>
        <v>-0.002126501</v>
      </c>
      <c r="C95" s="50">
        <f>C35</f>
        <v>-0.01094851</v>
      </c>
      <c r="D95" s="50">
        <f>D35</f>
        <v>-0.01029792</v>
      </c>
      <c r="E95" s="50">
        <f>E35</f>
        <v>-0.003428709</v>
      </c>
      <c r="F95" s="50">
        <f>F35</f>
        <v>0.005533176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0.25821574329147906</v>
      </c>
      <c r="C103">
        <f>C63*10000/C62</f>
        <v>-1.95640796465663</v>
      </c>
      <c r="D103">
        <f>D63*10000/D62</f>
        <v>-1.3159079488492305</v>
      </c>
      <c r="E103">
        <f>E63*10000/E62</f>
        <v>-2.2404295251157174</v>
      </c>
      <c r="F103">
        <f>F63*10000/F62</f>
        <v>-4.391044453872693</v>
      </c>
      <c r="G103">
        <f>AVERAGE(C103:E103)</f>
        <v>-1.837581812873859</v>
      </c>
      <c r="H103">
        <f>STDEV(C103:E103)</f>
        <v>0.47357657987509866</v>
      </c>
      <c r="I103">
        <f>(B103*B4+C103*C4+D103*D4+E103*E4+F103*F4)/SUM(B4:F4)</f>
        <v>-1.8739672810408516</v>
      </c>
      <c r="K103">
        <f>(LN(H103)+LN(H123))/2-LN(K114*K115^3)</f>
        <v>-4.158068846934664</v>
      </c>
    </row>
    <row r="104" spans="1:11" ht="12.75">
      <c r="A104" t="s">
        <v>68</v>
      </c>
      <c r="B104">
        <f>B64*10000/B62</f>
        <v>-0.17355723998223882</v>
      </c>
      <c r="C104">
        <f>C64*10000/C62</f>
        <v>-0.9250964426765259</v>
      </c>
      <c r="D104">
        <f>D64*10000/D62</f>
        <v>-0.1705539071628392</v>
      </c>
      <c r="E104">
        <f>E64*10000/E62</f>
        <v>0.1517415631530286</v>
      </c>
      <c r="F104">
        <f>F64*10000/F62</f>
        <v>-1.92020181026862</v>
      </c>
      <c r="G104">
        <f>AVERAGE(C104:E104)</f>
        <v>-0.31463626222877883</v>
      </c>
      <c r="H104">
        <f>STDEV(C104:E104)</f>
        <v>0.5526887157168613</v>
      </c>
      <c r="I104">
        <f>(B104*B4+C104*C4+D104*D4+E104*E4+F104*F4)/SUM(B4:F4)</f>
        <v>-0.5080519625559637</v>
      </c>
      <c r="K104">
        <f>(LN(H104)+LN(H124))/2-LN(K114*K115^4)</f>
        <v>-3.549102759889774</v>
      </c>
    </row>
    <row r="105" spans="1:11" ht="12.75">
      <c r="A105" t="s">
        <v>69</v>
      </c>
      <c r="B105">
        <f>B65*10000/B62</f>
        <v>0.8076822880820415</v>
      </c>
      <c r="C105">
        <f>C65*10000/C62</f>
        <v>1.003333005172025</v>
      </c>
      <c r="D105">
        <f>D65*10000/D62</f>
        <v>0.3318215623688369</v>
      </c>
      <c r="E105">
        <f>E65*10000/E62</f>
        <v>0.512384934419148</v>
      </c>
      <c r="F105">
        <f>F65*10000/F62</f>
        <v>0.010362011264330626</v>
      </c>
      <c r="G105">
        <f>AVERAGE(C105:E105)</f>
        <v>0.6158465006533367</v>
      </c>
      <c r="H105">
        <f>STDEV(C105:E105)</f>
        <v>0.34750557724967274</v>
      </c>
      <c r="I105">
        <f>(B105*B4+C105*C4+D105*D4+E105*E4+F105*F4)/SUM(B4:F4)</f>
        <v>0.5629960135940348</v>
      </c>
      <c r="K105">
        <f>(LN(H105)+LN(H125))/2-LN(K114*K115^5)</f>
        <v>-3.7265005453242424</v>
      </c>
    </row>
    <row r="106" spans="1:11" ht="12.75">
      <c r="A106" t="s">
        <v>70</v>
      </c>
      <c r="B106">
        <f>B66*10000/B62</f>
        <v>3.1821133331679374</v>
      </c>
      <c r="C106">
        <f>C66*10000/C62</f>
        <v>1.757865893185216</v>
      </c>
      <c r="D106">
        <f>D66*10000/D62</f>
        <v>1.4323457460554134</v>
      </c>
      <c r="E106">
        <f>E66*10000/E62</f>
        <v>0.9102387592442109</v>
      </c>
      <c r="F106">
        <f>F66*10000/F62</f>
        <v>13.385502090596615</v>
      </c>
      <c r="G106">
        <f>AVERAGE(C106:E106)</f>
        <v>1.3668167994949467</v>
      </c>
      <c r="H106">
        <f>STDEV(C106:E106)</f>
        <v>0.42759615488946434</v>
      </c>
      <c r="I106">
        <f>(B106*B4+C106*C4+D106*D4+E106*E4+F106*F4)/SUM(B4:F4)</f>
        <v>3.2313621749172947</v>
      </c>
      <c r="K106">
        <f>(LN(H106)+LN(H126))/2-LN(K114*K115^6)</f>
        <v>-3.7700518981060367</v>
      </c>
    </row>
    <row r="107" spans="1:11" ht="12.75">
      <c r="A107" t="s">
        <v>71</v>
      </c>
      <c r="B107">
        <f>B67*10000/B62</f>
        <v>-0.22322178939348358</v>
      </c>
      <c r="C107">
        <f>C67*10000/C62</f>
        <v>-0.1676024699293937</v>
      </c>
      <c r="D107">
        <f>D67*10000/D62</f>
        <v>-0.09216428489704066</v>
      </c>
      <c r="E107">
        <f>E67*10000/E62</f>
        <v>-0.07897111692323684</v>
      </c>
      <c r="F107">
        <f>F67*10000/F62</f>
        <v>-0.4892452808449705</v>
      </c>
      <c r="G107">
        <f>AVERAGE(C107:E107)</f>
        <v>-0.11291262391655706</v>
      </c>
      <c r="H107">
        <f>STDEV(C107:E107)</f>
        <v>0.04781996824525389</v>
      </c>
      <c r="I107">
        <f>(B107*B4+C107*C4+D107*D4+E107*E4+F107*F4)/SUM(B4:F4)</f>
        <v>-0.17904842489061987</v>
      </c>
      <c r="K107">
        <f>(LN(H107)+LN(H127))/2-LN(K114*K115^7)</f>
        <v>-4.16057005224228</v>
      </c>
    </row>
    <row r="108" spans="1:9" ht="12.75">
      <c r="A108" t="s">
        <v>72</v>
      </c>
      <c r="B108">
        <f>B68*10000/B62</f>
        <v>0.028006776801056035</v>
      </c>
      <c r="C108">
        <f>C68*10000/C62</f>
        <v>-0.221259297870204</v>
      </c>
      <c r="D108">
        <f>D68*10000/D62</f>
        <v>-0.020136991234592023</v>
      </c>
      <c r="E108">
        <f>E68*10000/E62</f>
        <v>-0.04528710689047847</v>
      </c>
      <c r="F108">
        <f>F68*10000/F62</f>
        <v>-0.04460803112378115</v>
      </c>
      <c r="G108">
        <f>AVERAGE(C108:E108)</f>
        <v>-0.09556113199842485</v>
      </c>
      <c r="H108">
        <f>STDEV(C108:E108)</f>
        <v>0.10958172181994175</v>
      </c>
      <c r="I108">
        <f>(B108*B4+C108*C4+D108*D4+E108*E4+F108*F4)/SUM(B4:F4)</f>
        <v>-0.07085139430035216</v>
      </c>
    </row>
    <row r="109" spans="1:9" ht="12.75">
      <c r="A109" t="s">
        <v>73</v>
      </c>
      <c r="B109">
        <f>B69*10000/B62</f>
        <v>0.08933835606338486</v>
      </c>
      <c r="C109">
        <f>C69*10000/C62</f>
        <v>0.1588047442155989</v>
      </c>
      <c r="D109">
        <f>D69*10000/D62</f>
        <v>0.00820623085492787</v>
      </c>
      <c r="E109">
        <f>E69*10000/E62</f>
        <v>0.1314888784141777</v>
      </c>
      <c r="F109">
        <f>F69*10000/F62</f>
        <v>0.18126192171893202</v>
      </c>
      <c r="G109">
        <f>AVERAGE(C109:E109)</f>
        <v>0.09949995116156814</v>
      </c>
      <c r="H109">
        <f>STDEV(C109:E109)</f>
        <v>0.08023370025550743</v>
      </c>
      <c r="I109">
        <f>(B109*B4+C109*C4+D109*D4+E109*E4+F109*F4)/SUM(B4:F4)</f>
        <v>0.10893022888989018</v>
      </c>
    </row>
    <row r="110" spans="1:11" ht="12.75">
      <c r="A110" t="s">
        <v>74</v>
      </c>
      <c r="B110">
        <f>B70*10000/B62</f>
        <v>-0.3061539975618043</v>
      </c>
      <c r="C110">
        <f>C70*10000/C62</f>
        <v>-0.04416231675949705</v>
      </c>
      <c r="D110">
        <f>D70*10000/D62</f>
        <v>-0.0007971303000355428</v>
      </c>
      <c r="E110">
        <f>E70*10000/E62</f>
        <v>0.014102485524440687</v>
      </c>
      <c r="F110">
        <f>F70*10000/F62</f>
        <v>-0.3485108932658261</v>
      </c>
      <c r="G110">
        <f>AVERAGE(C110:E110)</f>
        <v>-0.010285653845030636</v>
      </c>
      <c r="H110">
        <f>STDEV(C110:E110)</f>
        <v>0.030269140318062118</v>
      </c>
      <c r="I110">
        <f>(B110*B4+C110*C4+D110*D4+E110*E4+F110*F4)/SUM(B4:F4)</f>
        <v>-0.09825335687722768</v>
      </c>
      <c r="K110">
        <f>EXP(AVERAGE(K103:K107))</f>
        <v>0.02079882424616162</v>
      </c>
    </row>
    <row r="111" spans="1:9" ht="12.75">
      <c r="A111" t="s">
        <v>75</v>
      </c>
      <c r="B111">
        <f>B71*10000/B62</f>
        <v>-0.057084316683872774</v>
      </c>
      <c r="C111">
        <f>C71*10000/C62</f>
        <v>-0.04931969629304017</v>
      </c>
      <c r="D111">
        <f>D71*10000/D62</f>
        <v>-0.028783815698374758</v>
      </c>
      <c r="E111">
        <f>E71*10000/E62</f>
        <v>-0.015146020876691816</v>
      </c>
      <c r="F111">
        <f>F71*10000/F62</f>
        <v>-0.06591261784493199</v>
      </c>
      <c r="G111">
        <f>AVERAGE(C111:E111)</f>
        <v>-0.03108317762270225</v>
      </c>
      <c r="H111">
        <f>STDEV(C111:E111)</f>
        <v>0.01720248010636165</v>
      </c>
      <c r="I111">
        <f>(B111*B4+C111*C4+D111*D4+E111*E4+F111*F4)/SUM(B4:F4)</f>
        <v>-0.03949248907180804</v>
      </c>
    </row>
    <row r="112" spans="1:9" ht="12.75">
      <c r="A112" t="s">
        <v>76</v>
      </c>
      <c r="B112">
        <f>B72*10000/B62</f>
        <v>-0.037025881538305515</v>
      </c>
      <c r="C112">
        <f>C72*10000/C62</f>
        <v>-0.02941854651218816</v>
      </c>
      <c r="D112">
        <f>D72*10000/D62</f>
        <v>-0.05284289438306705</v>
      </c>
      <c r="E112">
        <f>E72*10000/E62</f>
        <v>-0.05684459167459174</v>
      </c>
      <c r="F112">
        <f>F72*10000/F62</f>
        <v>-0.0696712859512591</v>
      </c>
      <c r="G112">
        <f>AVERAGE(C112:E112)</f>
        <v>-0.04636867752328231</v>
      </c>
      <c r="H112">
        <f>STDEV(C112:E112)</f>
        <v>0.014814978949468384</v>
      </c>
      <c r="I112">
        <f>(B112*B4+C112*C4+D112*D4+E112*E4+F112*F4)/SUM(B4:F4)</f>
        <v>-0.0481195883550072</v>
      </c>
    </row>
    <row r="113" spans="1:9" ht="12.75">
      <c r="A113" t="s">
        <v>77</v>
      </c>
      <c r="B113">
        <f>B73*10000/B62</f>
        <v>0.03649735271739361</v>
      </c>
      <c r="C113">
        <f>C73*10000/C62</f>
        <v>0.024922148411991796</v>
      </c>
      <c r="D113">
        <f>D73*10000/D62</f>
        <v>0.02141016124251304</v>
      </c>
      <c r="E113">
        <f>E73*10000/E62</f>
        <v>0.019805338061968953</v>
      </c>
      <c r="F113">
        <f>F73*10000/F62</f>
        <v>-0.008014994601608674</v>
      </c>
      <c r="G113">
        <f>AVERAGE(C113:E113)</f>
        <v>0.02204588257215793</v>
      </c>
      <c r="H113">
        <f>STDEV(C113:E113)</f>
        <v>0.002616972152364133</v>
      </c>
      <c r="I113">
        <f>(B113*B4+C113*C4+D113*D4+E113*E4+F113*F4)/SUM(B4:F4)</f>
        <v>0.020136016944718487</v>
      </c>
    </row>
    <row r="114" spans="1:11" ht="12.75">
      <c r="A114" t="s">
        <v>78</v>
      </c>
      <c r="B114">
        <f>B74*10000/B62</f>
        <v>-0.20562042726333177</v>
      </c>
      <c r="C114">
        <f>C74*10000/C62</f>
        <v>-0.1951680639935746</v>
      </c>
      <c r="D114">
        <f>D74*10000/D62</f>
        <v>-0.19652358768610656</v>
      </c>
      <c r="E114">
        <f>E74*10000/E62</f>
        <v>-0.18791871267736437</v>
      </c>
      <c r="F114">
        <f>F74*10000/F62</f>
        <v>-0.15168700351391828</v>
      </c>
      <c r="G114">
        <f>AVERAGE(C114:E114)</f>
        <v>-0.19320345478568182</v>
      </c>
      <c r="H114">
        <f>STDEV(C114:E114)</f>
        <v>0.004626633277429157</v>
      </c>
      <c r="I114">
        <f>(B114*B4+C114*C4+D114*D4+E114*E4+F114*F4)/SUM(B4:F4)</f>
        <v>-0.18947157960773647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-0.004154481182356538</v>
      </c>
      <c r="C115">
        <f>C75*10000/C62</f>
        <v>-0.007523428316893819</v>
      </c>
      <c r="D115">
        <f>D75*10000/D62</f>
        <v>-0.007667047497999857</v>
      </c>
      <c r="E115">
        <f>E75*10000/E62</f>
        <v>-0.016930070664341854</v>
      </c>
      <c r="F115">
        <f>F75*10000/F62</f>
        <v>-0.011511820614367462</v>
      </c>
      <c r="G115">
        <f>AVERAGE(C115:E115)</f>
        <v>-0.010706848826411841</v>
      </c>
      <c r="H115">
        <f>STDEV(C115:E115)</f>
        <v>0.005389946581401543</v>
      </c>
      <c r="I115">
        <f>(B115*B4+C115*C4+D115*D4+E115*E4+F115*F4)/SUM(B4:F4)</f>
        <v>-0.009864904146141688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52.276348563956226</v>
      </c>
      <c r="C122">
        <f>C82*10000/C62</f>
        <v>23.627629005763318</v>
      </c>
      <c r="D122">
        <f>D82*10000/D62</f>
        <v>-12.249525222756874</v>
      </c>
      <c r="E122">
        <f>E82*10000/E62</f>
        <v>-13.928696334557058</v>
      </c>
      <c r="F122">
        <f>F82*10000/F62</f>
        <v>-54.14218913969157</v>
      </c>
      <c r="G122">
        <f>AVERAGE(C122:E122)</f>
        <v>-0.8501975171835383</v>
      </c>
      <c r="H122">
        <f>STDEV(C122:E122)</f>
        <v>21.215039414794553</v>
      </c>
      <c r="I122">
        <f>(B122*B4+C122*C4+D122*D4+E122*E4+F122*F4)/SUM(B4:F4)</f>
        <v>-0.247607654654945</v>
      </c>
    </row>
    <row r="123" spans="1:9" ht="12.75">
      <c r="A123" t="s">
        <v>82</v>
      </c>
      <c r="B123">
        <f>B83*10000/B62</f>
        <v>5.479454972956731</v>
      </c>
      <c r="C123">
        <f>C83*10000/C62</f>
        <v>-1.6518411166313915</v>
      </c>
      <c r="D123">
        <f>D83*10000/D62</f>
        <v>-0.20879071068944444</v>
      </c>
      <c r="E123">
        <f>E83*10000/E62</f>
        <v>0.7463136601263516</v>
      </c>
      <c r="F123">
        <f>F83*10000/F62</f>
        <v>6.868360117167094</v>
      </c>
      <c r="G123">
        <f>AVERAGE(C123:E123)</f>
        <v>-0.37143938906482815</v>
      </c>
      <c r="H123">
        <f>STDEV(C123:E123)</f>
        <v>1.2073224622090153</v>
      </c>
      <c r="I123">
        <f>(B123*B4+C123*C4+D123*D4+E123*E4+F123*F4)/SUM(B4:F4)</f>
        <v>1.4417861359406576</v>
      </c>
    </row>
    <row r="124" spans="1:9" ht="12.75">
      <c r="A124" t="s">
        <v>83</v>
      </c>
      <c r="B124">
        <f>B84*10000/B62</f>
        <v>-0.3798307102239465</v>
      </c>
      <c r="C124">
        <f>C84*10000/C62</f>
        <v>-2.303093839042613</v>
      </c>
      <c r="D124">
        <f>D84*10000/D62</f>
        <v>-3.649514770355081</v>
      </c>
      <c r="E124">
        <f>E84*10000/E62</f>
        <v>-4.42056033150385</v>
      </c>
      <c r="F124">
        <f>F84*10000/F62</f>
        <v>0.3190643482848495</v>
      </c>
      <c r="G124">
        <f>AVERAGE(C124:E124)</f>
        <v>-3.4577229803005145</v>
      </c>
      <c r="H124">
        <f>STDEV(C124:E124)</f>
        <v>1.0716828610756435</v>
      </c>
      <c r="I124">
        <f>(B124*B4+C124*C4+D124*D4+E124*E4+F124*F4)/SUM(B4:F4)</f>
        <v>-2.508277106807882</v>
      </c>
    </row>
    <row r="125" spans="1:9" ht="12.75">
      <c r="A125" t="s">
        <v>84</v>
      </c>
      <c r="B125">
        <f>B85*10000/B62</f>
        <v>0.6882697161219219</v>
      </c>
      <c r="C125">
        <f>C85*10000/C62</f>
        <v>-1.197963163679855</v>
      </c>
      <c r="D125">
        <f>D85*10000/D62</f>
        <v>-0.9395330084870483</v>
      </c>
      <c r="E125">
        <f>E85*10000/E62</f>
        <v>-0.4749984194832062</v>
      </c>
      <c r="F125">
        <f>F85*10000/F62</f>
        <v>-1.5341769566206143</v>
      </c>
      <c r="G125">
        <f>AVERAGE(C125:E125)</f>
        <v>-0.8708315305500366</v>
      </c>
      <c r="H125">
        <f>STDEV(C125:E125)</f>
        <v>0.3663460456192731</v>
      </c>
      <c r="I125">
        <f>(B125*B4+C125*C4+D125*D4+E125*E4+F125*F4)/SUM(B4:F4)</f>
        <v>-0.7330676360421787</v>
      </c>
    </row>
    <row r="126" spans="1:9" ht="12.75">
      <c r="A126" t="s">
        <v>85</v>
      </c>
      <c r="B126">
        <f>B86*10000/B62</f>
        <v>0.586932740961885</v>
      </c>
      <c r="C126">
        <f>C86*10000/C62</f>
        <v>-0.14603437333310668</v>
      </c>
      <c r="D126">
        <f>D86*10000/D62</f>
        <v>0.010538300783737657</v>
      </c>
      <c r="E126">
        <f>E86*10000/E62</f>
        <v>-0.016779998667673223</v>
      </c>
      <c r="F126">
        <f>F86*10000/F62</f>
        <v>1.1422642299519774</v>
      </c>
      <c r="G126">
        <f>AVERAGE(C126:E126)</f>
        <v>-0.05075869040568074</v>
      </c>
      <c r="H126">
        <f>STDEV(C126:E126)</f>
        <v>0.0836341090058045</v>
      </c>
      <c r="I126">
        <f>(B126*B4+C126*C4+D126*D4+E126*E4+F126*F4)/SUM(B4:F4)</f>
        <v>0.2006741243937455</v>
      </c>
    </row>
    <row r="127" spans="1:9" ht="12.75">
      <c r="A127" t="s">
        <v>86</v>
      </c>
      <c r="B127">
        <f>B87*10000/B62</f>
        <v>0.19686985214414573</v>
      </c>
      <c r="C127">
        <f>C87*10000/C62</f>
        <v>0.5101123308286828</v>
      </c>
      <c r="D127">
        <f>D87*10000/D62</f>
        <v>0.7197815286599236</v>
      </c>
      <c r="E127">
        <f>E87*10000/E62</f>
        <v>0.6236275179515322</v>
      </c>
      <c r="F127">
        <f>F87*10000/F62</f>
        <v>0.7354743306649422</v>
      </c>
      <c r="G127">
        <f>AVERAGE(C127:E127)</f>
        <v>0.6178404591467128</v>
      </c>
      <c r="H127">
        <f>STDEV(C127:E127)</f>
        <v>0.10495432657592994</v>
      </c>
      <c r="I127">
        <f>(B127*B4+C127*C4+D127*D4+E127*E4+F127*F4)/SUM(B4:F4)</f>
        <v>0.572461216735426</v>
      </c>
    </row>
    <row r="128" spans="1:9" ht="12.75">
      <c r="A128" t="s">
        <v>87</v>
      </c>
      <c r="B128">
        <f>B88*10000/B62</f>
        <v>-0.15615849295501488</v>
      </c>
      <c r="C128">
        <f>C88*10000/C62</f>
        <v>-0.39339250637974416</v>
      </c>
      <c r="D128">
        <f>D88*10000/D62</f>
        <v>-0.3983202926735679</v>
      </c>
      <c r="E128">
        <f>E88*10000/E62</f>
        <v>-0.40089880051545335</v>
      </c>
      <c r="F128">
        <f>F88*10000/F62</f>
        <v>-0.06913396446960457</v>
      </c>
      <c r="G128">
        <f>AVERAGE(C128:E128)</f>
        <v>-0.39753719985625513</v>
      </c>
      <c r="H128">
        <f>STDEV(C128:E128)</f>
        <v>0.0038139269373398117</v>
      </c>
      <c r="I128">
        <f>(B128*B4+C128*C4+D128*D4+E128*E4+F128*F4)/SUM(B4:F4)</f>
        <v>-0.31877784072373777</v>
      </c>
    </row>
    <row r="129" spans="1:9" ht="12.75">
      <c r="A129" t="s">
        <v>88</v>
      </c>
      <c r="B129">
        <f>B89*10000/B62</f>
        <v>0.06454978443293613</v>
      </c>
      <c r="C129">
        <f>C89*10000/C62</f>
        <v>0.00782763526259722</v>
      </c>
      <c r="D129">
        <f>D89*10000/D62</f>
        <v>-0.03429601373527657</v>
      </c>
      <c r="E129">
        <f>E89*10000/E62</f>
        <v>0.15363703165945056</v>
      </c>
      <c r="F129">
        <f>F89*10000/F62</f>
        <v>-0.003085642613998669</v>
      </c>
      <c r="G129">
        <f>AVERAGE(C129:E129)</f>
        <v>0.042389551062257065</v>
      </c>
      <c r="H129">
        <f>STDEV(C129:E129)</f>
        <v>0.09861846635210479</v>
      </c>
      <c r="I129">
        <f>(B129*B4+C129*C4+D129*D4+E129*E4+F129*F4)/SUM(B4:F4)</f>
        <v>0.039563166581902925</v>
      </c>
    </row>
    <row r="130" spans="1:9" ht="12.75">
      <c r="A130" t="s">
        <v>89</v>
      </c>
      <c r="B130">
        <f>B90*10000/B62</f>
        <v>0.14181979217921442</v>
      </c>
      <c r="C130">
        <f>C90*10000/C62</f>
        <v>0.02750925434414785</v>
      </c>
      <c r="D130">
        <f>D90*10000/D62</f>
        <v>-0.02026255389619087</v>
      </c>
      <c r="E130">
        <f>E90*10000/E62</f>
        <v>-0.06296412805769078</v>
      </c>
      <c r="F130">
        <f>F90*10000/F62</f>
        <v>0.18138787070373322</v>
      </c>
      <c r="G130">
        <f>AVERAGE(C130:E130)</f>
        <v>-0.018572475869911266</v>
      </c>
      <c r="H130">
        <f>STDEV(C130:E130)</f>
        <v>0.04526036349399456</v>
      </c>
      <c r="I130">
        <f>(B130*B4+C130*C4+D130*D4+E130*E4+F130*F4)/SUM(B4:F4)</f>
        <v>0.03132380134366209</v>
      </c>
    </row>
    <row r="131" spans="1:9" ht="12.75">
      <c r="A131" t="s">
        <v>90</v>
      </c>
      <c r="B131">
        <f>B91*10000/B62</f>
        <v>-0.00958652893433366</v>
      </c>
      <c r="C131">
        <f>C91*10000/C62</f>
        <v>0.05062036117667062</v>
      </c>
      <c r="D131">
        <f>D91*10000/D62</f>
        <v>0.036482658688465</v>
      </c>
      <c r="E131">
        <f>E91*10000/E62</f>
        <v>0.021986868031734413</v>
      </c>
      <c r="F131">
        <f>F91*10000/F62</f>
        <v>0.020482852791178556</v>
      </c>
      <c r="G131">
        <f>AVERAGE(C131:E131)</f>
        <v>0.03636329596562334</v>
      </c>
      <c r="H131">
        <f>STDEV(C131:E131)</f>
        <v>0.01431711975276384</v>
      </c>
      <c r="I131">
        <f>(B131*B4+C131*C4+D131*D4+E131*E4+F131*F4)/SUM(B4:F4)</f>
        <v>0.027582145438867476</v>
      </c>
    </row>
    <row r="132" spans="1:9" ht="12.75">
      <c r="A132" t="s">
        <v>91</v>
      </c>
      <c r="B132">
        <f>B92*10000/B62</f>
        <v>0.04166156438111463</v>
      </c>
      <c r="C132">
        <f>C92*10000/C62</f>
        <v>-0.006307097697939969</v>
      </c>
      <c r="D132">
        <f>D92*10000/D62</f>
        <v>0.006185742158523991</v>
      </c>
      <c r="E132">
        <f>E92*10000/E62</f>
        <v>-0.02390095451797918</v>
      </c>
      <c r="F132">
        <f>F92*10000/F62</f>
        <v>0.010066293438072235</v>
      </c>
      <c r="G132">
        <f>AVERAGE(C132:E132)</f>
        <v>-0.008007436685798385</v>
      </c>
      <c r="H132">
        <f>STDEV(C132:E132)</f>
        <v>0.015115247061533603</v>
      </c>
      <c r="I132">
        <f>(B132*B4+C132*C4+D132*D4+E132*E4+F132*F4)/SUM(B4:F4)</f>
        <v>0.0016004912753570491</v>
      </c>
    </row>
    <row r="133" spans="1:9" ht="12.75">
      <c r="A133" t="s">
        <v>92</v>
      </c>
      <c r="B133">
        <f>B93*10000/B62</f>
        <v>0.13033115166947024</v>
      </c>
      <c r="C133">
        <f>C93*10000/C62</f>
        <v>0.14257514560409154</v>
      </c>
      <c r="D133">
        <f>D93*10000/D62</f>
        <v>0.14200334256202596</v>
      </c>
      <c r="E133">
        <f>E93*10000/E62</f>
        <v>0.13591347516154284</v>
      </c>
      <c r="F133">
        <f>F93*10000/F62</f>
        <v>0.1048693447228571</v>
      </c>
      <c r="G133">
        <f>AVERAGE(C133:E133)</f>
        <v>0.1401639877758868</v>
      </c>
      <c r="H133">
        <f>STDEV(C133:E133)</f>
        <v>0.0036921379705059446</v>
      </c>
      <c r="I133">
        <f>(B133*B4+C133*C4+D133*D4+E133*E4+F133*F4)/SUM(B4:F4)</f>
        <v>0.1340347804398083</v>
      </c>
    </row>
    <row r="134" spans="1:9" ht="12.75">
      <c r="A134" t="s">
        <v>93</v>
      </c>
      <c r="B134">
        <f>B94*10000/B62</f>
        <v>-0.004829912382977282</v>
      </c>
      <c r="C134">
        <f>C94*10000/C62</f>
        <v>0.00067086979000965</v>
      </c>
      <c r="D134">
        <f>D94*10000/D62</f>
        <v>-0.00411644737793827</v>
      </c>
      <c r="E134">
        <f>E94*10000/E62</f>
        <v>0.0036481035457292905</v>
      </c>
      <c r="F134">
        <f>F94*10000/F62</f>
        <v>-0.02921761299692383</v>
      </c>
      <c r="G134">
        <f>AVERAGE(C134:E134)</f>
        <v>6.750865260022355E-05</v>
      </c>
      <c r="H134">
        <f>STDEV(C134:E134)</f>
        <v>0.003917281743525565</v>
      </c>
      <c r="I134">
        <f>(B134*B4+C134*C4+D134*D4+E134*E4+F134*F4)/SUM(B4:F4)</f>
        <v>-0.004543897605886331</v>
      </c>
    </row>
    <row r="135" spans="1:9" ht="12.75">
      <c r="A135" t="s">
        <v>94</v>
      </c>
      <c r="B135">
        <f>B95*10000/B62</f>
        <v>-0.0021264877851360844</v>
      </c>
      <c r="C135">
        <f>C95*10000/C62</f>
        <v>-0.010948498819129338</v>
      </c>
      <c r="D135">
        <f>D95*10000/D62</f>
        <v>-0.010297915296324844</v>
      </c>
      <c r="E135">
        <f>E95*10000/E62</f>
        <v>-0.0034286990084810326</v>
      </c>
      <c r="F135">
        <f>F95*10000/F62</f>
        <v>0.005533334914917469</v>
      </c>
      <c r="G135">
        <f>AVERAGE(C135:E135)</f>
        <v>-0.008225037707978404</v>
      </c>
      <c r="H135">
        <f>STDEV(C135:E135)</f>
        <v>0.0041664689390727835</v>
      </c>
      <c r="I135">
        <f>(B135*B4+C135*C4+D135*D4+E135*E4+F135*F4)/SUM(B4:F4)</f>
        <v>-0.005506753343392634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2005-01-13T09:01:41Z</cp:lastPrinted>
  <dcterms:created xsi:type="dcterms:W3CDTF">2005-01-13T09:01:41Z</dcterms:created>
  <dcterms:modified xsi:type="dcterms:W3CDTF">2005-01-16T13:54:49Z</dcterms:modified>
  <cp:category/>
  <cp:version/>
  <cp:contentType/>
  <cp:contentStatus/>
</cp:coreProperties>
</file>