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<sst xmlns="http://schemas.openxmlformats.org/spreadsheetml/2006/main" count="204" uniqueCount="98">
  <si>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15/12/2004       08:03:00</t>
  </si>
  <si>
    <t>LISSNER</t>
  </si>
  <si>
    <t>HCMQAP434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</si>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</sst>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42480"/>
        <c:crosses val="autoZero"/>
        <c:auto val="1"/>
        <c:lblOffset val="100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2792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-0.003755</v>
      </c>
      <c r="D4" s="12">
        <v>-0.003754</v>
      </c>
      <c r="E4" s="12">
        <v>-0.003757</v>
      </c>
      <c r="F4" s="24">
        <v>-0.002088</v>
      </c>
      <c r="G4" s="34">
        <v>-0.011707</v>
      </c>
    </row>
    <row r="5" spans="1:7" ht="12.75" thickBot="1">
      <c r="A5" s="44" t="s">
        <v>13</v>
      </c>
      <c r="B5" s="45">
        <v>9.578681</v>
      </c>
      <c r="C5" s="46">
        <v>4.280613</v>
      </c>
      <c r="D5" s="46">
        <v>-0.796582</v>
      </c>
      <c r="E5" s="46">
        <v>-4.931779</v>
      </c>
      <c r="F5" s="47">
        <v>-7.66257</v>
      </c>
      <c r="G5" s="48">
        <v>5.813008</v>
      </c>
    </row>
    <row r="6" spans="1:7" ht="12.75" thickTop="1">
      <c r="A6" s="6" t="s">
        <v>14</v>
      </c>
      <c r="B6" s="39">
        <v>16.93406</v>
      </c>
      <c r="C6" s="40">
        <v>48.30785</v>
      </c>
      <c r="D6" s="40">
        <v>9.363083</v>
      </c>
      <c r="E6" s="40">
        <v>21.01266</v>
      </c>
      <c r="F6" s="41">
        <v>-159.8975</v>
      </c>
      <c r="G6" s="42">
        <v>-0.005256842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1.756669</v>
      </c>
      <c r="C8" s="13">
        <v>2.280454</v>
      </c>
      <c r="D8" s="13">
        <v>2.191194</v>
      </c>
      <c r="E8" s="13">
        <v>2.515437</v>
      </c>
      <c r="F8" s="25">
        <v>0.6563794</v>
      </c>
      <c r="G8" s="35">
        <v>2.022644</v>
      </c>
    </row>
    <row r="9" spans="1:7" ht="12">
      <c r="A9" s="20" t="s">
        <v>17</v>
      </c>
      <c r="B9" s="29">
        <v>0.005176149</v>
      </c>
      <c r="C9" s="13">
        <v>-0.2512395</v>
      </c>
      <c r="D9" s="13">
        <v>-0.189441</v>
      </c>
      <c r="E9" s="13">
        <v>-0.1570263</v>
      </c>
      <c r="F9" s="25">
        <v>-1.532879</v>
      </c>
      <c r="G9" s="35">
        <v>-0.3481744</v>
      </c>
    </row>
    <row r="10" spans="1:7" ht="12">
      <c r="A10" s="20" t="s">
        <v>18</v>
      </c>
      <c r="B10" s="29">
        <v>-0.0470678</v>
      </c>
      <c r="C10" s="13">
        <v>-0.4111679</v>
      </c>
      <c r="D10" s="13">
        <v>-0.4512167</v>
      </c>
      <c r="E10" s="13">
        <v>-0.2534826</v>
      </c>
      <c r="F10" s="25">
        <v>-3.361777</v>
      </c>
      <c r="G10" s="35">
        <v>-0.724802</v>
      </c>
    </row>
    <row r="11" spans="1:7" ht="12">
      <c r="A11" s="21" t="s">
        <v>19</v>
      </c>
      <c r="B11" s="31">
        <v>3.75892</v>
      </c>
      <c r="C11" s="15">
        <v>1.948671</v>
      </c>
      <c r="D11" s="15">
        <v>2.576352</v>
      </c>
      <c r="E11" s="15">
        <v>2.123873</v>
      </c>
      <c r="F11" s="27">
        <v>14.34181</v>
      </c>
      <c r="G11" s="37">
        <v>4.060877</v>
      </c>
    </row>
    <row r="12" spans="1:7" ht="12">
      <c r="A12" s="20" t="s">
        <v>20</v>
      </c>
      <c r="B12" s="29">
        <v>-0.3447486</v>
      </c>
      <c r="C12" s="13">
        <v>0.01734734</v>
      </c>
      <c r="D12" s="13">
        <v>0.07679203</v>
      </c>
      <c r="E12" s="13">
        <v>0.1311189</v>
      </c>
      <c r="F12" s="25">
        <v>-0.5570476</v>
      </c>
      <c r="G12" s="35">
        <v>-0.07012787</v>
      </c>
    </row>
    <row r="13" spans="1:7" ht="12">
      <c r="A13" s="20" t="s">
        <v>21</v>
      </c>
      <c r="B13" s="29">
        <v>-0.1138889</v>
      </c>
      <c r="C13" s="13">
        <v>-0.08579035</v>
      </c>
      <c r="D13" s="13">
        <v>-0.003944008</v>
      </c>
      <c r="E13" s="13">
        <v>0.03326825</v>
      </c>
      <c r="F13" s="25">
        <v>-0.2550771</v>
      </c>
      <c r="G13" s="35">
        <v>-0.06418252</v>
      </c>
    </row>
    <row r="14" spans="1:7" ht="12">
      <c r="A14" s="20" t="s">
        <v>22</v>
      </c>
      <c r="B14" s="29">
        <v>-0.08144504</v>
      </c>
      <c r="C14" s="13">
        <v>0.06262709</v>
      </c>
      <c r="D14" s="13">
        <v>-0.005673337</v>
      </c>
      <c r="E14" s="13">
        <v>-0.02813661</v>
      </c>
      <c r="F14" s="25">
        <v>-0.06040933</v>
      </c>
      <c r="G14" s="35">
        <v>-0.01292418</v>
      </c>
    </row>
    <row r="15" spans="1:7" ht="12">
      <c r="A15" s="21" t="s">
        <v>23</v>
      </c>
      <c r="B15" s="31">
        <v>-0.4194464</v>
      </c>
      <c r="C15" s="15">
        <v>-0.1831149</v>
      </c>
      <c r="D15" s="15">
        <v>-0.08474843</v>
      </c>
      <c r="E15" s="15">
        <v>-0.120219</v>
      </c>
      <c r="F15" s="27">
        <v>-0.3851092</v>
      </c>
      <c r="G15" s="37">
        <v>-0.2054965</v>
      </c>
    </row>
    <row r="16" spans="1:7" ht="12">
      <c r="A16" s="20" t="s">
        <v>24</v>
      </c>
      <c r="B16" s="29">
        <v>-0.02296771</v>
      </c>
      <c r="C16" s="13">
        <v>-0.03404349</v>
      </c>
      <c r="D16" s="13">
        <v>-0.01600521</v>
      </c>
      <c r="E16" s="13">
        <v>0.01140719</v>
      </c>
      <c r="F16" s="25">
        <v>-0.02007442</v>
      </c>
      <c r="G16" s="35">
        <v>-0.01529701</v>
      </c>
    </row>
    <row r="17" spans="1:7" ht="12">
      <c r="A17" s="20" t="s">
        <v>25</v>
      </c>
      <c r="B17" s="29">
        <v>-0.04173651</v>
      </c>
      <c r="C17" s="13">
        <v>-0.03181639</v>
      </c>
      <c r="D17" s="13">
        <v>-0.04494405</v>
      </c>
      <c r="E17" s="13">
        <v>-0.03554798</v>
      </c>
      <c r="F17" s="25">
        <v>-0.04743971</v>
      </c>
      <c r="G17" s="35">
        <v>-0.03939481</v>
      </c>
    </row>
    <row r="18" spans="1:7" ht="12">
      <c r="A18" s="20" t="s">
        <v>26</v>
      </c>
      <c r="B18" s="29">
        <v>0.000666111</v>
      </c>
      <c r="C18" s="13">
        <v>-0.001809243</v>
      </c>
      <c r="D18" s="13">
        <v>0.01338141</v>
      </c>
      <c r="E18" s="13">
        <v>0.01319232</v>
      </c>
      <c r="F18" s="25">
        <v>0.04316559</v>
      </c>
      <c r="G18" s="35">
        <v>0.01184334</v>
      </c>
    </row>
    <row r="19" spans="1:7" ht="12">
      <c r="A19" s="21" t="s">
        <v>27</v>
      </c>
      <c r="B19" s="31">
        <v>-0.2110381</v>
      </c>
      <c r="C19" s="15">
        <v>-0.1868253</v>
      </c>
      <c r="D19" s="15">
        <v>-0.1949999</v>
      </c>
      <c r="E19" s="15">
        <v>-0.1944433</v>
      </c>
      <c r="F19" s="27">
        <v>-0.1482035</v>
      </c>
      <c r="G19" s="37">
        <v>-0.1889612</v>
      </c>
    </row>
    <row r="20" spans="1:7" ht="12.75" thickBot="1">
      <c r="A20" s="44" t="s">
        <v>28</v>
      </c>
      <c r="B20" s="45">
        <v>0.001539486</v>
      </c>
      <c r="C20" s="46">
        <v>-0.002505126</v>
      </c>
      <c r="D20" s="46">
        <v>-0.007792107</v>
      </c>
      <c r="E20" s="46">
        <v>-0.008582578</v>
      </c>
      <c r="F20" s="47">
        <v>-0.002982739</v>
      </c>
      <c r="G20" s="48">
        <v>-0.0047188</v>
      </c>
    </row>
    <row r="21" spans="1:7" ht="12.75" thickTop="1">
      <c r="A21" s="6" t="s">
        <v>29</v>
      </c>
      <c r="B21" s="39">
        <v>-114.768</v>
      </c>
      <c r="C21" s="40">
        <v>76.14951</v>
      </c>
      <c r="D21" s="40">
        <v>-5.928888</v>
      </c>
      <c r="E21" s="40">
        <v>29.76325</v>
      </c>
      <c r="F21" s="41">
        <v>-55.6702</v>
      </c>
      <c r="G21" s="43">
        <v>0.01260274</v>
      </c>
    </row>
    <row r="22" spans="1:7" ht="12">
      <c r="A22" s="20" t="s">
        <v>30</v>
      </c>
      <c r="B22" s="29">
        <v>191.5971</v>
      </c>
      <c r="C22" s="13">
        <v>85.61434</v>
      </c>
      <c r="D22" s="13">
        <v>-15.93165</v>
      </c>
      <c r="E22" s="13">
        <v>-98.63878</v>
      </c>
      <c r="F22" s="25">
        <v>-153.2634</v>
      </c>
      <c r="G22" s="36">
        <v>0</v>
      </c>
    </row>
    <row r="23" spans="1:7" ht="12">
      <c r="A23" s="20" t="s">
        <v>31</v>
      </c>
      <c r="B23" s="29">
        <v>2.058511</v>
      </c>
      <c r="C23" s="13">
        <v>1.144381</v>
      </c>
      <c r="D23" s="13">
        <v>-0.74125</v>
      </c>
      <c r="E23" s="13">
        <v>-1.15042</v>
      </c>
      <c r="F23" s="25">
        <v>6.436201</v>
      </c>
      <c r="G23" s="35">
        <v>0.9784768</v>
      </c>
    </row>
    <row r="24" spans="1:7" ht="12">
      <c r="A24" s="20" t="s">
        <v>32</v>
      </c>
      <c r="B24" s="29">
        <v>-0.8517543</v>
      </c>
      <c r="C24" s="13">
        <v>-3.219501</v>
      </c>
      <c r="D24" s="13">
        <v>-4.313628</v>
      </c>
      <c r="E24" s="13">
        <v>-4.552841</v>
      </c>
      <c r="F24" s="25">
        <v>-2.429599</v>
      </c>
      <c r="G24" s="35">
        <v>-3.355424</v>
      </c>
    </row>
    <row r="25" spans="1:7" ht="12">
      <c r="A25" s="20" t="s">
        <v>33</v>
      </c>
      <c r="B25" s="29">
        <v>0.1273443</v>
      </c>
      <c r="C25" s="13">
        <v>0.076905</v>
      </c>
      <c r="D25" s="13">
        <v>-0.6584499</v>
      </c>
      <c r="E25" s="13">
        <v>-0.4567187</v>
      </c>
      <c r="F25" s="25">
        <v>-1.880415</v>
      </c>
      <c r="G25" s="35">
        <v>-0.4827511</v>
      </c>
    </row>
    <row r="26" spans="1:7" ht="12">
      <c r="A26" s="21" t="s">
        <v>34</v>
      </c>
      <c r="B26" s="31">
        <v>0.9822331</v>
      </c>
      <c r="C26" s="15">
        <v>0.3952782</v>
      </c>
      <c r="D26" s="15">
        <v>0.5304843</v>
      </c>
      <c r="E26" s="15">
        <v>0.2172234</v>
      </c>
      <c r="F26" s="27">
        <v>1.085743</v>
      </c>
      <c r="G26" s="37">
        <v>0.5618683</v>
      </c>
    </row>
    <row r="27" spans="1:7" ht="12">
      <c r="A27" s="20" t="s">
        <v>35</v>
      </c>
      <c r="B27" s="29">
        <v>0.3674907</v>
      </c>
      <c r="C27" s="13">
        <v>0.3511027</v>
      </c>
      <c r="D27" s="13">
        <v>-0.01541091</v>
      </c>
      <c r="E27" s="13">
        <v>0.3728436</v>
      </c>
      <c r="F27" s="25">
        <v>0.6299931</v>
      </c>
      <c r="G27" s="35">
        <v>0.3078647</v>
      </c>
    </row>
    <row r="28" spans="1:7" ht="12">
      <c r="A28" s="20" t="s">
        <v>36</v>
      </c>
      <c r="B28" s="29">
        <v>-0.07072619</v>
      </c>
      <c r="C28" s="13">
        <v>-0.04977178</v>
      </c>
      <c r="D28" s="13">
        <v>-0.3492923</v>
      </c>
      <c r="E28" s="13">
        <v>-0.420189</v>
      </c>
      <c r="F28" s="25">
        <v>-0.2864126</v>
      </c>
      <c r="G28" s="35">
        <v>-0.2456064</v>
      </c>
    </row>
    <row r="29" spans="1:7" ht="12">
      <c r="A29" s="20" t="s">
        <v>37</v>
      </c>
      <c r="B29" s="29">
        <v>0.2471059</v>
      </c>
      <c r="C29" s="13">
        <v>-0.03360939</v>
      </c>
      <c r="D29" s="13">
        <v>-0.07288373</v>
      </c>
      <c r="E29" s="13">
        <v>0.04692842</v>
      </c>
      <c r="F29" s="25">
        <v>-0.001743693</v>
      </c>
      <c r="G29" s="35">
        <v>0.02118305</v>
      </c>
    </row>
    <row r="30" spans="1:7" ht="12">
      <c r="A30" s="21" t="s">
        <v>38</v>
      </c>
      <c r="B30" s="31">
        <v>0.1290552</v>
      </c>
      <c r="C30" s="15">
        <v>0.1539355</v>
      </c>
      <c r="D30" s="15">
        <v>0.0195981</v>
      </c>
      <c r="E30" s="15">
        <v>0.07775221</v>
      </c>
      <c r="F30" s="27">
        <v>0.388286</v>
      </c>
      <c r="G30" s="37">
        <v>0.1310624</v>
      </c>
    </row>
    <row r="31" spans="1:7" ht="12">
      <c r="A31" s="20" t="s">
        <v>39</v>
      </c>
      <c r="B31" s="29">
        <v>0.02987169</v>
      </c>
      <c r="C31" s="13">
        <v>-0.01832867</v>
      </c>
      <c r="D31" s="13">
        <v>-0.01368639</v>
      </c>
      <c r="E31" s="13">
        <v>0.03204132</v>
      </c>
      <c r="F31" s="25">
        <v>0.06928157</v>
      </c>
      <c r="G31" s="35">
        <v>0.01359658</v>
      </c>
    </row>
    <row r="32" spans="1:7" ht="12">
      <c r="A32" s="20" t="s">
        <v>40</v>
      </c>
      <c r="B32" s="29">
        <v>0.01777644</v>
      </c>
      <c r="C32" s="13">
        <v>0.0293927</v>
      </c>
      <c r="D32" s="13">
        <v>-0.003577625</v>
      </c>
      <c r="E32" s="13">
        <v>-0.02027056</v>
      </c>
      <c r="F32" s="25">
        <v>-0.01370526</v>
      </c>
      <c r="G32" s="35">
        <v>0.002075599</v>
      </c>
    </row>
    <row r="33" spans="1:7" ht="12">
      <c r="A33" s="20" t="s">
        <v>41</v>
      </c>
      <c r="B33" s="29">
        <v>0.1697318</v>
      </c>
      <c r="C33" s="13">
        <v>0.08822424</v>
      </c>
      <c r="D33" s="13">
        <v>0.1066888</v>
      </c>
      <c r="E33" s="13">
        <v>0.109342</v>
      </c>
      <c r="F33" s="25">
        <v>0.1054376</v>
      </c>
      <c r="G33" s="35">
        <v>0.1118332</v>
      </c>
    </row>
    <row r="34" spans="1:7" ht="12">
      <c r="A34" s="21" t="s">
        <v>42</v>
      </c>
      <c r="B34" s="31">
        <v>-0.02465394</v>
      </c>
      <c r="C34" s="15">
        <v>-0.004823728</v>
      </c>
      <c r="D34" s="15">
        <v>0.003163663</v>
      </c>
      <c r="E34" s="15">
        <v>0.02141634</v>
      </c>
      <c r="F34" s="27">
        <v>-0.0147979</v>
      </c>
      <c r="G34" s="37">
        <v>-0.0007584978</v>
      </c>
    </row>
    <row r="35" spans="1:7" ht="12.75" thickBot="1">
      <c r="A35" s="22" t="s">
        <v>43</v>
      </c>
      <c r="B35" s="32">
        <v>-0.007311157</v>
      </c>
      <c r="C35" s="16">
        <v>-0.007826019</v>
      </c>
      <c r="D35" s="16">
        <v>-0.002409326</v>
      </c>
      <c r="E35" s="16">
        <v>-0.004241721</v>
      </c>
      <c r="F35" s="28">
        <v>0.0001051672</v>
      </c>
      <c r="G35" s="38">
        <v>-0.004524984</v>
      </c>
    </row>
    <row r="36" spans="1:7" ht="12">
      <c r="A36" s="4" t="s">
        <v>44</v>
      </c>
      <c r="B36" s="3">
        <v>19.12232</v>
      </c>
      <c r="C36" s="3">
        <v>19.12232</v>
      </c>
      <c r="D36" s="3">
        <v>19.13452</v>
      </c>
      <c r="E36" s="3">
        <v>19.13757</v>
      </c>
      <c r="F36" s="3">
        <v>19.14978</v>
      </c>
      <c r="G36" s="3"/>
    </row>
    <row r="37" spans="1:6" ht="12">
      <c r="A37" s="4" t="s">
        <v>45</v>
      </c>
      <c r="B37" s="2">
        <v>0.1820882</v>
      </c>
      <c r="C37" s="2">
        <v>0.1541138</v>
      </c>
      <c r="D37" s="2">
        <v>0.146993</v>
      </c>
      <c r="E37" s="2">
        <v>0.1424154</v>
      </c>
      <c r="F37" s="2">
        <v>0.1398722</v>
      </c>
    </row>
    <row r="38" spans="1:7" ht="12">
      <c r="A38" s="4" t="s">
        <v>53</v>
      </c>
      <c r="B38" s="2">
        <v>-2.504055E-05</v>
      </c>
      <c r="C38" s="2">
        <v>-8.322555E-05</v>
      </c>
      <c r="D38" s="2">
        <v>-1.593326E-05</v>
      </c>
      <c r="E38" s="2">
        <v>-3.521901E-05</v>
      </c>
      <c r="F38" s="2">
        <v>0.0002703118</v>
      </c>
      <c r="G38" s="2">
        <v>0.0001710911</v>
      </c>
    </row>
    <row r="39" spans="1:7" ht="12.75" thickBot="1">
      <c r="A39" s="4" t="s">
        <v>54</v>
      </c>
      <c r="B39" s="2">
        <v>0.0001955854</v>
      </c>
      <c r="C39" s="2">
        <v>-0.0001287416</v>
      </c>
      <c r="D39" s="2">
        <v>1.005373E-05</v>
      </c>
      <c r="E39" s="2">
        <v>-5.094491E-05</v>
      </c>
      <c r="F39" s="2">
        <v>9.878223E-05</v>
      </c>
      <c r="G39" s="2">
        <v>0.001060855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3.117529</v>
      </c>
      <c r="F40" s="17" t="s">
        <v>48</v>
      </c>
      <c r="G40" s="8">
        <v>55.071433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0.003755</v>
      </c>
      <c r="D4">
        <v>0.003754</v>
      </c>
      <c r="E4">
        <v>0.003757</v>
      </c>
      <c r="F4">
        <v>0.002088</v>
      </c>
      <c r="G4">
        <v>0.011707</v>
      </c>
    </row>
    <row r="5" spans="1:7" ht="12.75">
      <c r="A5" t="s">
        <v>13</v>
      </c>
      <c r="B5">
        <v>9.578681</v>
      </c>
      <c r="C5">
        <v>4.280613</v>
      </c>
      <c r="D5">
        <v>-0.796582</v>
      </c>
      <c r="E5">
        <v>-4.931779</v>
      </c>
      <c r="F5">
        <v>-7.66257</v>
      </c>
      <c r="G5">
        <v>5.813008</v>
      </c>
    </row>
    <row r="6" spans="1:7" ht="12.75">
      <c r="A6" t="s">
        <v>14</v>
      </c>
      <c r="B6" s="49">
        <v>16.93406</v>
      </c>
      <c r="C6" s="49">
        <v>48.30785</v>
      </c>
      <c r="D6" s="49">
        <v>9.363083</v>
      </c>
      <c r="E6" s="49">
        <v>21.01266</v>
      </c>
      <c r="F6" s="49">
        <v>-159.8975</v>
      </c>
      <c r="G6" s="49">
        <v>-0.005256842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1.756669</v>
      </c>
      <c r="C8" s="49">
        <v>2.280454</v>
      </c>
      <c r="D8" s="49">
        <v>2.191194</v>
      </c>
      <c r="E8" s="49">
        <v>2.515437</v>
      </c>
      <c r="F8" s="49">
        <v>0.6563794</v>
      </c>
      <c r="G8" s="49">
        <v>2.022644</v>
      </c>
    </row>
    <row r="9" spans="1:7" ht="12.75">
      <c r="A9" t="s">
        <v>17</v>
      </c>
      <c r="B9" s="49">
        <v>0.005176149</v>
      </c>
      <c r="C9" s="49">
        <v>-0.2512395</v>
      </c>
      <c r="D9" s="49">
        <v>-0.189441</v>
      </c>
      <c r="E9" s="49">
        <v>-0.1570263</v>
      </c>
      <c r="F9" s="49">
        <v>-1.532879</v>
      </c>
      <c r="G9" s="49">
        <v>-0.3481744</v>
      </c>
    </row>
    <row r="10" spans="1:7" ht="12.75">
      <c r="A10" t="s">
        <v>18</v>
      </c>
      <c r="B10" s="49">
        <v>-0.0470678</v>
      </c>
      <c r="C10" s="49">
        <v>-0.4111679</v>
      </c>
      <c r="D10" s="49">
        <v>-0.4512167</v>
      </c>
      <c r="E10" s="49">
        <v>-0.2534826</v>
      </c>
      <c r="F10" s="49">
        <v>-3.361777</v>
      </c>
      <c r="G10" s="49">
        <v>-0.724802</v>
      </c>
    </row>
    <row r="11" spans="1:7" ht="12.75">
      <c r="A11" t="s">
        <v>19</v>
      </c>
      <c r="B11" s="49">
        <v>3.75892</v>
      </c>
      <c r="C11" s="49">
        <v>1.948671</v>
      </c>
      <c r="D11" s="49">
        <v>2.576352</v>
      </c>
      <c r="E11" s="49">
        <v>2.123873</v>
      </c>
      <c r="F11" s="49">
        <v>14.34181</v>
      </c>
      <c r="G11" s="49">
        <v>4.060877</v>
      </c>
    </row>
    <row r="12" spans="1:7" ht="12.75">
      <c r="A12" t="s">
        <v>20</v>
      </c>
      <c r="B12" s="49">
        <v>-0.3447486</v>
      </c>
      <c r="C12" s="49">
        <v>0.01734734</v>
      </c>
      <c r="D12" s="49">
        <v>0.07679203</v>
      </c>
      <c r="E12" s="49">
        <v>0.1311189</v>
      </c>
      <c r="F12" s="49">
        <v>-0.5570476</v>
      </c>
      <c r="G12" s="49">
        <v>-0.07012787</v>
      </c>
    </row>
    <row r="13" spans="1:7" ht="12.75">
      <c r="A13" t="s">
        <v>21</v>
      </c>
      <c r="B13" s="49">
        <v>-0.1138889</v>
      </c>
      <c r="C13" s="49">
        <v>-0.08579035</v>
      </c>
      <c r="D13" s="49">
        <v>-0.003944008</v>
      </c>
      <c r="E13" s="49">
        <v>0.03326825</v>
      </c>
      <c r="F13" s="49">
        <v>-0.2550771</v>
      </c>
      <c r="G13" s="49">
        <v>-0.06418252</v>
      </c>
    </row>
    <row r="14" spans="1:7" ht="12.75">
      <c r="A14" t="s">
        <v>22</v>
      </c>
      <c r="B14" s="49">
        <v>-0.08144504</v>
      </c>
      <c r="C14" s="49">
        <v>0.06262709</v>
      </c>
      <c r="D14" s="49">
        <v>-0.005673337</v>
      </c>
      <c r="E14" s="49">
        <v>-0.02813661</v>
      </c>
      <c r="F14" s="49">
        <v>-0.06040933</v>
      </c>
      <c r="G14" s="49">
        <v>-0.01292418</v>
      </c>
    </row>
    <row r="15" spans="1:7" ht="12.75">
      <c r="A15" t="s">
        <v>23</v>
      </c>
      <c r="B15" s="49">
        <v>-0.4194464</v>
      </c>
      <c r="C15" s="49">
        <v>-0.1831149</v>
      </c>
      <c r="D15" s="49">
        <v>-0.08474843</v>
      </c>
      <c r="E15" s="49">
        <v>-0.120219</v>
      </c>
      <c r="F15" s="49">
        <v>-0.3851092</v>
      </c>
      <c r="G15" s="49">
        <v>-0.2054965</v>
      </c>
    </row>
    <row r="16" spans="1:7" ht="12.75">
      <c r="A16" t="s">
        <v>24</v>
      </c>
      <c r="B16" s="49">
        <v>-0.02296771</v>
      </c>
      <c r="C16" s="49">
        <v>-0.03404349</v>
      </c>
      <c r="D16" s="49">
        <v>-0.01600521</v>
      </c>
      <c r="E16" s="49">
        <v>0.01140719</v>
      </c>
      <c r="F16" s="49">
        <v>-0.02007442</v>
      </c>
      <c r="G16" s="49">
        <v>-0.01529701</v>
      </c>
    </row>
    <row r="17" spans="1:7" ht="12.75">
      <c r="A17" t="s">
        <v>25</v>
      </c>
      <c r="B17" s="49">
        <v>-0.04173651</v>
      </c>
      <c r="C17" s="49">
        <v>-0.03181639</v>
      </c>
      <c r="D17" s="49">
        <v>-0.04494405</v>
      </c>
      <c r="E17" s="49">
        <v>-0.03554798</v>
      </c>
      <c r="F17" s="49">
        <v>-0.04743971</v>
      </c>
      <c r="G17" s="49">
        <v>-0.03939481</v>
      </c>
    </row>
    <row r="18" spans="1:7" ht="12.75">
      <c r="A18" t="s">
        <v>26</v>
      </c>
      <c r="B18" s="49">
        <v>0.000666111</v>
      </c>
      <c r="C18" s="49">
        <v>-0.001809243</v>
      </c>
      <c r="D18" s="49">
        <v>0.01338141</v>
      </c>
      <c r="E18" s="49">
        <v>0.01319232</v>
      </c>
      <c r="F18" s="49">
        <v>0.04316559</v>
      </c>
      <c r="G18" s="49">
        <v>0.01184334</v>
      </c>
    </row>
    <row r="19" spans="1:7" ht="12.75">
      <c r="A19" t="s">
        <v>27</v>
      </c>
      <c r="B19" s="49">
        <v>-0.2110381</v>
      </c>
      <c r="C19" s="49">
        <v>-0.1868253</v>
      </c>
      <c r="D19" s="49">
        <v>-0.1949999</v>
      </c>
      <c r="E19" s="49">
        <v>-0.1944433</v>
      </c>
      <c r="F19" s="49">
        <v>-0.1482035</v>
      </c>
      <c r="G19" s="49">
        <v>-0.1889612</v>
      </c>
    </row>
    <row r="20" spans="1:7" ht="12.75">
      <c r="A20" t="s">
        <v>28</v>
      </c>
      <c r="B20" s="49">
        <v>0.001539486</v>
      </c>
      <c r="C20" s="49">
        <v>-0.002505126</v>
      </c>
      <c r="D20" s="49">
        <v>-0.007792107</v>
      </c>
      <c r="E20" s="49">
        <v>-0.008582578</v>
      </c>
      <c r="F20" s="49">
        <v>-0.002982739</v>
      </c>
      <c r="G20" s="49">
        <v>-0.0047188</v>
      </c>
    </row>
    <row r="21" spans="1:7" ht="12.75">
      <c r="A21" t="s">
        <v>29</v>
      </c>
      <c r="B21" s="49">
        <v>-114.768</v>
      </c>
      <c r="C21" s="49">
        <v>76.14951</v>
      </c>
      <c r="D21" s="49">
        <v>-5.928888</v>
      </c>
      <c r="E21" s="49">
        <v>29.76325</v>
      </c>
      <c r="F21" s="49">
        <v>-55.6702</v>
      </c>
      <c r="G21" s="49">
        <v>0.01260274</v>
      </c>
    </row>
    <row r="22" spans="1:7" ht="12.75">
      <c r="A22" t="s">
        <v>30</v>
      </c>
      <c r="B22" s="49">
        <v>191.5971</v>
      </c>
      <c r="C22" s="49">
        <v>85.61434</v>
      </c>
      <c r="D22" s="49">
        <v>-15.93165</v>
      </c>
      <c r="E22" s="49">
        <v>-98.63878</v>
      </c>
      <c r="F22" s="49">
        <v>-153.2634</v>
      </c>
      <c r="G22" s="49">
        <v>0</v>
      </c>
    </row>
    <row r="23" spans="1:7" ht="12.75">
      <c r="A23" t="s">
        <v>31</v>
      </c>
      <c r="B23" s="49">
        <v>2.058511</v>
      </c>
      <c r="C23" s="49">
        <v>1.144381</v>
      </c>
      <c r="D23" s="49">
        <v>-0.74125</v>
      </c>
      <c r="E23" s="49">
        <v>-1.15042</v>
      </c>
      <c r="F23" s="49">
        <v>6.436201</v>
      </c>
      <c r="G23" s="49">
        <v>0.9784768</v>
      </c>
    </row>
    <row r="24" spans="1:7" ht="12.75">
      <c r="A24" t="s">
        <v>32</v>
      </c>
      <c r="B24" s="49">
        <v>-0.8517543</v>
      </c>
      <c r="C24" s="49">
        <v>-3.219501</v>
      </c>
      <c r="D24" s="49">
        <v>-4.313628</v>
      </c>
      <c r="E24" s="49">
        <v>-4.552841</v>
      </c>
      <c r="F24" s="49">
        <v>-2.429599</v>
      </c>
      <c r="G24" s="49">
        <v>-3.355424</v>
      </c>
    </row>
    <row r="25" spans="1:7" ht="12.75">
      <c r="A25" t="s">
        <v>33</v>
      </c>
      <c r="B25" s="49">
        <v>0.1273443</v>
      </c>
      <c r="C25" s="49">
        <v>0.076905</v>
      </c>
      <c r="D25" s="49">
        <v>-0.6584499</v>
      </c>
      <c r="E25" s="49">
        <v>-0.4567187</v>
      </c>
      <c r="F25" s="49">
        <v>-1.880415</v>
      </c>
      <c r="G25" s="49">
        <v>-0.4827511</v>
      </c>
    </row>
    <row r="26" spans="1:7" ht="12.75">
      <c r="A26" t="s">
        <v>34</v>
      </c>
      <c r="B26" s="49">
        <v>0.9822331</v>
      </c>
      <c r="C26" s="49">
        <v>0.3952782</v>
      </c>
      <c r="D26" s="49">
        <v>0.5304843</v>
      </c>
      <c r="E26" s="49">
        <v>0.2172234</v>
      </c>
      <c r="F26" s="49">
        <v>1.085743</v>
      </c>
      <c r="G26" s="49">
        <v>0.5618683</v>
      </c>
    </row>
    <row r="27" spans="1:7" ht="12.75">
      <c r="A27" t="s">
        <v>35</v>
      </c>
      <c r="B27" s="49">
        <v>0.3674907</v>
      </c>
      <c r="C27" s="49">
        <v>0.3511027</v>
      </c>
      <c r="D27" s="49">
        <v>-0.01541091</v>
      </c>
      <c r="E27" s="49">
        <v>0.3728436</v>
      </c>
      <c r="F27" s="49">
        <v>0.6299931</v>
      </c>
      <c r="G27" s="49">
        <v>0.3078647</v>
      </c>
    </row>
    <row r="28" spans="1:7" ht="12.75">
      <c r="A28" t="s">
        <v>36</v>
      </c>
      <c r="B28" s="49">
        <v>-0.07072619</v>
      </c>
      <c r="C28" s="49">
        <v>-0.04977178</v>
      </c>
      <c r="D28" s="49">
        <v>-0.3492923</v>
      </c>
      <c r="E28" s="49">
        <v>-0.420189</v>
      </c>
      <c r="F28" s="49">
        <v>-0.2864126</v>
      </c>
      <c r="G28" s="49">
        <v>-0.2456064</v>
      </c>
    </row>
    <row r="29" spans="1:7" ht="12.75">
      <c r="A29" t="s">
        <v>37</v>
      </c>
      <c r="B29" s="49">
        <v>0.2471059</v>
      </c>
      <c r="C29" s="49">
        <v>-0.03360939</v>
      </c>
      <c r="D29" s="49">
        <v>-0.07288373</v>
      </c>
      <c r="E29" s="49">
        <v>0.04692842</v>
      </c>
      <c r="F29" s="49">
        <v>-0.001743693</v>
      </c>
      <c r="G29" s="49">
        <v>0.02118305</v>
      </c>
    </row>
    <row r="30" spans="1:7" ht="12.75">
      <c r="A30" t="s">
        <v>38</v>
      </c>
      <c r="B30" s="49">
        <v>0.1290552</v>
      </c>
      <c r="C30" s="49">
        <v>0.1539355</v>
      </c>
      <c r="D30" s="49">
        <v>0.0195981</v>
      </c>
      <c r="E30" s="49">
        <v>0.07775221</v>
      </c>
      <c r="F30" s="49">
        <v>0.388286</v>
      </c>
      <c r="G30" s="49">
        <v>0.1310624</v>
      </c>
    </row>
    <row r="31" spans="1:7" ht="12.75">
      <c r="A31" t="s">
        <v>39</v>
      </c>
      <c r="B31" s="49">
        <v>0.02987169</v>
      </c>
      <c r="C31" s="49">
        <v>-0.01832867</v>
      </c>
      <c r="D31" s="49">
        <v>-0.01368639</v>
      </c>
      <c r="E31" s="49">
        <v>0.03204132</v>
      </c>
      <c r="F31" s="49">
        <v>0.06928157</v>
      </c>
      <c r="G31" s="49">
        <v>0.01359658</v>
      </c>
    </row>
    <row r="32" spans="1:7" ht="12.75">
      <c r="A32" t="s">
        <v>40</v>
      </c>
      <c r="B32" s="49">
        <v>0.01777644</v>
      </c>
      <c r="C32" s="49">
        <v>0.0293927</v>
      </c>
      <c r="D32" s="49">
        <v>-0.003577625</v>
      </c>
      <c r="E32" s="49">
        <v>-0.02027056</v>
      </c>
      <c r="F32" s="49">
        <v>-0.01370526</v>
      </c>
      <c r="G32" s="49">
        <v>0.002075599</v>
      </c>
    </row>
    <row r="33" spans="1:7" ht="12.75">
      <c r="A33" t="s">
        <v>41</v>
      </c>
      <c r="B33" s="49">
        <v>0.1697318</v>
      </c>
      <c r="C33" s="49">
        <v>0.08822424</v>
      </c>
      <c r="D33" s="49">
        <v>0.1066888</v>
      </c>
      <c r="E33" s="49">
        <v>0.109342</v>
      </c>
      <c r="F33" s="49">
        <v>0.1054376</v>
      </c>
      <c r="G33" s="49">
        <v>0.1118332</v>
      </c>
    </row>
    <row r="34" spans="1:7" ht="12.75">
      <c r="A34" t="s">
        <v>42</v>
      </c>
      <c r="B34" s="49">
        <v>-0.02465394</v>
      </c>
      <c r="C34" s="49">
        <v>-0.004823728</v>
      </c>
      <c r="D34" s="49">
        <v>0.003163663</v>
      </c>
      <c r="E34" s="49">
        <v>0.02141634</v>
      </c>
      <c r="F34" s="49">
        <v>-0.0147979</v>
      </c>
      <c r="G34" s="49">
        <v>-0.0007584978</v>
      </c>
    </row>
    <row r="35" spans="1:7" ht="12.75">
      <c r="A35" t="s">
        <v>43</v>
      </c>
      <c r="B35" s="49">
        <v>-0.007311157</v>
      </c>
      <c r="C35" s="49">
        <v>-0.007826019</v>
      </c>
      <c r="D35" s="49">
        <v>-0.002409326</v>
      </c>
      <c r="E35" s="49">
        <v>-0.004241721</v>
      </c>
      <c r="F35" s="49">
        <v>0.0001051672</v>
      </c>
      <c r="G35" s="49">
        <v>-0.004524984</v>
      </c>
    </row>
    <row r="36" spans="1:6" ht="12.75">
      <c r="A36" t="s">
        <v>44</v>
      </c>
      <c r="B36" s="49">
        <v>19.12232</v>
      </c>
      <c r="C36" s="49">
        <v>19.12232</v>
      </c>
      <c r="D36" s="49">
        <v>19.13452</v>
      </c>
      <c r="E36" s="49">
        <v>19.13757</v>
      </c>
      <c r="F36" s="49">
        <v>19.14978</v>
      </c>
    </row>
    <row r="37" spans="1:6" ht="12.75">
      <c r="A37" t="s">
        <v>45</v>
      </c>
      <c r="B37" s="49">
        <v>0.1820882</v>
      </c>
      <c r="C37" s="49">
        <v>0.1541138</v>
      </c>
      <c r="D37" s="49">
        <v>0.146993</v>
      </c>
      <c r="E37" s="49">
        <v>0.1424154</v>
      </c>
      <c r="F37" s="49">
        <v>0.1398722</v>
      </c>
    </row>
    <row r="38" spans="1:7" ht="12.75">
      <c r="A38" t="s">
        <v>55</v>
      </c>
      <c r="B38" s="49">
        <v>-2.504055E-05</v>
      </c>
      <c r="C38" s="49">
        <v>-8.322555E-05</v>
      </c>
      <c r="D38" s="49">
        <v>-1.593326E-05</v>
      </c>
      <c r="E38" s="49">
        <v>-3.521901E-05</v>
      </c>
      <c r="F38" s="49">
        <v>0.0002703118</v>
      </c>
      <c r="G38" s="49">
        <v>0.0001710911</v>
      </c>
    </row>
    <row r="39" spans="1:7" ht="12.75">
      <c r="A39" t="s">
        <v>56</v>
      </c>
      <c r="B39" s="49">
        <v>0.0001955854</v>
      </c>
      <c r="C39" s="49">
        <v>-0.0001287416</v>
      </c>
      <c r="D39" s="49">
        <v>1.005373E-05</v>
      </c>
      <c r="E39" s="49">
        <v>-5.094491E-05</v>
      </c>
      <c r="F39" s="49">
        <v>9.878223E-05</v>
      </c>
      <c r="G39" s="49">
        <v>0.001060855</v>
      </c>
    </row>
    <row r="40" spans="2:7" ht="12.75">
      <c r="B40" t="s">
        <v>46</v>
      </c>
      <c r="C40">
        <v>-0.003755</v>
      </c>
      <c r="D40" t="s">
        <v>47</v>
      </c>
      <c r="E40">
        <v>3.117529</v>
      </c>
      <c r="F40" t="s">
        <v>48</v>
      </c>
      <c r="G40">
        <v>55.071433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-2.5040543039315664E-05</v>
      </c>
      <c r="C50">
        <f>-0.017/(C7*C7+C22*C22)*(C21*C22+C6*C7)</f>
        <v>-8.322555802718157E-05</v>
      </c>
      <c r="D50">
        <f>-0.017/(D7*D7+D22*D22)*(D21*D22+D6*D7)</f>
        <v>-1.5933258343252394E-05</v>
      </c>
      <c r="E50">
        <f>-0.017/(E7*E7+E22*E22)*(E21*E22+E6*E7)</f>
        <v>-3.521900751460141E-05</v>
      </c>
      <c r="F50">
        <f>-0.017/(F7*F7+F22*F22)*(F21*F22+F6*F7)</f>
        <v>0.00027031177995329815</v>
      </c>
      <c r="G50">
        <f>(B50*B$4+C50*C$4+D50*D$4+E50*E$4+F50*F$4)/SUM(B$4:F$4)</f>
        <v>2.0664981518818317E-07</v>
      </c>
    </row>
    <row r="51" spans="1:7" ht="12.75">
      <c r="A51" t="s">
        <v>59</v>
      </c>
      <c r="B51">
        <f>-0.017/(B7*B7+B22*B22)*(B21*B7-B6*B22)</f>
        <v>0.00019558536954287584</v>
      </c>
      <c r="C51">
        <f>-0.017/(C7*C7+C22*C22)*(C21*C7-C6*C22)</f>
        <v>-0.00012874163687783715</v>
      </c>
      <c r="D51">
        <f>-0.017/(D7*D7+D22*D22)*(D21*D7-D6*D22)</f>
        <v>1.0053725290471572E-05</v>
      </c>
      <c r="E51">
        <f>-0.017/(E7*E7+E22*E22)*(E21*E7-E6*E22)</f>
        <v>-5.0944920993405115E-05</v>
      </c>
      <c r="F51">
        <f>-0.017/(F7*F7+F22*F22)*(F21*F7-F6*F22)</f>
        <v>9.878223024556944E-05</v>
      </c>
      <c r="G51">
        <f>(B51*B$4+C51*C$4+D51*D$4+E51*E$4+F51*F$4)/SUM(B$4:F$4)</f>
        <v>6.921490694652459E-07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9999.94745851996</v>
      </c>
      <c r="C62">
        <f>C7+(2/0.017)*(C8*C50-C23*C51)</f>
        <v>9999.995004403112</v>
      </c>
      <c r="D62">
        <f>D7+(2/0.017)*(D8*D50-D23*D51)</f>
        <v>9999.996769348681</v>
      </c>
      <c r="E62">
        <f>E7+(2/0.017)*(E8*E50-E23*E51)</f>
        <v>9999.982682441105</v>
      </c>
      <c r="F62">
        <f>F7+(2/0.017)*(F8*F50-F23*F51)</f>
        <v>9999.946075858217</v>
      </c>
    </row>
    <row r="63" spans="1:6" ht="12.75">
      <c r="A63" t="s">
        <v>67</v>
      </c>
      <c r="B63">
        <f>B8+(3/0.017)*(B9*B50-B24*B51)</f>
        <v>1.7860444822253096</v>
      </c>
      <c r="C63">
        <f>C8+(3/0.017)*(C9*C50-C24*C51)</f>
        <v>2.2109997151028478</v>
      </c>
      <c r="D63">
        <f>D8+(3/0.017)*(D9*D50-D24*D51)</f>
        <v>2.199379842937251</v>
      </c>
      <c r="E63">
        <f>E8+(3/0.017)*(E9*E50-E24*E51)</f>
        <v>2.4754816209527917</v>
      </c>
      <c r="F63">
        <f>F8+(3/0.017)*(F9*F50-F24*F51)</f>
        <v>0.6256110394493012</v>
      </c>
    </row>
    <row r="64" spans="1:6" ht="12.75">
      <c r="A64" t="s">
        <v>68</v>
      </c>
      <c r="B64">
        <f>B9+(4/0.017)*(B10*B50-B25*B51)</f>
        <v>-0.0004069283418853976</v>
      </c>
      <c r="C64">
        <f>C9+(4/0.017)*(C10*C50-C25*C51)</f>
        <v>-0.24085819329306954</v>
      </c>
      <c r="D64">
        <f>D9+(4/0.017)*(D10*D50-D25*D51)</f>
        <v>-0.18619177019716981</v>
      </c>
      <c r="E64">
        <f>E9+(4/0.017)*(E10*E50-E25*E51)</f>
        <v>-0.16040043941023294</v>
      </c>
      <c r="F64">
        <f>F9+(4/0.017)*(F10*F50-F25*F51)</f>
        <v>-1.7029910793385499</v>
      </c>
    </row>
    <row r="65" spans="1:6" ht="12.75">
      <c r="A65" t="s">
        <v>69</v>
      </c>
      <c r="B65">
        <f>B10+(5/0.017)*(B11*B50-B26*B51)</f>
        <v>-0.1312548064359085</v>
      </c>
      <c r="C65">
        <f>C10+(5/0.017)*(C11*C50-C26*C51)</f>
        <v>-0.4439003908518414</v>
      </c>
      <c r="D65">
        <f>D10+(5/0.017)*(D11*D50-D26*D51)</f>
        <v>-0.46485876630066564</v>
      </c>
      <c r="E65">
        <f>E10+(5/0.017)*(E11*E50-E26*E51)</f>
        <v>-0.27222797358710005</v>
      </c>
      <c r="F65">
        <f>F10+(5/0.017)*(F11*F50-F26*F51)</f>
        <v>-2.2530981547533835</v>
      </c>
    </row>
    <row r="66" spans="1:6" ht="12.75">
      <c r="A66" t="s">
        <v>70</v>
      </c>
      <c r="B66">
        <f>B11+(6/0.017)*(B12*B50-B27*B51)</f>
        <v>3.7365989015739904</v>
      </c>
      <c r="C66">
        <f>C11+(6/0.017)*(C12*C50-C27*C51)</f>
        <v>1.9641149273853322</v>
      </c>
      <c r="D66">
        <f>D11+(6/0.017)*(D12*D50-D27*D51)</f>
        <v>2.5759748434598553</v>
      </c>
      <c r="E66">
        <f>E11+(6/0.017)*(E12*E50-E27*E51)</f>
        <v>2.128947097724879</v>
      </c>
      <c r="F66">
        <f>F11+(6/0.017)*(F12*F50-F27*F51)</f>
        <v>14.266701064094578</v>
      </c>
    </row>
    <row r="67" spans="1:6" ht="12.75">
      <c r="A67" t="s">
        <v>71</v>
      </c>
      <c r="B67">
        <f>B12+(7/0.017)*(B13*B50-B28*B51)</f>
        <v>-0.3378783685077871</v>
      </c>
      <c r="C67">
        <f>C12+(7/0.017)*(C13*C50-C28*C51)</f>
        <v>0.017648854427765606</v>
      </c>
      <c r="D67">
        <f>D12+(7/0.017)*(D13*D50-D28*D51)</f>
        <v>0.07826389518238482</v>
      </c>
      <c r="E67">
        <f>E12+(7/0.017)*(E13*E50-E28*E51)</f>
        <v>0.12182200640715773</v>
      </c>
      <c r="F67">
        <f>F12+(7/0.017)*(F13*F50-F28*F51)</f>
        <v>-0.573789075687956</v>
      </c>
    </row>
    <row r="68" spans="1:6" ht="12.75">
      <c r="A68" t="s">
        <v>72</v>
      </c>
      <c r="B68">
        <f>B13+(8/0.017)*(B14*B50-B29*B51)</f>
        <v>-0.13567283917094877</v>
      </c>
      <c r="C68">
        <f>C13+(8/0.017)*(C14*C50-C29*C51)</f>
        <v>-0.09027933936279253</v>
      </c>
      <c r="D68">
        <f>D13+(8/0.017)*(D14*D50-D29*D51)</f>
        <v>-0.003556644355927419</v>
      </c>
      <c r="E68">
        <f>E13+(8/0.017)*(E14*E50-E29*E51)</f>
        <v>0.034859642060362704</v>
      </c>
      <c r="F68">
        <f>F13+(8/0.017)*(F14*F50-F29*F51)</f>
        <v>-0.2626804447692624</v>
      </c>
    </row>
    <row r="69" spans="1:6" ht="12.75">
      <c r="A69" t="s">
        <v>73</v>
      </c>
      <c r="B69">
        <f>B14+(9/0.017)*(B15*B50-B30*B51)</f>
        <v>-0.08924758648022904</v>
      </c>
      <c r="C69">
        <f>C14+(9/0.017)*(C15*C50-C30*C51)</f>
        <v>0.08118707422428227</v>
      </c>
      <c r="D69">
        <f>D14+(9/0.017)*(D15*D50-D30*D51)</f>
        <v>-0.005062774503421255</v>
      </c>
      <c r="E69">
        <f>E14+(9/0.017)*(E15*E50-E30*E51)</f>
        <v>-0.023798041380047374</v>
      </c>
      <c r="F69">
        <f>F14+(9/0.017)*(F15*F50-F30*F51)</f>
        <v>-0.13582684726080568</v>
      </c>
    </row>
    <row r="70" spans="1:6" ht="12.75">
      <c r="A70" t="s">
        <v>74</v>
      </c>
      <c r="B70">
        <f>B15+(10/0.017)*(B16*B50-B31*B51)</f>
        <v>-0.4225448362333828</v>
      </c>
      <c r="C70">
        <f>C15+(10/0.017)*(C16*C50-C31*C51)</f>
        <v>-0.18283629677950056</v>
      </c>
      <c r="D70">
        <f>D15+(10/0.017)*(D16*D50-D31*D51)</f>
        <v>-0.0845174803817375</v>
      </c>
      <c r="E70">
        <f>E15+(10/0.017)*(E16*E50-E31*E51)</f>
        <v>-0.11949512199670946</v>
      </c>
      <c r="F70">
        <f>F15+(10/0.017)*(F16*F50-F31*F51)</f>
        <v>-0.39232692953014386</v>
      </c>
    </row>
    <row r="71" spans="1:6" ht="12.75">
      <c r="A71" t="s">
        <v>75</v>
      </c>
      <c r="B71">
        <f>B16+(11/0.017)*(B17*B50-B32*B51)</f>
        <v>-0.0245411672839706</v>
      </c>
      <c r="C71">
        <f>C16+(11/0.017)*(C17*C50-C32*C51)</f>
        <v>-0.02988160692078729</v>
      </c>
      <c r="D71">
        <f>D16+(11/0.017)*(D17*D50-D32*D51)</f>
        <v>-0.015518574129151285</v>
      </c>
      <c r="E71">
        <f>E16+(11/0.017)*(E17*E50-E32*E51)</f>
        <v>0.011549078674566178</v>
      </c>
      <c r="F71">
        <f>F16+(11/0.017)*(F17*F50-F32*F51)</f>
        <v>-0.02749597525402363</v>
      </c>
    </row>
    <row r="72" spans="1:6" ht="12.75">
      <c r="A72" t="s">
        <v>76</v>
      </c>
      <c r="B72">
        <f>B17+(12/0.017)*(B18*B50-B33*B51)</f>
        <v>-0.06518150054635902</v>
      </c>
      <c r="C72">
        <f>C17+(12/0.017)*(C18*C50-C33*C51)</f>
        <v>-0.02369259588598711</v>
      </c>
      <c r="D72">
        <f>D17+(12/0.017)*(D18*D50-D33*D51)</f>
        <v>-0.045851694246562616</v>
      </c>
      <c r="E72">
        <f>E17+(12/0.017)*(E18*E50-E33*E51)</f>
        <v>-0.031943886493614675</v>
      </c>
      <c r="F72">
        <f>F17+(12/0.017)*(F18*F50-F33*F51)</f>
        <v>-0.04655537622172186</v>
      </c>
    </row>
    <row r="73" spans="1:6" ht="12.75">
      <c r="A73" t="s">
        <v>77</v>
      </c>
      <c r="B73">
        <f>B18+(13/0.017)*(B19*B50-B34*B51)</f>
        <v>0.008394579334732517</v>
      </c>
      <c r="C73">
        <f>C18+(13/0.017)*(C19*C50-C34*C51)</f>
        <v>0.009605999805752231</v>
      </c>
      <c r="D73">
        <f>D18+(13/0.017)*(D19*D50-D34*D51)</f>
        <v>0.015733016082566574</v>
      </c>
      <c r="E73">
        <f>E18+(13/0.017)*(E19*E50-E34*E51)</f>
        <v>0.01926343760651255</v>
      </c>
      <c r="F73">
        <f>F18+(13/0.017)*(F19*F50-F34*F51)</f>
        <v>0.013648415288255875</v>
      </c>
    </row>
    <row r="74" spans="1:6" ht="12.75">
      <c r="A74" t="s">
        <v>78</v>
      </c>
      <c r="B74">
        <f>B19+(14/0.017)*(B20*B50-B35*B51)</f>
        <v>-0.20989223641796154</v>
      </c>
      <c r="C74">
        <f>C19+(14/0.017)*(C20*C50-C35*C51)</f>
        <v>-0.1874833362246036</v>
      </c>
      <c r="D74">
        <f>D19+(14/0.017)*(D20*D50-D35*D51)</f>
        <v>-0.194877707707146</v>
      </c>
      <c r="E74">
        <f>E19+(14/0.017)*(E20*E50-E35*E51)</f>
        <v>-0.19437233174529542</v>
      </c>
      <c r="F74">
        <f>F19+(14/0.017)*(F20*F50-F35*F51)</f>
        <v>-0.14887604199665125</v>
      </c>
    </row>
    <row r="75" spans="1:6" ht="12.75">
      <c r="A75" t="s">
        <v>79</v>
      </c>
      <c r="B75" s="49">
        <f>B20</f>
        <v>0.001539486</v>
      </c>
      <c r="C75" s="49">
        <f>C20</f>
        <v>-0.002505126</v>
      </c>
      <c r="D75" s="49">
        <f>D20</f>
        <v>-0.007792107</v>
      </c>
      <c r="E75" s="49">
        <f>E20</f>
        <v>-0.008582578</v>
      </c>
      <c r="F75" s="49">
        <f>F20</f>
        <v>-0.002982739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191.63145676732202</v>
      </c>
      <c r="C82">
        <f>C22+(2/0.017)*(C8*C51+C23*C50)</f>
        <v>85.56859516139937</v>
      </c>
      <c r="D82">
        <f>D22+(2/0.017)*(D8*D51+D23*D50)</f>
        <v>-15.927668801143403</v>
      </c>
      <c r="E82">
        <f>E22+(2/0.017)*(E8*E51+E23*E50)</f>
        <v>-98.64908965748282</v>
      </c>
      <c r="F82">
        <f>F22+(2/0.017)*(F8*F51+F23*F50)</f>
        <v>-153.05109181535687</v>
      </c>
    </row>
    <row r="83" spans="1:6" ht="12.75">
      <c r="A83" t="s">
        <v>82</v>
      </c>
      <c r="B83">
        <f>B23+(3/0.017)*(B9*B51+B24*B50)</f>
        <v>2.0624534886864203</v>
      </c>
      <c r="C83">
        <f>C23+(3/0.017)*(C9*C51+C24*C50)</f>
        <v>1.1973733091363128</v>
      </c>
      <c r="D83">
        <f>D23+(3/0.017)*(D9*D51+D24*D50)</f>
        <v>-0.729457253844482</v>
      </c>
      <c r="E83">
        <f>E23+(3/0.017)*(E9*E51+E24*E50)</f>
        <v>-1.120711841087205</v>
      </c>
      <c r="F83">
        <f>F23+(3/0.017)*(F9*F51+F24*F50)</f>
        <v>6.293582687662467</v>
      </c>
    </row>
    <row r="84" spans="1:6" ht="12.75">
      <c r="A84" t="s">
        <v>83</v>
      </c>
      <c r="B84">
        <f>B24+(4/0.017)*(B10*B51+B25*B50)</f>
        <v>-0.854670663172125</v>
      </c>
      <c r="C84">
        <f>C24+(4/0.017)*(C10*C51+C25*C50)</f>
        <v>-3.2085518313088137</v>
      </c>
      <c r="D84">
        <f>D24+(4/0.017)*(D10*D51+D25*D50)</f>
        <v>-4.312226860325996</v>
      </c>
      <c r="E84">
        <f>E24+(4/0.017)*(E10*E51+E25*E50)</f>
        <v>-4.5460177457982205</v>
      </c>
      <c r="F84">
        <f>F24+(4/0.017)*(F10*F51+F25*F50)</f>
        <v>-2.6273359777292096</v>
      </c>
    </row>
    <row r="85" spans="1:6" ht="12.75">
      <c r="A85" t="s">
        <v>84</v>
      </c>
      <c r="B85">
        <f>B25+(5/0.017)*(B11*B51+B26*B50)</f>
        <v>0.3363425667843872</v>
      </c>
      <c r="C85">
        <f>C25+(5/0.017)*(C11*C51+C26*C50)</f>
        <v>-0.006557453837456387</v>
      </c>
      <c r="D85">
        <f>D25+(5/0.017)*(D11*D51+D26*D50)</f>
        <v>-0.6533176670998184</v>
      </c>
      <c r="E85">
        <f>E25+(5/0.017)*(E11*E51+E26*E50)</f>
        <v>-0.49079250433587457</v>
      </c>
      <c r="F85">
        <f>F25+(5/0.017)*(F11*F51+F26*F50)</f>
        <v>-1.377413499864693</v>
      </c>
    </row>
    <row r="86" spans="1:6" ht="12.75">
      <c r="A86" t="s">
        <v>85</v>
      </c>
      <c r="B86">
        <f>B26+(6/0.017)*(B12*B51+B27*B50)</f>
        <v>0.9551872356398986</v>
      </c>
      <c r="C86">
        <f>C26+(6/0.017)*(C12*C51+C27*C50)</f>
        <v>0.3841767730307907</v>
      </c>
      <c r="D86">
        <f>D26+(6/0.017)*(D12*D51+D27*D50)</f>
        <v>0.5308434501121596</v>
      </c>
      <c r="E86">
        <f>E26+(6/0.017)*(E12*E51+E27*E50)</f>
        <v>0.2102312740406777</v>
      </c>
      <c r="F86">
        <f>F26+(6/0.017)*(F12*F51+F27*F50)</f>
        <v>1.126425877154713</v>
      </c>
    </row>
    <row r="87" spans="1:6" ht="12.75">
      <c r="A87" t="s">
        <v>86</v>
      </c>
      <c r="B87">
        <f>B27+(7/0.017)*(B13*B51+B28*B50)</f>
        <v>0.35904788454585834</v>
      </c>
      <c r="C87">
        <f>C27+(7/0.017)*(C13*C51+C28*C50)</f>
        <v>0.35735620116251765</v>
      </c>
      <c r="D87">
        <f>D27+(7/0.017)*(D13*D51+D28*D50)</f>
        <v>-0.013135616625786248</v>
      </c>
      <c r="E87">
        <f>E27+(7/0.017)*(E13*E51+E28*E50)</f>
        <v>0.37823927872147045</v>
      </c>
      <c r="F87">
        <f>F27+(7/0.017)*(F13*F51+F28*F50)</f>
        <v>0.5877387181348606</v>
      </c>
    </row>
    <row r="88" spans="1:6" ht="12.75">
      <c r="A88" t="s">
        <v>87</v>
      </c>
      <c r="B88">
        <f>B28+(8/0.017)*(B14*B51+B29*B50)</f>
        <v>-0.08113424843296618</v>
      </c>
      <c r="C88">
        <f>C28+(8/0.017)*(C14*C51+C29*C50)</f>
        <v>-0.05224968769025527</v>
      </c>
      <c r="D88">
        <f>D28+(8/0.017)*(D14*D51+D29*D50)</f>
        <v>-0.34877265899885573</v>
      </c>
      <c r="E88">
        <f>E28+(8/0.017)*(E14*E51+E29*E50)</f>
        <v>-0.42029222588383813</v>
      </c>
      <c r="F88">
        <f>F28+(8/0.017)*(F14*F51+F29*F50)</f>
        <v>-0.28944258075461776</v>
      </c>
    </row>
    <row r="89" spans="1:6" ht="12.75">
      <c r="A89" t="s">
        <v>88</v>
      </c>
      <c r="B89">
        <f>B29+(9/0.017)*(B15*B51+B30*B50)</f>
        <v>0.2019633868860419</v>
      </c>
      <c r="C89">
        <f>C29+(9/0.017)*(C15*C51+C30*C50)</f>
        <v>-0.027911254901455636</v>
      </c>
      <c r="D89">
        <f>D29+(9/0.017)*(D15*D51+D30*D50)</f>
        <v>-0.07350012360112945</v>
      </c>
      <c r="E89">
        <f>E29+(9/0.017)*(E15*E51+E30*E50)</f>
        <v>0.0487211097704561</v>
      </c>
      <c r="F89">
        <f>F29+(9/0.017)*(F15*F51+F30*F50)</f>
        <v>0.03368260153774903</v>
      </c>
    </row>
    <row r="90" spans="1:6" ht="12.75">
      <c r="A90" t="s">
        <v>89</v>
      </c>
      <c r="B90">
        <f>B30+(10/0.017)*(B16*B51+B31*B50)</f>
        <v>0.1259727580076437</v>
      </c>
      <c r="C90">
        <f>C30+(10/0.017)*(C16*C51+C31*C50)</f>
        <v>0.1574109284801649</v>
      </c>
      <c r="D90">
        <f>D30+(10/0.017)*(D16*D51+D31*D50)</f>
        <v>0.01963172164888247</v>
      </c>
      <c r="E90">
        <f>E30+(10/0.017)*(E16*E51+E31*E50)</f>
        <v>0.07674656183343265</v>
      </c>
      <c r="F90">
        <f>F30+(10/0.017)*(F16*F51+F31*F50)</f>
        <v>0.398135781485984</v>
      </c>
    </row>
    <row r="91" spans="1:6" ht="12.75">
      <c r="A91" t="s">
        <v>90</v>
      </c>
      <c r="B91">
        <f>B31+(11/0.017)*(B17*B51+B32*B50)</f>
        <v>0.024301689595909223</v>
      </c>
      <c r="C91">
        <f>C31+(11/0.017)*(C17*C51+C32*C50)</f>
        <v>-0.017261106884947103</v>
      </c>
      <c r="D91">
        <f>D31+(11/0.017)*(D17*D51+D32*D50)</f>
        <v>-0.013941882411551197</v>
      </c>
      <c r="E91">
        <f>E31+(11/0.017)*(E17*E51+E32*E50)</f>
        <v>0.03367507755370256</v>
      </c>
      <c r="F91">
        <f>F31+(11/0.017)*(F17*F51+F32*F50)</f>
        <v>0.06385216827090685</v>
      </c>
    </row>
    <row r="92" spans="1:6" ht="12.75">
      <c r="A92" t="s">
        <v>91</v>
      </c>
      <c r="B92">
        <f>B32+(12/0.017)*(B18*B51+B33*B50)</f>
        <v>0.014868278910388982</v>
      </c>
      <c r="C92">
        <f>C32+(12/0.017)*(C18*C51+C33*C50)</f>
        <v>0.024374168211627606</v>
      </c>
      <c r="D92">
        <f>D32+(12/0.017)*(D18*D51+D33*D50)</f>
        <v>-0.004682590077124059</v>
      </c>
      <c r="E92">
        <f>E32+(12/0.017)*(E18*E51+E33*E50)</f>
        <v>-0.023463264766904423</v>
      </c>
      <c r="F92">
        <f>F32+(12/0.017)*(F18*F51+F33*F50)</f>
        <v>0.009422988409460976</v>
      </c>
    </row>
    <row r="93" spans="1:6" ht="12.75">
      <c r="A93" t="s">
        <v>92</v>
      </c>
      <c r="B93">
        <f>B33+(13/0.017)*(B19*B51+B34*B50)</f>
        <v>0.13863991661787764</v>
      </c>
      <c r="C93">
        <f>C33+(13/0.017)*(C19*C51+C34*C50)</f>
        <v>0.10692409182517272</v>
      </c>
      <c r="D93">
        <f>D33+(13/0.017)*(D19*D51+D34*D50)</f>
        <v>0.10515106602823103</v>
      </c>
      <c r="E93">
        <f>E33+(13/0.017)*(E19*E51+E34*E50)</f>
        <v>0.11634031012461307</v>
      </c>
      <c r="F93">
        <f>F33+(13/0.017)*(F19*F51+F34*F50)</f>
        <v>0.09118354433329341</v>
      </c>
    </row>
    <row r="94" spans="1:6" ht="12.75">
      <c r="A94" t="s">
        <v>93</v>
      </c>
      <c r="B94">
        <f>B34+(14/0.017)*(B20*B51+B35*B50)</f>
        <v>-0.02425520659315383</v>
      </c>
      <c r="C94">
        <f>C34+(14/0.017)*(C20*C51+C35*C50)</f>
        <v>-0.004021743089221074</v>
      </c>
      <c r="D94">
        <f>D34+(14/0.017)*(D20*D51+D35*D50)</f>
        <v>0.0031307619379593037</v>
      </c>
      <c r="E94">
        <f>E34+(14/0.017)*(E20*E51+E35*E50)</f>
        <v>0.02189944538039118</v>
      </c>
      <c r="F94">
        <f>F34+(14/0.017)*(F20*F51+F35*F50)</f>
        <v>-0.015017134793347075</v>
      </c>
    </row>
    <row r="95" spans="1:6" ht="12.75">
      <c r="A95" t="s">
        <v>94</v>
      </c>
      <c r="B95" s="49">
        <f>B35</f>
        <v>-0.007311157</v>
      </c>
      <c r="C95" s="49">
        <f>C35</f>
        <v>-0.007826019</v>
      </c>
      <c r="D95" s="49">
        <f>D35</f>
        <v>-0.002409326</v>
      </c>
      <c r="E95" s="49">
        <f>E35</f>
        <v>-0.004241721</v>
      </c>
      <c r="F95" s="49">
        <f>F35</f>
        <v>0.0001051672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1.7860538664166667</v>
      </c>
      <c r="C103">
        <f>C63*10000/C62</f>
        <v>2.2110008196297293</v>
      </c>
      <c r="D103">
        <f>D63*10000/D62</f>
        <v>2.1993805534804194</v>
      </c>
      <c r="E103">
        <f>E63*10000/E62</f>
        <v>2.4754859078900924</v>
      </c>
      <c r="F103">
        <f>F63*10000/F62</f>
        <v>0.6256144130213321</v>
      </c>
      <c r="G103">
        <f>AVERAGE(C103:E103)</f>
        <v>2.295289093666747</v>
      </c>
      <c r="H103">
        <f>STDEV(C103:E103)</f>
        <v>0.15616314078081125</v>
      </c>
      <c r="I103">
        <f>(B103*B4+C103*C4+D103*D4+E103*E4+F103*F4)/SUM(B4:F4)</f>
        <v>1.998358682819343</v>
      </c>
      <c r="K103">
        <f>(LN(H103)+LN(H123))/2-LN(K114*K115^3)</f>
        <v>-4.699051150891378</v>
      </c>
    </row>
    <row r="104" spans="1:11" ht="12.75">
      <c r="A104" t="s">
        <v>68</v>
      </c>
      <c r="B104">
        <f>B64*10000/B62</f>
        <v>-0.0004069304799583666</v>
      </c>
      <c r="C104">
        <f>C64*10000/C62</f>
        <v>-0.24085831361617374</v>
      </c>
      <c r="D104">
        <f>D64*10000/D62</f>
        <v>-0.18619183034925804</v>
      </c>
      <c r="E104">
        <f>E64*10000/E62</f>
        <v>-0.1604007171851196</v>
      </c>
      <c r="F104">
        <f>F64*10000/F62</f>
        <v>-1.7030002626213114</v>
      </c>
      <c r="G104">
        <f>AVERAGE(C104:E104)</f>
        <v>-0.19581695371685046</v>
      </c>
      <c r="H104">
        <f>STDEV(C104:E104)</f>
        <v>0.041083311158506185</v>
      </c>
      <c r="I104">
        <f>(B104*B4+C104*C4+D104*D4+E104*E4+F104*F4)/SUM(B4:F4)</f>
        <v>-0.36912605627731143</v>
      </c>
      <c r="K104">
        <f>(LN(H104)+LN(H124))/2-LN(K114*K115^4)</f>
        <v>-5.0515205043136655</v>
      </c>
    </row>
    <row r="105" spans="1:11" ht="12.75">
      <c r="A105" t="s">
        <v>69</v>
      </c>
      <c r="B105">
        <f>B65*10000/B62</f>
        <v>-0.1312554960717112</v>
      </c>
      <c r="C105">
        <f>C65*10000/C62</f>
        <v>-0.44390061260669333</v>
      </c>
      <c r="D105">
        <f>D65*10000/D62</f>
        <v>-0.46485891648037275</v>
      </c>
      <c r="E105">
        <f>E65*10000/E62</f>
        <v>-0.272228445020313</v>
      </c>
      <c r="F105">
        <f>F65*10000/F62</f>
        <v>-2.2531103044573344</v>
      </c>
      <c r="G105">
        <f>AVERAGE(C105:E105)</f>
        <v>-0.393662658035793</v>
      </c>
      <c r="H105">
        <f>STDEV(C105:E105)</f>
        <v>0.10568592003352273</v>
      </c>
      <c r="I105">
        <f>(B105*B4+C105*C4+D105*D4+E105*E4+F105*F4)/SUM(B4:F4)</f>
        <v>-0.6043785976545996</v>
      </c>
      <c r="K105">
        <f>(LN(H105)+LN(H125))/2-LN(K114*K115^5)</f>
        <v>-4.364217244763142</v>
      </c>
    </row>
    <row r="106" spans="1:11" ht="12.75">
      <c r="A106" t="s">
        <v>70</v>
      </c>
      <c r="B106">
        <f>B66*10000/B62</f>
        <v>3.736618534320804</v>
      </c>
      <c r="C106">
        <f>C66*10000/C62</f>
        <v>1.9641159085784643</v>
      </c>
      <c r="D106">
        <f>D66*10000/D62</f>
        <v>2.5759756756677765</v>
      </c>
      <c r="E106">
        <f>E66*10000/E62</f>
        <v>2.1289507845479387</v>
      </c>
      <c r="F106">
        <f>F66*10000/F62</f>
        <v>14.266777996470525</v>
      </c>
      <c r="G106">
        <f>AVERAGE(C106:E106)</f>
        <v>2.2230141229313936</v>
      </c>
      <c r="H106">
        <f>STDEV(C106:E106)</f>
        <v>0.3165896829754983</v>
      </c>
      <c r="I106">
        <f>(B106*B4+C106*C4+D106*D4+E106*E4+F106*F4)/SUM(B4:F4)</f>
        <v>4.052668019974533</v>
      </c>
      <c r="K106">
        <f>(LN(H106)+LN(H126))/2-LN(K114*K115^6)</f>
        <v>-3.594419177692102</v>
      </c>
    </row>
    <row r="107" spans="1:11" ht="12.75">
      <c r="A107" t="s">
        <v>71</v>
      </c>
      <c r="B107">
        <f>B67*10000/B62</f>
        <v>-0.3378801437800701</v>
      </c>
      <c r="C107">
        <f>C67*10000/C62</f>
        <v>0.017648863244426237</v>
      </c>
      <c r="D107">
        <f>D67*10000/D62</f>
        <v>0.0782639204667286</v>
      </c>
      <c r="E107">
        <f>E67*10000/E62</f>
        <v>0.12182221737350014</v>
      </c>
      <c r="F107">
        <f>F67*10000/F62</f>
        <v>-0.5737921698129879</v>
      </c>
      <c r="G107">
        <f>AVERAGE(C107:E107)</f>
        <v>0.07257833369488499</v>
      </c>
      <c r="H107">
        <f>STDEV(C107:E107)</f>
        <v>0.05231889095088389</v>
      </c>
      <c r="I107">
        <f>(B107*B4+C107*C4+D107*D4+E107*E4+F107*F4)/SUM(B4:F4)</f>
        <v>-0.07322899728655888</v>
      </c>
      <c r="K107">
        <f>(LN(H107)+LN(H127))/2-LN(K114*K115^7)</f>
        <v>-3.7451529918033586</v>
      </c>
    </row>
    <row r="108" spans="1:9" ht="12.75">
      <c r="A108" t="s">
        <v>72</v>
      </c>
      <c r="B108">
        <f>B68*10000/B62</f>
        <v>-0.13567355201987133</v>
      </c>
      <c r="C108">
        <f>C68*10000/C62</f>
        <v>-0.09027938446273373</v>
      </c>
      <c r="D108">
        <f>D68*10000/D62</f>
        <v>-0.003556645504955568</v>
      </c>
      <c r="E108">
        <f>E68*10000/E62</f>
        <v>0.03485970242885769</v>
      </c>
      <c r="F108">
        <f>F68*10000/F62</f>
        <v>-0.2626818612586554</v>
      </c>
      <c r="G108">
        <f>AVERAGE(C108:E108)</f>
        <v>-0.019658775846277204</v>
      </c>
      <c r="H108">
        <f>STDEV(C108:E108)</f>
        <v>0.06410465441886416</v>
      </c>
      <c r="I108">
        <f>(B108*B4+C108*C4+D108*D4+E108*E4+F108*F4)/SUM(B4:F4)</f>
        <v>-0.0689350141318788</v>
      </c>
    </row>
    <row r="109" spans="1:9" ht="12.75">
      <c r="A109" t="s">
        <v>73</v>
      </c>
      <c r="B109">
        <f>B69*10000/B62</f>
        <v>-0.0892480554027212</v>
      </c>
      <c r="C109">
        <f>C69*10000/C62</f>
        <v>0.08118711478209208</v>
      </c>
      <c r="D109">
        <f>D69*10000/D62</f>
        <v>-0.005062776139027696</v>
      </c>
      <c r="E109">
        <f>E69*10000/E62</f>
        <v>-0.02379808259251706</v>
      </c>
      <c r="F109">
        <f>F69*10000/F62</f>
        <v>-0.13582757969937226</v>
      </c>
      <c r="G109">
        <f>AVERAGE(C109:E109)</f>
        <v>0.017442085350182438</v>
      </c>
      <c r="H109">
        <f>STDEV(C109:E109)</f>
        <v>0.05599396851387486</v>
      </c>
      <c r="I109">
        <f>(B109*B4+C109*C4+D109*D4+E109*E4+F109*F4)/SUM(B4:F4)</f>
        <v>-0.018491387229751122</v>
      </c>
    </row>
    <row r="110" spans="1:11" ht="12.75">
      <c r="A110" t="s">
        <v>74</v>
      </c>
      <c r="B110">
        <f>B70*10000/B62</f>
        <v>-0.4225470563581556</v>
      </c>
      <c r="C110">
        <f>C70*10000/C62</f>
        <v>-0.1828363881171897</v>
      </c>
      <c r="D110">
        <f>D70*10000/D62</f>
        <v>-0.08451750768639726</v>
      </c>
      <c r="E110">
        <f>E70*10000/E62</f>
        <v>-0.11949532893344911</v>
      </c>
      <c r="F110">
        <f>F70*10000/F62</f>
        <v>-0.3923290451308494</v>
      </c>
      <c r="G110">
        <f>AVERAGE(C110:E110)</f>
        <v>-0.128949741579012</v>
      </c>
      <c r="H110">
        <f>STDEV(C110:E110)</f>
        <v>0.04983663312409413</v>
      </c>
      <c r="I110">
        <f>(B110*B4+C110*C4+D110*D4+E110*E4+F110*F4)/SUM(B4:F4)</f>
        <v>-0.2066402518272918</v>
      </c>
      <c r="K110">
        <f>EXP(AVERAGE(K103:K107))</f>
        <v>0.013692976882665898</v>
      </c>
    </row>
    <row r="111" spans="1:9" ht="12.75">
      <c r="A111" t="s">
        <v>75</v>
      </c>
      <c r="B111">
        <f>B71*10000/B62</f>
        <v>-0.02454129622757319</v>
      </c>
      <c r="C111">
        <f>C71*10000/C62</f>
        <v>-0.029881621848441006</v>
      </c>
      <c r="D111">
        <f>D71*10000/D62</f>
        <v>-0.015518579142663101</v>
      </c>
      <c r="E111">
        <f>E71*10000/E62</f>
        <v>0.011549098674785827</v>
      </c>
      <c r="F111">
        <f>F71*10000/F62</f>
        <v>-0.02749612352450997</v>
      </c>
      <c r="G111">
        <f>AVERAGE(C111:E111)</f>
        <v>-0.011283700772106093</v>
      </c>
      <c r="H111">
        <f>STDEV(C111:E111)</f>
        <v>0.02103750928409756</v>
      </c>
      <c r="I111">
        <f>(B111*B4+C111*C4+D111*D4+E111*E4+F111*F4)/SUM(B4:F4)</f>
        <v>-0.01536628396248527</v>
      </c>
    </row>
    <row r="112" spans="1:9" ht="12.75">
      <c r="A112" t="s">
        <v>76</v>
      </c>
      <c r="B112">
        <f>B72*10000/B62</f>
        <v>-0.06518184302140942</v>
      </c>
      <c r="C112">
        <f>C72*10000/C62</f>
        <v>-0.02369260772185885</v>
      </c>
      <c r="D112">
        <f>D72*10000/D62</f>
        <v>-0.04585170905965105</v>
      </c>
      <c r="E112">
        <f>E72*10000/E62</f>
        <v>-0.031943941812724044</v>
      </c>
      <c r="F112">
        <f>F72*10000/F62</f>
        <v>-0.04655562726894642</v>
      </c>
      <c r="G112">
        <f>AVERAGE(C112:E112)</f>
        <v>-0.03382941953141132</v>
      </c>
      <c r="H112">
        <f>STDEV(C112:E112)</f>
        <v>0.011199228218738361</v>
      </c>
      <c r="I112">
        <f>(B112*B4+C112*C4+D112*D4+E112*E4+F112*F4)/SUM(B4:F4)</f>
        <v>-0.04006502680475384</v>
      </c>
    </row>
    <row r="113" spans="1:9" ht="12.75">
      <c r="A113" t="s">
        <v>77</v>
      </c>
      <c r="B113">
        <f>B73*10000/B62</f>
        <v>0.008394623441326514</v>
      </c>
      <c r="C113">
        <f>C73*10000/C62</f>
        <v>0.009606004604524902</v>
      </c>
      <c r="D113">
        <f>D73*10000/D62</f>
        <v>0.01573302116535713</v>
      </c>
      <c r="E113">
        <f>E73*10000/E62</f>
        <v>0.01926347096614185</v>
      </c>
      <c r="F113">
        <f>F73*10000/F62</f>
        <v>0.013648488886560856</v>
      </c>
      <c r="G113">
        <f>AVERAGE(C113:E113)</f>
        <v>0.014867498912007962</v>
      </c>
      <c r="H113">
        <f>STDEV(C113:E113)</f>
        <v>0.0048865643052888015</v>
      </c>
      <c r="I113">
        <f>(B113*B4+C113*C4+D113*D4+E113*E4+F113*F4)/SUM(B4:F4)</f>
        <v>0.013768785145413204</v>
      </c>
    </row>
    <row r="114" spans="1:11" ht="12.75">
      <c r="A114" t="s">
        <v>78</v>
      </c>
      <c r="B114">
        <f>B74*10000/B62</f>
        <v>-0.20989333922863088</v>
      </c>
      <c r="C114">
        <f>C74*10000/C62</f>
        <v>-0.18748342988376748</v>
      </c>
      <c r="D114">
        <f>D74*10000/D62</f>
        <v>-0.19487777066535866</v>
      </c>
      <c r="E114">
        <f>E74*10000/E62</f>
        <v>-0.1943726683513086</v>
      </c>
      <c r="F114">
        <f>F74*10000/F62</f>
        <v>-0.14887684480226</v>
      </c>
      <c r="G114">
        <f>AVERAGE(C114:E114)</f>
        <v>-0.19224462296681158</v>
      </c>
      <c r="H114">
        <f>STDEV(C114:E114)</f>
        <v>0.004131041244945004</v>
      </c>
      <c r="I114">
        <f>(B114*B4+C114*C4+D114*D4+E114*E4+F114*F4)/SUM(B4:F4)</f>
        <v>-0.18899715329314226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0.0015394940887297935</v>
      </c>
      <c r="C115">
        <f>C75*10000/C62</f>
        <v>-0.00250512725146059</v>
      </c>
      <c r="D115">
        <f>D75*10000/D62</f>
        <v>-0.0077921095173588886</v>
      </c>
      <c r="E115">
        <f>E75*10000/E62</f>
        <v>-0.008582592862955738</v>
      </c>
      <c r="F115">
        <f>F75*10000/F62</f>
        <v>-0.0029827550842508065</v>
      </c>
      <c r="G115">
        <f>AVERAGE(C115:E115)</f>
        <v>-0.006293276543925072</v>
      </c>
      <c r="H115">
        <f>STDEV(C115:E115)</f>
        <v>0.0033043565601211813</v>
      </c>
      <c r="I115">
        <f>(B115*B4+C115*C4+D115*D4+E115*E4+F115*F4)/SUM(B4:F4)</f>
        <v>-0.004717841936144523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191.63246363264832</v>
      </c>
      <c r="C122">
        <f>C82*10000/C62</f>
        <v>85.5686379080415</v>
      </c>
      <c r="D122">
        <f>D82*10000/D62</f>
        <v>-15.927673946819485</v>
      </c>
      <c r="E122">
        <f>E82*10000/E62</f>
        <v>-98.64926049392068</v>
      </c>
      <c r="F122">
        <f>F82*10000/F62</f>
        <v>-153.05191713468483</v>
      </c>
      <c r="G122">
        <f>AVERAGE(C122:E122)</f>
        <v>-9.669432177566222</v>
      </c>
      <c r="H122">
        <f>STDEV(C122:E122)</f>
        <v>92.26826494218223</v>
      </c>
      <c r="I122">
        <f>(B122*B4+C122*C4+D122*D4+E122*E4+F122*F4)/SUM(B4:F4)</f>
        <v>0.2578898013049877</v>
      </c>
    </row>
    <row r="123" spans="1:9" ht="12.75">
      <c r="A123" t="s">
        <v>82</v>
      </c>
      <c r="B123">
        <f>B83*10000/B62</f>
        <v>2.0624643251792376</v>
      </c>
      <c r="C123">
        <f>C83*10000/C62</f>
        <v>1.1973739072960494</v>
      </c>
      <c r="D123">
        <f>D83*10000/D62</f>
        <v>-0.729457489506762</v>
      </c>
      <c r="E123">
        <f>E83*10000/E62</f>
        <v>-1.1207137818898973</v>
      </c>
      <c r="F123">
        <f>F83*10000/F62</f>
        <v>6.293616625449991</v>
      </c>
      <c r="G123">
        <f>AVERAGE(C123:E123)</f>
        <v>-0.21759912136686999</v>
      </c>
      <c r="H123">
        <f>STDEV(C123:E123)</f>
        <v>1.2409197699549257</v>
      </c>
      <c r="I123">
        <f>(B123*B4+C123*C4+D123*D4+E123*E4+F123*F4)/SUM(B4:F4)</f>
        <v>0.9829201824187956</v>
      </c>
    </row>
    <row r="124" spans="1:9" ht="12.75">
      <c r="A124" t="s">
        <v>83</v>
      </c>
      <c r="B124">
        <f>B84*10000/B62</f>
        <v>-0.8546751537618782</v>
      </c>
      <c r="C124">
        <f>C84*10000/C62</f>
        <v>-3.208553434172769</v>
      </c>
      <c r="D124">
        <f>D84*10000/D62</f>
        <v>-4.312228253456586</v>
      </c>
      <c r="E124">
        <f>E84*10000/E62</f>
        <v>-4.546025618404859</v>
      </c>
      <c r="F124">
        <f>F84*10000/F62</f>
        <v>-2.6273501454893853</v>
      </c>
      <c r="G124">
        <f>AVERAGE(C124:E124)</f>
        <v>-4.022269102011404</v>
      </c>
      <c r="H124">
        <f>STDEV(C124:E124)</f>
        <v>0.7143284909820856</v>
      </c>
      <c r="I124">
        <f>(B124*B4+C124*C4+D124*D4+E124*E4+F124*F4)/SUM(B4:F4)</f>
        <v>-3.377620090835126</v>
      </c>
    </row>
    <row r="125" spans="1:9" ht="12.75">
      <c r="A125" t="s">
        <v>84</v>
      </c>
      <c r="B125">
        <f>B85*10000/B62</f>
        <v>0.33634433398729824</v>
      </c>
      <c r="C125">
        <f>C85*10000/C62</f>
        <v>-0.006557457113297622</v>
      </c>
      <c r="D125">
        <f>D85*10000/D62</f>
        <v>-0.6533178781640449</v>
      </c>
      <c r="E125">
        <f>E85*10000/E62</f>
        <v>-0.49079335427015636</v>
      </c>
      <c r="F125">
        <f>F85*10000/F62</f>
        <v>-1.3774209274888318</v>
      </c>
      <c r="G125">
        <f>AVERAGE(C125:E125)</f>
        <v>-0.3835562298491662</v>
      </c>
      <c r="H125">
        <f>STDEV(C125:E125)</f>
        <v>0.3364514990306883</v>
      </c>
      <c r="I125">
        <f>(B125*B4+C125*C4+D125*D4+E125*E4+F125*F4)/SUM(B4:F4)</f>
        <v>-0.4123545086173838</v>
      </c>
    </row>
    <row r="126" spans="1:9" ht="12.75">
      <c r="A126" t="s">
        <v>85</v>
      </c>
      <c r="B126">
        <f>B86*10000/B62</f>
        <v>0.9551922543613752</v>
      </c>
      <c r="C126">
        <f>C86*10000/C62</f>
        <v>0.3841769649501157</v>
      </c>
      <c r="D126">
        <f>D86*10000/D62</f>
        <v>0.5308436216092243</v>
      </c>
      <c r="E126">
        <f>E86*10000/E62</f>
        <v>0.2102316381105552</v>
      </c>
      <c r="F126">
        <f>F86*10000/F62</f>
        <v>1.1264319513423384</v>
      </c>
      <c r="G126">
        <f>AVERAGE(C126:E126)</f>
        <v>0.37508407488996504</v>
      </c>
      <c r="H126">
        <f>STDEV(C126:E126)</f>
        <v>0.1604992880917926</v>
      </c>
      <c r="I126">
        <f>(B126*B4+C126*C4+D126*D4+E126*E4+F126*F4)/SUM(B4:F4)</f>
        <v>0.5594431045375902</v>
      </c>
    </row>
    <row r="127" spans="1:9" ht="12.75">
      <c r="A127" t="s">
        <v>86</v>
      </c>
      <c r="B127">
        <f>B87*10000/B62</f>
        <v>0.3590497710464962</v>
      </c>
      <c r="C127">
        <f>C87*10000/C62</f>
        <v>0.3573563796833595</v>
      </c>
      <c r="D127">
        <f>D87*10000/D62</f>
        <v>-0.013135620869447338</v>
      </c>
      <c r="E127">
        <f>E87*10000/E62</f>
        <v>0.37823993374070336</v>
      </c>
      <c r="F127">
        <f>F87*10000/F62</f>
        <v>0.5877418874825479</v>
      </c>
      <c r="G127">
        <f>AVERAGE(C127:E127)</f>
        <v>0.2408202308515385</v>
      </c>
      <c r="H127">
        <f>STDEV(C127:E127)</f>
        <v>0.22017995293626308</v>
      </c>
      <c r="I127">
        <f>(B127*B4+C127*C4+D127*D4+E127*E4+F127*F4)/SUM(B4:F4)</f>
        <v>0.3043523546065514</v>
      </c>
    </row>
    <row r="128" spans="1:9" ht="12.75">
      <c r="A128" t="s">
        <v>87</v>
      </c>
      <c r="B128">
        <f>B88*10000/B62</f>
        <v>-0.08113467472655544</v>
      </c>
      <c r="C128">
        <f>C88*10000/C62</f>
        <v>-0.05224971379210603</v>
      </c>
      <c r="D128">
        <f>D88*10000/D62</f>
        <v>-0.34877277167517723</v>
      </c>
      <c r="E128">
        <f>E88*10000/E62</f>
        <v>-0.420292953728636</v>
      </c>
      <c r="F128">
        <f>F88*10000/F62</f>
        <v>-0.2894441415573105</v>
      </c>
      <c r="G128">
        <f>AVERAGE(C128:E128)</f>
        <v>-0.2737718130653064</v>
      </c>
      <c r="H128">
        <f>STDEV(C128:E128)</f>
        <v>0.19514818589995714</v>
      </c>
      <c r="I128">
        <f>(B128*B4+C128*C4+D128*D4+E128*E4+F128*F4)/SUM(B4:F4)</f>
        <v>-0.24802028890729474</v>
      </c>
    </row>
    <row r="129" spans="1:9" ht="12.75">
      <c r="A129" t="s">
        <v>88</v>
      </c>
      <c r="B129">
        <f>B89*10000/B62</f>
        <v>0.20196444803714342</v>
      </c>
      <c r="C129">
        <f>C89*10000/C62</f>
        <v>-0.027911268844800413</v>
      </c>
      <c r="D129">
        <f>D89*10000/D62</f>
        <v>-0.07350014734646425</v>
      </c>
      <c r="E129">
        <f>E89*10000/E62</f>
        <v>0.048721194143671</v>
      </c>
      <c r="F129">
        <f>F89*10000/F62</f>
        <v>0.03368278316926656</v>
      </c>
      <c r="G129">
        <f>AVERAGE(C129:E129)</f>
        <v>-0.017563407349197886</v>
      </c>
      <c r="H129">
        <f>STDEV(C129:E129)</f>
        <v>0.06176425144904772</v>
      </c>
      <c r="I129">
        <f>(B129*B4+C129*C4+D129*D4+E129*E4+F129*F4)/SUM(B4:F4)</f>
        <v>0.021053326522688834</v>
      </c>
    </row>
    <row r="130" spans="1:9" ht="12.75">
      <c r="A130" t="s">
        <v>89</v>
      </c>
      <c r="B130">
        <f>B90*10000/B62</f>
        <v>0.12597341989063637</v>
      </c>
      <c r="C130">
        <f>C90*10000/C62</f>
        <v>0.15741100711635864</v>
      </c>
      <c r="D130">
        <f>D90*10000/D62</f>
        <v>0.019631727991209262</v>
      </c>
      <c r="E130">
        <f>E90*10000/E62</f>
        <v>0.07674669473997327</v>
      </c>
      <c r="F130">
        <f>F90*10000/F62</f>
        <v>0.39813792841059403</v>
      </c>
      <c r="G130">
        <f>AVERAGE(C130:E130)</f>
        <v>0.08459647661584706</v>
      </c>
      <c r="H130">
        <f>STDEV(C130:E130)</f>
        <v>0.06922424969391545</v>
      </c>
      <c r="I130">
        <f>(B130*B4+C130*C4+D130*D4+E130*E4+F130*F4)/SUM(B4:F4)</f>
        <v>0.1325181365214824</v>
      </c>
    </row>
    <row r="131" spans="1:9" ht="12.75">
      <c r="A131" t="s">
        <v>90</v>
      </c>
      <c r="B131">
        <f>B91*10000/B62</f>
        <v>0.024301817281253985</v>
      </c>
      <c r="C131">
        <f>C91*10000/C62</f>
        <v>-0.017261115507904594</v>
      </c>
      <c r="D131">
        <f>D91*10000/D62</f>
        <v>-0.013941886915688732</v>
      </c>
      <c r="E131">
        <f>E91*10000/E62</f>
        <v>0.033675135870817434</v>
      </c>
      <c r="F131">
        <f>F91*10000/F62</f>
        <v>0.06385251259010107</v>
      </c>
      <c r="G131">
        <f>AVERAGE(C131:E131)</f>
        <v>0.0008240444824080354</v>
      </c>
      <c r="H131">
        <f>STDEV(C131:E131)</f>
        <v>0.02849824509805938</v>
      </c>
      <c r="I131">
        <f>(B131*B4+C131*C4+D131*D4+E131*E4+F131*F4)/SUM(B4:F4)</f>
        <v>0.012654477514872302</v>
      </c>
    </row>
    <row r="132" spans="1:9" ht="12.75">
      <c r="A132" t="s">
        <v>91</v>
      </c>
      <c r="B132">
        <f>B92*10000/B62</f>
        <v>0.014868357030937397</v>
      </c>
      <c r="C132">
        <f>C92*10000/C62</f>
        <v>0.024374180387985573</v>
      </c>
      <c r="D132">
        <f>D92*10000/D62</f>
        <v>-0.004682591589906128</v>
      </c>
      <c r="E132">
        <f>E92*10000/E62</f>
        <v>-0.023463305399621735</v>
      </c>
      <c r="F132">
        <f>F92*10000/F62</f>
        <v>0.009423039222391282</v>
      </c>
      <c r="G132">
        <f>AVERAGE(C132:E132)</f>
        <v>-0.0012572388671807631</v>
      </c>
      <c r="H132">
        <f>STDEV(C132:E132)</f>
        <v>0.024101992502201852</v>
      </c>
      <c r="I132">
        <f>(B132*B4+C132*C4+D132*D4+E132*E4+F132*F4)/SUM(B4:F4)</f>
        <v>0.00250083373137388</v>
      </c>
    </row>
    <row r="133" spans="1:9" ht="12.75">
      <c r="A133" t="s">
        <v>92</v>
      </c>
      <c r="B133">
        <f>B93*10000/B62</f>
        <v>0.13864064505634613</v>
      </c>
      <c r="C133">
        <f>C93*10000/C62</f>
        <v>0.10692414524016544</v>
      </c>
      <c r="D133">
        <f>D93*10000/D62</f>
        <v>0.10515109999888501</v>
      </c>
      <c r="E133">
        <f>E93*10000/E62</f>
        <v>0.11634051159797923</v>
      </c>
      <c r="F133">
        <f>F93*10000/F62</f>
        <v>0.09118403603538217</v>
      </c>
      <c r="G133">
        <f>AVERAGE(C133:E133)</f>
        <v>0.10947191894567658</v>
      </c>
      <c r="H133">
        <f>STDEV(C133:E133)</f>
        <v>0.0060140748352804935</v>
      </c>
      <c r="I133">
        <f>(B133*B4+C133*C4+D133*D4+E133*E4+F133*F4)/SUM(B4:F4)</f>
        <v>0.11124593521812394</v>
      </c>
    </row>
    <row r="134" spans="1:9" ht="12.75">
      <c r="A134" t="s">
        <v>93</v>
      </c>
      <c r="B134">
        <f>B94*10000/B62</f>
        <v>-0.02425533403426873</v>
      </c>
      <c r="C134">
        <f>C94*10000/C62</f>
        <v>-0.004021745098322803</v>
      </c>
      <c r="D134">
        <f>D94*10000/D62</f>
        <v>0.0031307629493996483</v>
      </c>
      <c r="E134">
        <f>E94*10000/E62</f>
        <v>0.02189948330495037</v>
      </c>
      <c r="F134">
        <f>F94*10000/F62</f>
        <v>-0.015017215772394324</v>
      </c>
      <c r="G134">
        <f>AVERAGE(C134:E134)</f>
        <v>0.0070028337186757396</v>
      </c>
      <c r="H134">
        <f>STDEV(C134:E134)</f>
        <v>0.013387390317585266</v>
      </c>
      <c r="I134">
        <f>(B134*B4+C134*C4+D134*D4+E134*E4+F134*F4)/SUM(B4:F4)</f>
        <v>-0.00046098518688159426</v>
      </c>
    </row>
    <row r="135" spans="1:9" ht="12.75">
      <c r="A135" t="s">
        <v>94</v>
      </c>
      <c r="B135">
        <f>B95*10000/B62</f>
        <v>-0.0073111954141027915</v>
      </c>
      <c r="C135">
        <f>C95*10000/C62</f>
        <v>-0.007826022909565569</v>
      </c>
      <c r="D135">
        <f>D95*10000/D62</f>
        <v>-0.002409326778369473</v>
      </c>
      <c r="E135">
        <f>E95*10000/E62</f>
        <v>-0.004241728345638044</v>
      </c>
      <c r="F135">
        <f>F95*10000/F62</f>
        <v>0.00010516776710815844</v>
      </c>
      <c r="G135">
        <f>AVERAGE(C135:E135)</f>
        <v>-0.004825692677857696</v>
      </c>
      <c r="H135">
        <f>STDEV(C135:E135)</f>
        <v>0.002755160612452066</v>
      </c>
      <c r="I135">
        <f>(B135*B4+C135*C4+D135*D4+E135*E4+F135*F4)/SUM(B4:F4)</f>
        <v>-0.004525787284992449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2004-12-15T07:21:15Z</cp:lastPrinted>
  <dcterms:created xsi:type="dcterms:W3CDTF">2004-12-15T07:21:15Z</dcterms:created>
  <dcterms:modified xsi:type="dcterms:W3CDTF">2004-12-15T09:13:54Z</dcterms:modified>
  <cp:category/>
  <cp:version/>
  <cp:contentType/>
  <cp:contentStatus/>
</cp:coreProperties>
</file>