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<sst xmlns="http://schemas.openxmlformats.org/spreadsheetml/2006/main" count="204" uniqueCount="98">
  <si>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15/12/2004       10:21:49</t>
  </si>
  <si>
    <t>LISSNER</t>
  </si>
  <si>
    <t>HCMQAP435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</si>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</sst>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7994485"/>
        <c:axId val="29297182"/>
      </c:lineChart>
      <c:catAx>
        <c:axId val="479944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97182"/>
        <c:crosses val="autoZero"/>
        <c:auto val="1"/>
        <c:lblOffset val="100"/>
        <c:noMultiLvlLbl val="0"/>
      </c:catAx>
      <c:valAx>
        <c:axId val="29297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99448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-0.003754</v>
      </c>
      <c r="D4" s="12">
        <v>-0.003754</v>
      </c>
      <c r="E4" s="12">
        <v>-0.003754</v>
      </c>
      <c r="F4" s="24">
        <v>-0.002077</v>
      </c>
      <c r="G4" s="34">
        <v>-0.011701</v>
      </c>
    </row>
    <row r="5" spans="1:7" ht="12.75" thickBot="1">
      <c r="A5" s="44" t="s">
        <v>13</v>
      </c>
      <c r="B5" s="45">
        <v>6.049499</v>
      </c>
      <c r="C5" s="46">
        <v>1.49338</v>
      </c>
      <c r="D5" s="46">
        <v>-1.994245</v>
      </c>
      <c r="E5" s="46">
        <v>-2.081983</v>
      </c>
      <c r="F5" s="47">
        <v>-2.00419</v>
      </c>
      <c r="G5" s="48">
        <v>10.285093</v>
      </c>
    </row>
    <row r="6" spans="1:7" ht="12.75" thickTop="1">
      <c r="A6" s="6" t="s">
        <v>14</v>
      </c>
      <c r="B6" s="39">
        <v>-11.09239</v>
      </c>
      <c r="C6" s="40">
        <v>52.29488</v>
      </c>
      <c r="D6" s="40">
        <v>144.0586</v>
      </c>
      <c r="E6" s="40">
        <v>-121.5485</v>
      </c>
      <c r="F6" s="41">
        <v>-122.9762</v>
      </c>
      <c r="G6" s="42">
        <v>0.01149271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0.8080643</v>
      </c>
      <c r="C8" s="13">
        <v>0.1464297</v>
      </c>
      <c r="D8" s="13">
        <v>-1.920306</v>
      </c>
      <c r="E8" s="13">
        <v>-2.007531</v>
      </c>
      <c r="F8" s="25">
        <v>-0.006376844</v>
      </c>
      <c r="G8" s="35">
        <v>-0.7932712</v>
      </c>
    </row>
    <row r="9" spans="1:7" ht="12">
      <c r="A9" s="20" t="s">
        <v>17</v>
      </c>
      <c r="B9" s="29">
        <v>1.109002</v>
      </c>
      <c r="C9" s="13">
        <v>0.6325958</v>
      </c>
      <c r="D9" s="13">
        <v>0.3117863</v>
      </c>
      <c r="E9" s="13">
        <v>0.546914</v>
      </c>
      <c r="F9" s="25">
        <v>-0.9046646</v>
      </c>
      <c r="G9" s="35">
        <v>0.3992332</v>
      </c>
    </row>
    <row r="10" spans="1:7" ht="12">
      <c r="A10" s="20" t="s">
        <v>18</v>
      </c>
      <c r="B10" s="29">
        <v>-0.148588</v>
      </c>
      <c r="C10" s="13">
        <v>-0.4294175</v>
      </c>
      <c r="D10" s="13">
        <v>1.348962</v>
      </c>
      <c r="E10" s="13">
        <v>0.4447995</v>
      </c>
      <c r="F10" s="25">
        <v>-2.039752</v>
      </c>
      <c r="G10" s="35">
        <v>0.0351645</v>
      </c>
    </row>
    <row r="11" spans="1:7" ht="12">
      <c r="A11" s="21" t="s">
        <v>19</v>
      </c>
      <c r="B11" s="31">
        <v>3.661385</v>
      </c>
      <c r="C11" s="15">
        <v>2.226769</v>
      </c>
      <c r="D11" s="15">
        <v>2.001638</v>
      </c>
      <c r="E11" s="15">
        <v>1.396741</v>
      </c>
      <c r="F11" s="27">
        <v>14.25555</v>
      </c>
      <c r="G11" s="37">
        <v>3.782263</v>
      </c>
    </row>
    <row r="12" spans="1:7" ht="12">
      <c r="A12" s="20" t="s">
        <v>20</v>
      </c>
      <c r="B12" s="29">
        <v>-0.4071665</v>
      </c>
      <c r="C12" s="13">
        <v>-0.7722639</v>
      </c>
      <c r="D12" s="13">
        <v>-0.2704457</v>
      </c>
      <c r="E12" s="13">
        <v>0.1723291</v>
      </c>
      <c r="F12" s="25">
        <v>0.08087779</v>
      </c>
      <c r="G12" s="35">
        <v>-0.2577182</v>
      </c>
    </row>
    <row r="13" spans="1:7" ht="12">
      <c r="A13" s="20" t="s">
        <v>21</v>
      </c>
      <c r="B13" s="29">
        <v>0.03513213</v>
      </c>
      <c r="C13" s="13">
        <v>0.1090631</v>
      </c>
      <c r="D13" s="13">
        <v>0.03398419</v>
      </c>
      <c r="E13" s="13">
        <v>-0.06358051</v>
      </c>
      <c r="F13" s="25">
        <v>0.178943</v>
      </c>
      <c r="G13" s="35">
        <v>0.0480004</v>
      </c>
    </row>
    <row r="14" spans="1:7" ht="12">
      <c r="A14" s="20" t="s">
        <v>22</v>
      </c>
      <c r="B14" s="29">
        <v>0.1039013</v>
      </c>
      <c r="C14" s="13">
        <v>0.1451898</v>
      </c>
      <c r="D14" s="13">
        <v>0.253126</v>
      </c>
      <c r="E14" s="13">
        <v>0.04077471</v>
      </c>
      <c r="F14" s="25">
        <v>0.1120961</v>
      </c>
      <c r="G14" s="35">
        <v>0.1356298</v>
      </c>
    </row>
    <row r="15" spans="1:7" ht="12">
      <c r="A15" s="21" t="s">
        <v>23</v>
      </c>
      <c r="B15" s="31">
        <v>-0.390648</v>
      </c>
      <c r="C15" s="15">
        <v>-0.1714138</v>
      </c>
      <c r="D15" s="15">
        <v>-0.1910432</v>
      </c>
      <c r="E15" s="15">
        <v>-0.1913563</v>
      </c>
      <c r="F15" s="27">
        <v>-0.4028576</v>
      </c>
      <c r="G15" s="37">
        <v>-0.2435629</v>
      </c>
    </row>
    <row r="16" spans="1:7" ht="12">
      <c r="A16" s="20" t="s">
        <v>24</v>
      </c>
      <c r="B16" s="29">
        <v>-0.08889162</v>
      </c>
      <c r="C16" s="13">
        <v>-0.1185536</v>
      </c>
      <c r="D16" s="13">
        <v>-0.05788728</v>
      </c>
      <c r="E16" s="13">
        <v>0.01087977</v>
      </c>
      <c r="F16" s="25">
        <v>-0.06976775</v>
      </c>
      <c r="G16" s="35">
        <v>-0.06201728</v>
      </c>
    </row>
    <row r="17" spans="1:7" ht="12">
      <c r="A17" s="20" t="s">
        <v>25</v>
      </c>
      <c r="B17" s="29">
        <v>-0.06785068</v>
      </c>
      <c r="C17" s="13">
        <v>-0.05239654</v>
      </c>
      <c r="D17" s="13">
        <v>-0.04991054</v>
      </c>
      <c r="E17" s="13">
        <v>-0.07691942</v>
      </c>
      <c r="F17" s="25">
        <v>-0.03335368</v>
      </c>
      <c r="G17" s="35">
        <v>-0.0574146</v>
      </c>
    </row>
    <row r="18" spans="1:7" ht="12">
      <c r="A18" s="20" t="s">
        <v>26</v>
      </c>
      <c r="B18" s="29">
        <v>0.04621975</v>
      </c>
      <c r="C18" s="13">
        <v>0.05332172</v>
      </c>
      <c r="D18" s="13">
        <v>0.005554842</v>
      </c>
      <c r="E18" s="13">
        <v>0.06110206</v>
      </c>
      <c r="F18" s="25">
        <v>0.03496451</v>
      </c>
      <c r="G18" s="35">
        <v>0.04021401</v>
      </c>
    </row>
    <row r="19" spans="1:7" ht="12">
      <c r="A19" s="21" t="s">
        <v>27</v>
      </c>
      <c r="B19" s="31">
        <v>-0.1986248</v>
      </c>
      <c r="C19" s="15">
        <v>-0.1897266</v>
      </c>
      <c r="D19" s="15">
        <v>-0.185989</v>
      </c>
      <c r="E19" s="15">
        <v>-0.1834127</v>
      </c>
      <c r="F19" s="27">
        <v>-0.1623559</v>
      </c>
      <c r="G19" s="37">
        <v>-0.1849552</v>
      </c>
    </row>
    <row r="20" spans="1:7" ht="12.75" thickBot="1">
      <c r="A20" s="44" t="s">
        <v>28</v>
      </c>
      <c r="B20" s="45">
        <v>0.001507189</v>
      </c>
      <c r="C20" s="46">
        <v>-0.001243101</v>
      </c>
      <c r="D20" s="46">
        <v>-0.00112339</v>
      </c>
      <c r="E20" s="46">
        <v>-0.001690529</v>
      </c>
      <c r="F20" s="47">
        <v>-0.00814659</v>
      </c>
      <c r="G20" s="48">
        <v>-0.001841595</v>
      </c>
    </row>
    <row r="21" spans="1:7" ht="12.75" thickTop="1">
      <c r="A21" s="6" t="s">
        <v>29</v>
      </c>
      <c r="B21" s="39">
        <v>-59.2923</v>
      </c>
      <c r="C21" s="40">
        <v>19.81302</v>
      </c>
      <c r="D21" s="40">
        <v>16.37292</v>
      </c>
      <c r="E21" s="40">
        <v>32.34462</v>
      </c>
      <c r="F21" s="41">
        <v>-59.08644</v>
      </c>
      <c r="G21" s="43">
        <v>0.01724029</v>
      </c>
    </row>
    <row r="22" spans="1:7" ht="12">
      <c r="A22" s="20" t="s">
        <v>30</v>
      </c>
      <c r="B22" s="29">
        <v>120.9959</v>
      </c>
      <c r="C22" s="13">
        <v>29.86769</v>
      </c>
      <c r="D22" s="13">
        <v>-39.88511</v>
      </c>
      <c r="E22" s="13">
        <v>-41.63989</v>
      </c>
      <c r="F22" s="25">
        <v>-40.08402</v>
      </c>
      <c r="G22" s="36">
        <v>0</v>
      </c>
    </row>
    <row r="23" spans="1:7" ht="12">
      <c r="A23" s="20" t="s">
        <v>31</v>
      </c>
      <c r="B23" s="29">
        <v>-3.909526</v>
      </c>
      <c r="C23" s="13">
        <v>-1.543019</v>
      </c>
      <c r="D23" s="13">
        <v>-0.6893168</v>
      </c>
      <c r="E23" s="13">
        <v>-2.20284</v>
      </c>
      <c r="F23" s="25">
        <v>5.214182</v>
      </c>
      <c r="G23" s="35">
        <v>-0.9404398</v>
      </c>
    </row>
    <row r="24" spans="1:7" ht="12">
      <c r="A24" s="20" t="s">
        <v>32</v>
      </c>
      <c r="B24" s="49">
        <v>1.09431</v>
      </c>
      <c r="C24" s="50">
        <v>-0.06129429</v>
      </c>
      <c r="D24" s="50">
        <v>2.520186</v>
      </c>
      <c r="E24" s="50">
        <v>5.265079</v>
      </c>
      <c r="F24" s="51">
        <v>1.820788</v>
      </c>
      <c r="G24" s="35">
        <v>2.259502</v>
      </c>
    </row>
    <row r="25" spans="1:7" ht="12">
      <c r="A25" s="20" t="s">
        <v>33</v>
      </c>
      <c r="B25" s="29">
        <v>-0.9318357</v>
      </c>
      <c r="C25" s="13">
        <v>-0.9168789</v>
      </c>
      <c r="D25" s="13">
        <v>0.2080895</v>
      </c>
      <c r="E25" s="13">
        <v>-0.7731885</v>
      </c>
      <c r="F25" s="25">
        <v>-2.020917</v>
      </c>
      <c r="G25" s="35">
        <v>-0.7608181</v>
      </c>
    </row>
    <row r="26" spans="1:7" ht="12">
      <c r="A26" s="21" t="s">
        <v>34</v>
      </c>
      <c r="B26" s="31">
        <v>0.3024269</v>
      </c>
      <c r="C26" s="15">
        <v>0.06387682</v>
      </c>
      <c r="D26" s="15">
        <v>0.1143451</v>
      </c>
      <c r="E26" s="15">
        <v>0.1468287</v>
      </c>
      <c r="F26" s="27">
        <v>1.717309</v>
      </c>
      <c r="G26" s="37">
        <v>0.3509177</v>
      </c>
    </row>
    <row r="27" spans="1:7" ht="12">
      <c r="A27" s="20" t="s">
        <v>35</v>
      </c>
      <c r="B27" s="29">
        <v>-0.3644769</v>
      </c>
      <c r="C27" s="13">
        <v>-0.06209708</v>
      </c>
      <c r="D27" s="13">
        <v>-0.1740996</v>
      </c>
      <c r="E27" s="13">
        <v>-0.1339981</v>
      </c>
      <c r="F27" s="25">
        <v>0.3672488</v>
      </c>
      <c r="G27" s="35">
        <v>-0.09309304</v>
      </c>
    </row>
    <row r="28" spans="1:7" ht="12">
      <c r="A28" s="20" t="s">
        <v>36</v>
      </c>
      <c r="B28" s="29">
        <v>0.274764</v>
      </c>
      <c r="C28" s="13">
        <v>0.4516826</v>
      </c>
      <c r="D28" s="13">
        <v>0.3450484</v>
      </c>
      <c r="E28" s="13">
        <v>0.5738627</v>
      </c>
      <c r="F28" s="25">
        <v>0.4901435</v>
      </c>
      <c r="G28" s="35">
        <v>0.4348744</v>
      </c>
    </row>
    <row r="29" spans="1:7" ht="12">
      <c r="A29" s="20" t="s">
        <v>37</v>
      </c>
      <c r="B29" s="29">
        <v>0.172414</v>
      </c>
      <c r="C29" s="13">
        <v>0.03780567</v>
      </c>
      <c r="D29" s="13">
        <v>0.05384594</v>
      </c>
      <c r="E29" s="13">
        <v>0.01751656</v>
      </c>
      <c r="F29" s="25">
        <v>-0.02101698</v>
      </c>
      <c r="G29" s="35">
        <v>0.04850143</v>
      </c>
    </row>
    <row r="30" spans="1:7" ht="12">
      <c r="A30" s="21" t="s">
        <v>38</v>
      </c>
      <c r="B30" s="31">
        <v>0.09002895</v>
      </c>
      <c r="C30" s="15">
        <v>0.0663486</v>
      </c>
      <c r="D30" s="15">
        <v>-0.04020509</v>
      </c>
      <c r="E30" s="15">
        <v>-0.08271333</v>
      </c>
      <c r="F30" s="27">
        <v>0.1890649</v>
      </c>
      <c r="G30" s="37">
        <v>0.02459884</v>
      </c>
    </row>
    <row r="31" spans="1:7" ht="12">
      <c r="A31" s="20" t="s">
        <v>39</v>
      </c>
      <c r="B31" s="29">
        <v>-0.008562081</v>
      </c>
      <c r="C31" s="13">
        <v>-0.01853347</v>
      </c>
      <c r="D31" s="13">
        <v>-0.008530642</v>
      </c>
      <c r="E31" s="13">
        <v>-0.04094049</v>
      </c>
      <c r="F31" s="25">
        <v>0.02374377</v>
      </c>
      <c r="G31" s="35">
        <v>-0.01445056</v>
      </c>
    </row>
    <row r="32" spans="1:7" ht="12">
      <c r="A32" s="20" t="s">
        <v>40</v>
      </c>
      <c r="B32" s="29">
        <v>0.04168293</v>
      </c>
      <c r="C32" s="13">
        <v>0.09141157</v>
      </c>
      <c r="D32" s="13">
        <v>0.05504596</v>
      </c>
      <c r="E32" s="13">
        <v>0.05386254</v>
      </c>
      <c r="F32" s="25">
        <v>0.0668461</v>
      </c>
      <c r="G32" s="35">
        <v>0.06313489</v>
      </c>
    </row>
    <row r="33" spans="1:7" ht="12">
      <c r="A33" s="20" t="s">
        <v>41</v>
      </c>
      <c r="B33" s="29">
        <v>0.1467479</v>
      </c>
      <c r="C33" s="13">
        <v>0.1137814</v>
      </c>
      <c r="D33" s="13">
        <v>0.09862869</v>
      </c>
      <c r="E33" s="13">
        <v>0.1075294</v>
      </c>
      <c r="F33" s="25">
        <v>0.1080573</v>
      </c>
      <c r="G33" s="35">
        <v>0.11266</v>
      </c>
    </row>
    <row r="34" spans="1:7" ht="12">
      <c r="A34" s="21" t="s">
        <v>42</v>
      </c>
      <c r="B34" s="31">
        <v>-0.02248349</v>
      </c>
      <c r="C34" s="15">
        <v>-0.005638521</v>
      </c>
      <c r="D34" s="15">
        <v>-0.0002984682</v>
      </c>
      <c r="E34" s="15">
        <v>-0.005971082</v>
      </c>
      <c r="F34" s="27">
        <v>-0.01882791</v>
      </c>
      <c r="G34" s="37">
        <v>-0.008660589</v>
      </c>
    </row>
    <row r="35" spans="1:7" ht="12.75" thickBot="1">
      <c r="A35" s="22" t="s">
        <v>43</v>
      </c>
      <c r="B35" s="32">
        <v>0.001805259</v>
      </c>
      <c r="C35" s="16">
        <v>-0.003966145</v>
      </c>
      <c r="D35" s="16">
        <v>0.001789193</v>
      </c>
      <c r="E35" s="16">
        <v>-0.001408294</v>
      </c>
      <c r="F35" s="28">
        <v>-0.001882496</v>
      </c>
      <c r="G35" s="38">
        <v>-0.000851525</v>
      </c>
    </row>
    <row r="36" spans="1:7" ht="12">
      <c r="A36" s="4" t="s">
        <v>44</v>
      </c>
      <c r="B36" s="3">
        <v>19.65332</v>
      </c>
      <c r="C36" s="3">
        <v>19.65332</v>
      </c>
      <c r="D36" s="3">
        <v>19.66553</v>
      </c>
      <c r="E36" s="3">
        <v>19.66858</v>
      </c>
      <c r="F36" s="3">
        <v>19.68079</v>
      </c>
      <c r="G36" s="3"/>
    </row>
    <row r="37" spans="1:6" ht="12">
      <c r="A37" s="4" t="s">
        <v>45</v>
      </c>
      <c r="B37" s="2">
        <v>0.04374186</v>
      </c>
      <c r="C37" s="2">
        <v>0.1424154</v>
      </c>
      <c r="D37" s="2">
        <v>0.1948039</v>
      </c>
      <c r="E37" s="2">
        <v>0.2298991</v>
      </c>
      <c r="F37" s="2">
        <v>0.2527873</v>
      </c>
    </row>
    <row r="38" spans="1:7" ht="12">
      <c r="A38" s="4" t="s">
        <v>53</v>
      </c>
      <c r="B38" s="2">
        <v>2.007372E-05</v>
      </c>
      <c r="C38" s="2">
        <v>-8.90011E-05</v>
      </c>
      <c r="D38" s="2">
        <v>-0.0002447848</v>
      </c>
      <c r="E38" s="2">
        <v>0.0002068579</v>
      </c>
      <c r="F38" s="2">
        <v>0.0002086535</v>
      </c>
      <c r="G38" s="2">
        <v>0.0002936499</v>
      </c>
    </row>
    <row r="39" spans="1:7" ht="12.75" thickBot="1">
      <c r="A39" s="4" t="s">
        <v>54</v>
      </c>
      <c r="B39" s="2">
        <v>0.000100554</v>
      </c>
      <c r="C39" s="2">
        <v>-3.341631E-05</v>
      </c>
      <c r="D39" s="2">
        <v>-2.881029E-05</v>
      </c>
      <c r="E39" s="2">
        <v>-5.41245E-05</v>
      </c>
      <c r="F39" s="2">
        <v>0.0001012833</v>
      </c>
      <c r="G39" s="2">
        <v>0.001111342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3.11703</v>
      </c>
      <c r="F40" s="17" t="s">
        <v>48</v>
      </c>
      <c r="G40" s="8">
        <v>55.043068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0.003754</v>
      </c>
      <c r="D4">
        <v>0.003754</v>
      </c>
      <c r="E4">
        <v>0.003754</v>
      </c>
      <c r="F4">
        <v>0.002077</v>
      </c>
      <c r="G4">
        <v>0.011701</v>
      </c>
    </row>
    <row r="5" spans="1:7" ht="12.75">
      <c r="A5" t="s">
        <v>13</v>
      </c>
      <c r="B5">
        <v>6.049499</v>
      </c>
      <c r="C5">
        <v>1.49338</v>
      </c>
      <c r="D5">
        <v>-1.994245</v>
      </c>
      <c r="E5">
        <v>-2.081983</v>
      </c>
      <c r="F5">
        <v>-2.00419</v>
      </c>
      <c r="G5">
        <v>10.285093</v>
      </c>
    </row>
    <row r="6" spans="1:7" ht="12.75">
      <c r="A6" t="s">
        <v>14</v>
      </c>
      <c r="B6" s="52">
        <v>-11.09239</v>
      </c>
      <c r="C6" s="52">
        <v>52.29488</v>
      </c>
      <c r="D6" s="52">
        <v>144.0586</v>
      </c>
      <c r="E6" s="52">
        <v>-121.5485</v>
      </c>
      <c r="F6" s="52">
        <v>-122.9762</v>
      </c>
      <c r="G6" s="52">
        <v>0.01149271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0.8080643</v>
      </c>
      <c r="C8" s="52">
        <v>0.1464297</v>
      </c>
      <c r="D8" s="52">
        <v>-1.920306</v>
      </c>
      <c r="E8" s="52">
        <v>-2.007531</v>
      </c>
      <c r="F8" s="52">
        <v>-0.006376844</v>
      </c>
      <c r="G8" s="52">
        <v>-0.7932712</v>
      </c>
    </row>
    <row r="9" spans="1:7" ht="12.75">
      <c r="A9" t="s">
        <v>17</v>
      </c>
      <c r="B9" s="52">
        <v>1.109002</v>
      </c>
      <c r="C9" s="52">
        <v>0.6325958</v>
      </c>
      <c r="D9" s="52">
        <v>0.3117863</v>
      </c>
      <c r="E9" s="52">
        <v>0.546914</v>
      </c>
      <c r="F9" s="52">
        <v>-0.9046646</v>
      </c>
      <c r="G9" s="52">
        <v>0.3992332</v>
      </c>
    </row>
    <row r="10" spans="1:7" ht="12.75">
      <c r="A10" t="s">
        <v>18</v>
      </c>
      <c r="B10" s="52">
        <v>-0.148588</v>
      </c>
      <c r="C10" s="52">
        <v>-0.4294175</v>
      </c>
      <c r="D10" s="52">
        <v>1.348962</v>
      </c>
      <c r="E10" s="52">
        <v>0.4447995</v>
      </c>
      <c r="F10" s="52">
        <v>-2.039752</v>
      </c>
      <c r="G10" s="52">
        <v>0.0351645</v>
      </c>
    </row>
    <row r="11" spans="1:7" ht="12.75">
      <c r="A11" t="s">
        <v>19</v>
      </c>
      <c r="B11" s="52">
        <v>3.661385</v>
      </c>
      <c r="C11" s="52">
        <v>2.226769</v>
      </c>
      <c r="D11" s="52">
        <v>2.001638</v>
      </c>
      <c r="E11" s="52">
        <v>1.396741</v>
      </c>
      <c r="F11" s="52">
        <v>14.25555</v>
      </c>
      <c r="G11" s="52">
        <v>3.782263</v>
      </c>
    </row>
    <row r="12" spans="1:7" ht="12.75">
      <c r="A12" t="s">
        <v>20</v>
      </c>
      <c r="B12" s="52">
        <v>-0.4071665</v>
      </c>
      <c r="C12" s="52">
        <v>-0.7722639</v>
      </c>
      <c r="D12" s="52">
        <v>-0.2704457</v>
      </c>
      <c r="E12" s="52">
        <v>0.1723291</v>
      </c>
      <c r="F12" s="52">
        <v>0.08087779</v>
      </c>
      <c r="G12" s="52">
        <v>-0.2577182</v>
      </c>
    </row>
    <row r="13" spans="1:7" ht="12.75">
      <c r="A13" t="s">
        <v>21</v>
      </c>
      <c r="B13" s="52">
        <v>0.03513213</v>
      </c>
      <c r="C13" s="52">
        <v>0.1090631</v>
      </c>
      <c r="D13" s="52">
        <v>0.03398419</v>
      </c>
      <c r="E13" s="52">
        <v>-0.06358051</v>
      </c>
      <c r="F13" s="52">
        <v>0.178943</v>
      </c>
      <c r="G13" s="52">
        <v>0.0480004</v>
      </c>
    </row>
    <row r="14" spans="1:7" ht="12.75">
      <c r="A14" t="s">
        <v>22</v>
      </c>
      <c r="B14" s="52">
        <v>0.1039013</v>
      </c>
      <c r="C14" s="52">
        <v>0.1451898</v>
      </c>
      <c r="D14" s="52">
        <v>0.253126</v>
      </c>
      <c r="E14" s="52">
        <v>0.04077471</v>
      </c>
      <c r="F14" s="52">
        <v>0.1120961</v>
      </c>
      <c r="G14" s="52">
        <v>0.1356298</v>
      </c>
    </row>
    <row r="15" spans="1:7" ht="12.75">
      <c r="A15" t="s">
        <v>23</v>
      </c>
      <c r="B15" s="52">
        <v>-0.390648</v>
      </c>
      <c r="C15" s="52">
        <v>-0.1714138</v>
      </c>
      <c r="D15" s="52">
        <v>-0.1910432</v>
      </c>
      <c r="E15" s="52">
        <v>-0.1913563</v>
      </c>
      <c r="F15" s="52">
        <v>-0.4028576</v>
      </c>
      <c r="G15" s="52">
        <v>-0.2435629</v>
      </c>
    </row>
    <row r="16" spans="1:7" ht="12.75">
      <c r="A16" t="s">
        <v>24</v>
      </c>
      <c r="B16" s="52">
        <v>-0.08889162</v>
      </c>
      <c r="C16" s="52">
        <v>-0.1185536</v>
      </c>
      <c r="D16" s="52">
        <v>-0.05788728</v>
      </c>
      <c r="E16" s="52">
        <v>0.01087977</v>
      </c>
      <c r="F16" s="52">
        <v>-0.06976775</v>
      </c>
      <c r="G16" s="52">
        <v>-0.06201728</v>
      </c>
    </row>
    <row r="17" spans="1:7" ht="12.75">
      <c r="A17" t="s">
        <v>25</v>
      </c>
      <c r="B17" s="52">
        <v>-0.06785068</v>
      </c>
      <c r="C17" s="52">
        <v>-0.05239654</v>
      </c>
      <c r="D17" s="52">
        <v>-0.04991054</v>
      </c>
      <c r="E17" s="52">
        <v>-0.07691942</v>
      </c>
      <c r="F17" s="52">
        <v>-0.03335368</v>
      </c>
      <c r="G17" s="52">
        <v>-0.0574146</v>
      </c>
    </row>
    <row r="18" spans="1:7" ht="12.75">
      <c r="A18" t="s">
        <v>26</v>
      </c>
      <c r="B18" s="52">
        <v>0.04621975</v>
      </c>
      <c r="C18" s="52">
        <v>0.05332172</v>
      </c>
      <c r="D18" s="52">
        <v>0.005554842</v>
      </c>
      <c r="E18" s="52">
        <v>0.06110206</v>
      </c>
      <c r="F18" s="52">
        <v>0.03496451</v>
      </c>
      <c r="G18" s="52">
        <v>0.04021401</v>
      </c>
    </row>
    <row r="19" spans="1:7" ht="12.75">
      <c r="A19" t="s">
        <v>27</v>
      </c>
      <c r="B19" s="52">
        <v>-0.1986248</v>
      </c>
      <c r="C19" s="52">
        <v>-0.1897266</v>
      </c>
      <c r="D19" s="52">
        <v>-0.185989</v>
      </c>
      <c r="E19" s="52">
        <v>-0.1834127</v>
      </c>
      <c r="F19" s="52">
        <v>-0.1623559</v>
      </c>
      <c r="G19" s="52">
        <v>-0.1849552</v>
      </c>
    </row>
    <row r="20" spans="1:7" ht="12.75">
      <c r="A20" t="s">
        <v>28</v>
      </c>
      <c r="B20" s="52">
        <v>0.001507189</v>
      </c>
      <c r="C20" s="52">
        <v>-0.001243101</v>
      </c>
      <c r="D20" s="52">
        <v>-0.00112339</v>
      </c>
      <c r="E20" s="52">
        <v>-0.001690529</v>
      </c>
      <c r="F20" s="52">
        <v>-0.00814659</v>
      </c>
      <c r="G20" s="52">
        <v>-0.001841595</v>
      </c>
    </row>
    <row r="21" spans="1:7" ht="12.75">
      <c r="A21" t="s">
        <v>29</v>
      </c>
      <c r="B21" s="52">
        <v>-59.2923</v>
      </c>
      <c r="C21" s="52">
        <v>19.81302</v>
      </c>
      <c r="D21" s="52">
        <v>16.37292</v>
      </c>
      <c r="E21" s="52">
        <v>32.34462</v>
      </c>
      <c r="F21" s="52">
        <v>-59.08644</v>
      </c>
      <c r="G21" s="52">
        <v>0.01724029</v>
      </c>
    </row>
    <row r="22" spans="1:7" ht="12.75">
      <c r="A22" t="s">
        <v>30</v>
      </c>
      <c r="B22" s="52">
        <v>120.9959</v>
      </c>
      <c r="C22" s="52">
        <v>29.86769</v>
      </c>
      <c r="D22" s="52">
        <v>-39.88511</v>
      </c>
      <c r="E22" s="52">
        <v>-41.63989</v>
      </c>
      <c r="F22" s="52">
        <v>-40.08402</v>
      </c>
      <c r="G22" s="52">
        <v>0</v>
      </c>
    </row>
    <row r="23" spans="1:7" ht="12.75">
      <c r="A23" t="s">
        <v>31</v>
      </c>
      <c r="B23" s="52">
        <v>-3.909526</v>
      </c>
      <c r="C23" s="52">
        <v>-1.543019</v>
      </c>
      <c r="D23" s="52">
        <v>-0.6893168</v>
      </c>
      <c r="E23" s="52">
        <v>-2.20284</v>
      </c>
      <c r="F23" s="52">
        <v>5.214182</v>
      </c>
      <c r="G23" s="52">
        <v>-0.9404398</v>
      </c>
    </row>
    <row r="24" spans="1:7" ht="12.75">
      <c r="A24" t="s">
        <v>32</v>
      </c>
      <c r="B24" s="52">
        <v>1.09431</v>
      </c>
      <c r="C24" s="52">
        <v>-0.06129429</v>
      </c>
      <c r="D24" s="52">
        <v>2.520186</v>
      </c>
      <c r="E24" s="52">
        <v>5.265079</v>
      </c>
      <c r="F24" s="52">
        <v>1.820788</v>
      </c>
      <c r="G24" s="52">
        <v>2.259502</v>
      </c>
    </row>
    <row r="25" spans="1:7" ht="12.75">
      <c r="A25" t="s">
        <v>33</v>
      </c>
      <c r="B25" s="52">
        <v>-0.9318357</v>
      </c>
      <c r="C25" s="52">
        <v>-0.9168789</v>
      </c>
      <c r="D25" s="52">
        <v>0.2080895</v>
      </c>
      <c r="E25" s="52">
        <v>-0.7731885</v>
      </c>
      <c r="F25" s="52">
        <v>-2.020917</v>
      </c>
      <c r="G25" s="52">
        <v>-0.7608181</v>
      </c>
    </row>
    <row r="26" spans="1:7" ht="12.75">
      <c r="A26" t="s">
        <v>34</v>
      </c>
      <c r="B26" s="52">
        <v>0.3024269</v>
      </c>
      <c r="C26" s="52">
        <v>0.06387682</v>
      </c>
      <c r="D26" s="52">
        <v>0.1143451</v>
      </c>
      <c r="E26" s="52">
        <v>0.1468287</v>
      </c>
      <c r="F26" s="52">
        <v>1.717309</v>
      </c>
      <c r="G26" s="52">
        <v>0.3509177</v>
      </c>
    </row>
    <row r="27" spans="1:7" ht="12.75">
      <c r="A27" t="s">
        <v>35</v>
      </c>
      <c r="B27" s="52">
        <v>-0.3644769</v>
      </c>
      <c r="C27" s="52">
        <v>-0.06209708</v>
      </c>
      <c r="D27" s="52">
        <v>-0.1740996</v>
      </c>
      <c r="E27" s="52">
        <v>-0.1339981</v>
      </c>
      <c r="F27" s="52">
        <v>0.3672488</v>
      </c>
      <c r="G27" s="52">
        <v>-0.09309304</v>
      </c>
    </row>
    <row r="28" spans="1:7" ht="12.75">
      <c r="A28" t="s">
        <v>36</v>
      </c>
      <c r="B28" s="52">
        <v>0.274764</v>
      </c>
      <c r="C28" s="52">
        <v>0.4516826</v>
      </c>
      <c r="D28" s="52">
        <v>0.3450484</v>
      </c>
      <c r="E28" s="52">
        <v>0.5738627</v>
      </c>
      <c r="F28" s="52">
        <v>0.4901435</v>
      </c>
      <c r="G28" s="52">
        <v>0.4348744</v>
      </c>
    </row>
    <row r="29" spans="1:7" ht="12.75">
      <c r="A29" t="s">
        <v>37</v>
      </c>
      <c r="B29" s="52">
        <v>0.172414</v>
      </c>
      <c r="C29" s="52">
        <v>0.03780567</v>
      </c>
      <c r="D29" s="52">
        <v>0.05384594</v>
      </c>
      <c r="E29" s="52">
        <v>0.01751656</v>
      </c>
      <c r="F29" s="52">
        <v>-0.02101698</v>
      </c>
      <c r="G29" s="52">
        <v>0.04850143</v>
      </c>
    </row>
    <row r="30" spans="1:7" ht="12.75">
      <c r="A30" t="s">
        <v>38</v>
      </c>
      <c r="B30" s="52">
        <v>0.09002895</v>
      </c>
      <c r="C30" s="52">
        <v>0.0663486</v>
      </c>
      <c r="D30" s="52">
        <v>-0.04020509</v>
      </c>
      <c r="E30" s="52">
        <v>-0.08271333</v>
      </c>
      <c r="F30" s="52">
        <v>0.1890649</v>
      </c>
      <c r="G30" s="52">
        <v>0.02459884</v>
      </c>
    </row>
    <row r="31" spans="1:7" ht="12.75">
      <c r="A31" t="s">
        <v>39</v>
      </c>
      <c r="B31" s="52">
        <v>-0.008562081</v>
      </c>
      <c r="C31" s="52">
        <v>-0.01853347</v>
      </c>
      <c r="D31" s="52">
        <v>-0.008530642</v>
      </c>
      <c r="E31" s="52">
        <v>-0.04094049</v>
      </c>
      <c r="F31" s="52">
        <v>0.02374377</v>
      </c>
      <c r="G31" s="52">
        <v>-0.01445056</v>
      </c>
    </row>
    <row r="32" spans="1:7" ht="12.75">
      <c r="A32" t="s">
        <v>40</v>
      </c>
      <c r="B32" s="52">
        <v>0.04168293</v>
      </c>
      <c r="C32" s="52">
        <v>0.09141157</v>
      </c>
      <c r="D32" s="52">
        <v>0.05504596</v>
      </c>
      <c r="E32" s="52">
        <v>0.05386254</v>
      </c>
      <c r="F32" s="52">
        <v>0.0668461</v>
      </c>
      <c r="G32" s="52">
        <v>0.06313489</v>
      </c>
    </row>
    <row r="33" spans="1:7" ht="12.75">
      <c r="A33" t="s">
        <v>41</v>
      </c>
      <c r="B33" s="52">
        <v>0.1467479</v>
      </c>
      <c r="C33" s="52">
        <v>0.1137814</v>
      </c>
      <c r="D33" s="52">
        <v>0.09862869</v>
      </c>
      <c r="E33" s="52">
        <v>0.1075294</v>
      </c>
      <c r="F33" s="52">
        <v>0.1080573</v>
      </c>
      <c r="G33" s="52">
        <v>0.11266</v>
      </c>
    </row>
    <row r="34" spans="1:7" ht="12.75">
      <c r="A34" t="s">
        <v>42</v>
      </c>
      <c r="B34" s="52">
        <v>-0.02248349</v>
      </c>
      <c r="C34" s="52">
        <v>-0.005638521</v>
      </c>
      <c r="D34" s="52">
        <v>-0.0002984682</v>
      </c>
      <c r="E34" s="52">
        <v>-0.005971082</v>
      </c>
      <c r="F34" s="52">
        <v>-0.01882791</v>
      </c>
      <c r="G34" s="52">
        <v>-0.008660589</v>
      </c>
    </row>
    <row r="35" spans="1:7" ht="12.75">
      <c r="A35" t="s">
        <v>43</v>
      </c>
      <c r="B35" s="52">
        <v>0.001805259</v>
      </c>
      <c r="C35" s="52">
        <v>-0.003966145</v>
      </c>
      <c r="D35" s="52">
        <v>0.001789193</v>
      </c>
      <c r="E35" s="52">
        <v>-0.001408294</v>
      </c>
      <c r="F35" s="52">
        <v>-0.001882496</v>
      </c>
      <c r="G35" s="52">
        <v>-0.000851525</v>
      </c>
    </row>
    <row r="36" spans="1:6" ht="12.75">
      <c r="A36" t="s">
        <v>44</v>
      </c>
      <c r="B36" s="52">
        <v>19.65332</v>
      </c>
      <c r="C36" s="52">
        <v>19.65332</v>
      </c>
      <c r="D36" s="52">
        <v>19.66553</v>
      </c>
      <c r="E36" s="52">
        <v>19.66858</v>
      </c>
      <c r="F36" s="52">
        <v>19.68079</v>
      </c>
    </row>
    <row r="37" spans="1:6" ht="12.75">
      <c r="A37" t="s">
        <v>45</v>
      </c>
      <c r="B37" s="52">
        <v>0.04374186</v>
      </c>
      <c r="C37" s="52">
        <v>0.1424154</v>
      </c>
      <c r="D37" s="52">
        <v>0.1948039</v>
      </c>
      <c r="E37" s="52">
        <v>0.2298991</v>
      </c>
      <c r="F37" s="52">
        <v>0.2527873</v>
      </c>
    </row>
    <row r="38" spans="1:7" ht="12.75">
      <c r="A38" t="s">
        <v>55</v>
      </c>
      <c r="B38" s="52">
        <v>2.007372E-05</v>
      </c>
      <c r="C38" s="52">
        <v>-8.90011E-05</v>
      </c>
      <c r="D38" s="52">
        <v>-0.0002447848</v>
      </c>
      <c r="E38" s="52">
        <v>0.0002068579</v>
      </c>
      <c r="F38" s="52">
        <v>0.0002086535</v>
      </c>
      <c r="G38" s="52">
        <v>0.0002936499</v>
      </c>
    </row>
    <row r="39" spans="1:7" ht="12.75">
      <c r="A39" t="s">
        <v>56</v>
      </c>
      <c r="B39" s="52">
        <v>0.000100554</v>
      </c>
      <c r="C39" s="52">
        <v>-3.341631E-05</v>
      </c>
      <c r="D39" s="52">
        <v>-2.881029E-05</v>
      </c>
      <c r="E39" s="52">
        <v>-5.41245E-05</v>
      </c>
      <c r="F39" s="52">
        <v>0.0001012833</v>
      </c>
      <c r="G39" s="52">
        <v>0.001111342</v>
      </c>
    </row>
    <row r="40" spans="2:7" ht="12.75">
      <c r="B40" t="s">
        <v>46</v>
      </c>
      <c r="C40">
        <v>-0.003754</v>
      </c>
      <c r="D40" t="s">
        <v>47</v>
      </c>
      <c r="E40">
        <v>3.11703</v>
      </c>
      <c r="F40" t="s">
        <v>48</v>
      </c>
      <c r="G40">
        <v>55.043068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2.0073725489286145E-05</v>
      </c>
      <c r="C50">
        <f>-0.017/(C7*C7+C22*C22)*(C21*C22+C6*C7)</f>
        <v>-8.900110279362098E-05</v>
      </c>
      <c r="D50">
        <f>-0.017/(D7*D7+D22*D22)*(D21*D22+D6*D7)</f>
        <v>-0.0002447847098393964</v>
      </c>
      <c r="E50">
        <f>-0.017/(E7*E7+E22*E22)*(E21*E22+E6*E7)</f>
        <v>0.00020685782382386735</v>
      </c>
      <c r="F50">
        <f>-0.017/(F7*F7+F22*F22)*(F21*F22+F6*F7)</f>
        <v>0.00020865355575626379</v>
      </c>
      <c r="G50">
        <f>(B50*B$4+C50*C$4+D50*D$4+E50*E$4+F50*F$4)/SUM(B$4:F$4)</f>
        <v>1.5077887397102038E-07</v>
      </c>
    </row>
    <row r="51" spans="1:7" ht="12.75">
      <c r="A51" t="s">
        <v>59</v>
      </c>
      <c r="B51">
        <f>-0.017/(B7*B7+B22*B22)*(B21*B7-B6*B22)</f>
        <v>0.00010055402615180709</v>
      </c>
      <c r="C51">
        <f>-0.017/(C7*C7+C22*C22)*(C21*C7-C6*C22)</f>
        <v>-3.34163082652102E-05</v>
      </c>
      <c r="D51">
        <f>-0.017/(D7*D7+D22*D22)*(D21*D7-D6*D22)</f>
        <v>-2.8810290507826244E-05</v>
      </c>
      <c r="E51">
        <f>-0.017/(E7*E7+E22*E22)*(E21*E7-E6*E22)</f>
        <v>-5.412450029703349E-05</v>
      </c>
      <c r="F51">
        <f>-0.017/(F7*F7+F22*F22)*(F21*F7-F6*F22)</f>
        <v>0.00010128331533020052</v>
      </c>
      <c r="G51">
        <f>(B51*B$4+C51*C$4+D51*D$4+E51*E$4+F51*F$4)/SUM(B$4:F$4)</f>
        <v>8.576578221142115E-08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10000.048157581245</v>
      </c>
      <c r="C62">
        <f>C7+(2/0.017)*(C8*C50-C23*C51)</f>
        <v>9999.99240065843</v>
      </c>
      <c r="D62">
        <f>D7+(2/0.017)*(D8*D50-D23*D51)</f>
        <v>10000.052964956441</v>
      </c>
      <c r="E62">
        <f>E7+(2/0.017)*(E8*E50-E23*E51)</f>
        <v>9999.937117516687</v>
      </c>
      <c r="F62">
        <f>F7+(2/0.017)*(F8*F50-F23*F51)</f>
        <v>9999.937712918721</v>
      </c>
    </row>
    <row r="63" spans="1:6" ht="12.75">
      <c r="A63" t="s">
        <v>67</v>
      </c>
      <c r="B63">
        <f>B8+(3/0.017)*(B9*B50-B24*B51)</f>
        <v>0.7925745103570974</v>
      </c>
      <c r="C63">
        <f>C8+(3/0.017)*(C9*C50-C24*C51)</f>
        <v>0.13613264952138526</v>
      </c>
      <c r="D63">
        <f>D8+(3/0.017)*(D9*D50-D24*D51)</f>
        <v>-1.9209612755618193</v>
      </c>
      <c r="E63">
        <f>E8+(3/0.017)*(E9*E50-E24*E51)</f>
        <v>-1.93727749239561</v>
      </c>
      <c r="F63">
        <f>F8+(3/0.017)*(F9*F50-F24*F51)</f>
        <v>-0.07223159647828176</v>
      </c>
    </row>
    <row r="64" spans="1:6" ht="12.75">
      <c r="A64" t="s">
        <v>68</v>
      </c>
      <c r="B64">
        <f>B9+(4/0.017)*(B10*B50-B25*B51)</f>
        <v>1.130347203911526</v>
      </c>
      <c r="C64">
        <f>C9+(4/0.017)*(C10*C50-C25*C51)</f>
        <v>0.6343793113163796</v>
      </c>
      <c r="D64">
        <f>D9+(4/0.017)*(D10*D50-D25*D51)</f>
        <v>0.2355015581628839</v>
      </c>
      <c r="E64">
        <f>E9+(4/0.017)*(E10*E50-E25*E51)</f>
        <v>0.558716780096478</v>
      </c>
      <c r="F64">
        <f>F9+(4/0.017)*(F10*F50-F25*F51)</f>
        <v>-0.9566449138573618</v>
      </c>
    </row>
    <row r="65" spans="1:6" ht="12.75">
      <c r="A65" t="s">
        <v>69</v>
      </c>
      <c r="B65">
        <f>B10+(5/0.017)*(B11*B50-B26*B51)</f>
        <v>-0.13591523676794706</v>
      </c>
      <c r="C65">
        <f>C10+(5/0.017)*(C11*C50-C26*C51)</f>
        <v>-0.4870793732819198</v>
      </c>
      <c r="D65">
        <f>D10+(5/0.017)*(D11*D50-D26*D51)</f>
        <v>1.2058219819163638</v>
      </c>
      <c r="E65">
        <f>E10+(5/0.017)*(E11*E50-E26*E51)</f>
        <v>0.5321153334477458</v>
      </c>
      <c r="F65">
        <f>F10+(5/0.017)*(F11*F50-F26*F51)</f>
        <v>-1.2160648094721132</v>
      </c>
    </row>
    <row r="66" spans="1:6" ht="12.75">
      <c r="A66" t="s">
        <v>70</v>
      </c>
      <c r="B66">
        <f>B11+(6/0.017)*(B12*B50-B27*B51)</f>
        <v>3.671435448653493</v>
      </c>
      <c r="C66">
        <f>C11+(6/0.017)*(C12*C50-C27*C51)</f>
        <v>2.2502951000870777</v>
      </c>
      <c r="D66">
        <f>D11+(6/0.017)*(D12*D50-D27*D51)</f>
        <v>2.023232745464182</v>
      </c>
      <c r="E66">
        <f>E11+(6/0.017)*(E12*E50-E27*E51)</f>
        <v>1.4067627796720965</v>
      </c>
      <c r="F66">
        <f>F11+(6/0.017)*(F12*F50-F27*F51)</f>
        <v>14.248377974982413</v>
      </c>
    </row>
    <row r="67" spans="1:6" ht="12.75">
      <c r="A67" t="s">
        <v>71</v>
      </c>
      <c r="B67">
        <f>B12+(7/0.017)*(B13*B50-B28*B51)</f>
        <v>-0.41825260329157105</v>
      </c>
      <c r="C67">
        <f>C12+(7/0.017)*(C13*C50-C28*C51)</f>
        <v>-0.7700457940130127</v>
      </c>
      <c r="D67">
        <f>D12+(7/0.017)*(D13*D50-D28*D51)</f>
        <v>-0.26977776224206557</v>
      </c>
      <c r="E67">
        <f>E12+(7/0.017)*(E13*E50-E28*E51)</f>
        <v>0.17970294362251552</v>
      </c>
      <c r="F67">
        <f>F12+(7/0.017)*(F13*F50-F28*F51)</f>
        <v>0.07581050423064793</v>
      </c>
    </row>
    <row r="68" spans="1:6" ht="12.75">
      <c r="A68" t="s">
        <v>72</v>
      </c>
      <c r="B68">
        <f>B13+(8/0.017)*(B14*B50-B29*B51)</f>
        <v>0.027955077910231666</v>
      </c>
      <c r="C68">
        <f>C13+(8/0.017)*(C14*C50-C29*C51)</f>
        <v>0.1035766405216506</v>
      </c>
      <c r="D68">
        <f>D13+(8/0.017)*(D14*D50-D29*D51)</f>
        <v>0.005555927746475259</v>
      </c>
      <c r="E68">
        <f>E13+(8/0.017)*(E14*E50-E29*E51)</f>
        <v>-0.05916514866608363</v>
      </c>
      <c r="F68">
        <f>F13+(8/0.017)*(F14*F50-F29*F51)</f>
        <v>0.1909514325948415</v>
      </c>
    </row>
    <row r="69" spans="1:6" ht="12.75">
      <c r="A69" t="s">
        <v>73</v>
      </c>
      <c r="B69">
        <f>B14+(9/0.017)*(B15*B50-B30*B51)</f>
        <v>0.09495713488418085</v>
      </c>
      <c r="C69">
        <f>C14+(9/0.017)*(C15*C50-C30*C51)</f>
        <v>0.15444028720832312</v>
      </c>
      <c r="D69">
        <f>D14+(9/0.017)*(D15*D50-D30*D51)</f>
        <v>0.277270423859057</v>
      </c>
      <c r="E69">
        <f>E14+(9/0.017)*(E15*E50-E30*E51)</f>
        <v>0.01744863417504314</v>
      </c>
      <c r="F69">
        <f>F14+(9/0.017)*(F15*F50-F30*F51)</f>
        <v>0.05745721086517254</v>
      </c>
    </row>
    <row r="70" spans="1:6" ht="12.75">
      <c r="A70" t="s">
        <v>74</v>
      </c>
      <c r="B70">
        <f>B15+(10/0.017)*(B16*B50-B31*B51)</f>
        <v>-0.3911911966243471</v>
      </c>
      <c r="C70">
        <f>C15+(10/0.017)*(C16*C50-C31*C51)</f>
        <v>-0.1655713994156413</v>
      </c>
      <c r="D70">
        <f>D15+(10/0.017)*(D16*D50-D31*D51)</f>
        <v>-0.18285252308002728</v>
      </c>
      <c r="E70">
        <f>E15+(10/0.017)*(E16*E50-E31*E51)</f>
        <v>-0.19133589883368324</v>
      </c>
      <c r="F70">
        <f>F15+(10/0.017)*(F16*F50-F31*F51)</f>
        <v>-0.41283532756391284</v>
      </c>
    </row>
    <row r="71" spans="1:6" ht="12.75">
      <c r="A71" t="s">
        <v>75</v>
      </c>
      <c r="B71">
        <f>B16+(11/0.017)*(B17*B50-B32*B51)</f>
        <v>-0.09248499799627875</v>
      </c>
      <c r="C71">
        <f>C16+(11/0.017)*(C17*C50-C32*C51)</f>
        <v>-0.11355960838284317</v>
      </c>
      <c r="D71">
        <f>D16+(11/0.017)*(D17*D50-D32*D51)</f>
        <v>-0.0489557800789525</v>
      </c>
      <c r="E71">
        <f>E16+(11/0.017)*(E17*E50-E32*E51)</f>
        <v>0.002470528326093185</v>
      </c>
      <c r="F71">
        <f>F16+(11/0.017)*(F17*F50-F32*F51)</f>
        <v>-0.07865171141758574</v>
      </c>
    </row>
    <row r="72" spans="1:6" ht="12.75">
      <c r="A72" t="s">
        <v>76</v>
      </c>
      <c r="B72">
        <f>B17+(12/0.017)*(B18*B50-B33*B51)</f>
        <v>-0.0776118256004513</v>
      </c>
      <c r="C72">
        <f>C17+(12/0.017)*(C18*C50-C33*C51)</f>
        <v>-0.053062566502780344</v>
      </c>
      <c r="D72">
        <f>D17+(12/0.017)*(D18*D50-D33*D51)</f>
        <v>-0.04886457706531814</v>
      </c>
      <c r="E72">
        <f>E17+(12/0.017)*(E18*E50-E33*E51)</f>
        <v>-0.06388924526706222</v>
      </c>
      <c r="F72">
        <f>F17+(12/0.017)*(F18*F50-F33*F51)</f>
        <v>-0.03592939688436797</v>
      </c>
    </row>
    <row r="73" spans="1:6" ht="12.75">
      <c r="A73" t="s">
        <v>77</v>
      </c>
      <c r="B73">
        <f>B18+(13/0.017)*(B19*B50-B34*B51)</f>
        <v>0.044899612029496105</v>
      </c>
      <c r="C73">
        <f>C18+(13/0.017)*(C19*C50-C34*C51)</f>
        <v>0.06609036440906169</v>
      </c>
      <c r="D73">
        <f>D18+(13/0.017)*(D19*D50-D34*D51)</f>
        <v>0.04036323245623599</v>
      </c>
      <c r="E73">
        <f>E18+(13/0.017)*(E19*E50-E34*E51)</f>
        <v>0.031841710613479304</v>
      </c>
      <c r="F73">
        <f>F18+(13/0.017)*(F19*F50-F34*F51)</f>
        <v>0.010517487944876072</v>
      </c>
    </row>
    <row r="74" spans="1:6" ht="12.75">
      <c r="A74" t="s">
        <v>78</v>
      </c>
      <c r="B74">
        <f>B19+(14/0.017)*(B20*B50-B35*B51)</f>
        <v>-0.19874937625142966</v>
      </c>
      <c r="C74">
        <f>C19+(14/0.017)*(C20*C50-C35*C51)</f>
        <v>-0.18974463246452056</v>
      </c>
      <c r="D74">
        <f>D19+(14/0.017)*(D20*D50-D35*D51)</f>
        <v>-0.18572008811093677</v>
      </c>
      <c r="E74">
        <f>E19+(14/0.017)*(E20*E50-E35*E51)</f>
        <v>-0.18376345958982437</v>
      </c>
      <c r="F74">
        <f>F19+(14/0.017)*(F20*F50-F35*F51)</f>
        <v>-0.16359872902866918</v>
      </c>
    </row>
    <row r="75" spans="1:6" ht="12.75">
      <c r="A75" t="s">
        <v>79</v>
      </c>
      <c r="B75" s="52">
        <f>B20</f>
        <v>0.001507189</v>
      </c>
      <c r="C75" s="52">
        <f>C20</f>
        <v>-0.001243101</v>
      </c>
      <c r="D75" s="52">
        <f>D20</f>
        <v>-0.00112339</v>
      </c>
      <c r="E75" s="52">
        <f>E20</f>
        <v>-0.001690529</v>
      </c>
      <c r="F75" s="52">
        <f>F20</f>
        <v>-0.00814659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120.9962265137691</v>
      </c>
      <c r="C82">
        <f>C22+(2/0.017)*(C8*C51+C23*C50)</f>
        <v>29.883270853251428</v>
      </c>
      <c r="D82">
        <f>D22+(2/0.017)*(D8*D51+D23*D50)</f>
        <v>-39.85875014275302</v>
      </c>
      <c r="E82">
        <f>E22+(2/0.017)*(E8*E51+E23*E50)</f>
        <v>-41.68071565605016</v>
      </c>
      <c r="F82">
        <f>F22+(2/0.017)*(F8*F51+F23*F50)</f>
        <v>-39.95610097096957</v>
      </c>
    </row>
    <row r="83" spans="1:6" ht="12.75">
      <c r="A83" t="s">
        <v>82</v>
      </c>
      <c r="B83">
        <f>B23+(3/0.017)*(B9*B51+B24*B50)</f>
        <v>-3.8859704421204846</v>
      </c>
      <c r="C83">
        <f>C23+(3/0.017)*(C9*C51+C24*C50)</f>
        <v>-1.5457867217979633</v>
      </c>
      <c r="D83">
        <f>D23+(3/0.017)*(D9*D51+D24*D50)</f>
        <v>-0.7997672092877651</v>
      </c>
      <c r="E83">
        <f>E23+(3/0.017)*(E9*E51+E24*E50)</f>
        <v>-2.015865646368478</v>
      </c>
      <c r="F83">
        <f>F23+(3/0.017)*(F9*F51+F24*F50)</f>
        <v>5.265056081269729</v>
      </c>
    </row>
    <row r="84" spans="1:6" ht="12.75">
      <c r="A84" t="s">
        <v>83</v>
      </c>
      <c r="B84">
        <f>B24+(4/0.017)*(B10*B51+B25*B50)</f>
        <v>1.0863931680751149</v>
      </c>
      <c r="C84">
        <f>C24+(4/0.017)*(C10*C51+C25*C50)</f>
        <v>-0.03871716510995811</v>
      </c>
      <c r="D84">
        <f>D24+(4/0.017)*(D10*D51+D25*D50)</f>
        <v>2.499056325886554</v>
      </c>
      <c r="E84">
        <f>E24+(4/0.017)*(E10*E51+E25*E50)</f>
        <v>5.221781437368115</v>
      </c>
      <c r="F84">
        <f>F24+(4/0.017)*(F10*F51+F25*F50)</f>
        <v>1.6729610910706616</v>
      </c>
    </row>
    <row r="85" spans="1:6" ht="12.75">
      <c r="A85" t="s">
        <v>84</v>
      </c>
      <c r="B85">
        <f>B25+(5/0.017)*(B11*B51+B26*B50)</f>
        <v>-0.8217657477608794</v>
      </c>
      <c r="C85">
        <f>C25+(5/0.017)*(C11*C51+C26*C50)</f>
        <v>-0.9404364019889305</v>
      </c>
      <c r="D85">
        <f>D25+(5/0.017)*(D11*D51+D26*D50)</f>
        <v>0.18289605753042323</v>
      </c>
      <c r="E85">
        <f>E25+(5/0.017)*(E11*E51+E26*E50)</f>
        <v>-0.7864900421507327</v>
      </c>
      <c r="F85">
        <f>F25+(5/0.017)*(F11*F51+F26*F50)</f>
        <v>-1.4908664132242135</v>
      </c>
    </row>
    <row r="86" spans="1:6" ht="12.75">
      <c r="A86" t="s">
        <v>85</v>
      </c>
      <c r="B86">
        <f>B26+(6/0.017)*(B12*B51+B27*B50)</f>
        <v>0.2853944387787321</v>
      </c>
      <c r="C86">
        <f>C26+(6/0.017)*(C12*C51+C27*C50)</f>
        <v>0.07493549663932605</v>
      </c>
      <c r="D86">
        <f>D26+(6/0.017)*(D12*D51+D27*D50)</f>
        <v>0.1321363491480285</v>
      </c>
      <c r="E86">
        <f>E26+(6/0.017)*(E12*E51+E27*E50)</f>
        <v>0.13375371819293985</v>
      </c>
      <c r="F86">
        <f>F26+(6/0.017)*(F12*F51+F27*F50)</f>
        <v>1.747245237179412</v>
      </c>
    </row>
    <row r="87" spans="1:6" ht="12.75">
      <c r="A87" t="s">
        <v>86</v>
      </c>
      <c r="B87">
        <f>B27+(7/0.017)*(B13*B51+B28*B50)</f>
        <v>-0.360751164729183</v>
      </c>
      <c r="C87">
        <f>C27+(7/0.017)*(C13*C51+C28*C50)</f>
        <v>-0.08015079469285565</v>
      </c>
      <c r="D87">
        <f>D27+(7/0.017)*(D13*D51+D28*D50)</f>
        <v>-0.20928146282516752</v>
      </c>
      <c r="E87">
        <f>E27+(7/0.017)*(E13*E51+E28*E50)</f>
        <v>-0.0837013489178538</v>
      </c>
      <c r="F87">
        <f>F27+(7/0.017)*(F13*F51+F28*F50)</f>
        <v>0.41682285122392154</v>
      </c>
    </row>
    <row r="88" spans="1:6" ht="12.75">
      <c r="A88" t="s">
        <v>87</v>
      </c>
      <c r="B88">
        <f>B28+(8/0.017)*(B14*B51+B29*B50)</f>
        <v>0.28130926369125486</v>
      </c>
      <c r="C88">
        <f>C28+(8/0.017)*(C14*C51+C29*C50)</f>
        <v>0.4478160336773572</v>
      </c>
      <c r="D88">
        <f>D28+(8/0.017)*(D14*D51+D29*D50)</f>
        <v>0.3354139075792877</v>
      </c>
      <c r="E88">
        <f>E28+(8/0.017)*(E14*E51+E29*E50)</f>
        <v>0.5745293007901052</v>
      </c>
      <c r="F88">
        <f>F28+(8/0.017)*(F14*F51+F29*F50)</f>
        <v>0.49342265154603643</v>
      </c>
    </row>
    <row r="89" spans="1:6" ht="12.75">
      <c r="A89" t="s">
        <v>88</v>
      </c>
      <c r="B89">
        <f>B29+(9/0.017)*(B15*B51+B30*B50)</f>
        <v>0.15257481676365517</v>
      </c>
      <c r="C89">
        <f>C29+(9/0.017)*(C15*C51+C30*C50)</f>
        <v>0.037711920606828486</v>
      </c>
      <c r="D89">
        <f>D29+(9/0.017)*(D15*D51+D30*D50)</f>
        <v>0.06197008190772671</v>
      </c>
      <c r="E89">
        <f>E29+(9/0.017)*(E15*E51+E30*E50)</f>
        <v>0.013941529531792615</v>
      </c>
      <c r="F89">
        <f>F29+(9/0.017)*(F15*F51+F30*F50)</f>
        <v>-0.02173363924249342</v>
      </c>
    </row>
    <row r="90" spans="1:6" ht="12.75">
      <c r="A90" t="s">
        <v>89</v>
      </c>
      <c r="B90">
        <f>B30+(10/0.017)*(B16*B51+B31*B50)</f>
        <v>0.08466995991425438</v>
      </c>
      <c r="C90">
        <f>C30+(10/0.017)*(C16*C51+C31*C50)</f>
        <v>0.06964926053655465</v>
      </c>
      <c r="D90">
        <f>D30+(10/0.017)*(D16*D51+D31*D50)</f>
        <v>-0.037995725246928444</v>
      </c>
      <c r="E90">
        <f>E30+(10/0.017)*(E16*E51+E31*E50)</f>
        <v>-0.08804140222487027</v>
      </c>
      <c r="F90">
        <f>F30+(10/0.017)*(F16*F51+F31*F50)</f>
        <v>0.18782249589084135</v>
      </c>
    </row>
    <row r="91" spans="1:6" ht="12.75">
      <c r="A91" t="s">
        <v>90</v>
      </c>
      <c r="B91">
        <f>B31+(11/0.017)*(B17*B51+B32*B50)</f>
        <v>-0.012435328113177435</v>
      </c>
      <c r="C91">
        <f>C31+(11/0.017)*(C17*C51+C32*C50)</f>
        <v>-0.022664831627040263</v>
      </c>
      <c r="D91">
        <f>D31+(11/0.017)*(D17*D51+D32*D50)</f>
        <v>-0.016318947534465524</v>
      </c>
      <c r="E91">
        <f>E31+(11/0.017)*(E17*E51+E32*E50)</f>
        <v>-0.031037181600747053</v>
      </c>
      <c r="F91">
        <f>F31+(11/0.017)*(F17*F51+F32*F50)</f>
        <v>0.030582861577078707</v>
      </c>
    </row>
    <row r="92" spans="1:6" ht="12.75">
      <c r="A92" t="s">
        <v>91</v>
      </c>
      <c r="B92">
        <f>B32+(12/0.017)*(B18*B51+B33*B50)</f>
        <v>0.04704294812538296</v>
      </c>
      <c r="C92">
        <f>C32+(12/0.017)*(C18*C51+C33*C50)</f>
        <v>0.08300558051048</v>
      </c>
      <c r="D92">
        <f>D32+(12/0.017)*(D18*D51+D33*D50)</f>
        <v>0.0378910198527754</v>
      </c>
      <c r="E92">
        <f>E32+(12/0.017)*(E18*E51+E33*E50)</f>
        <v>0.06722925474103539</v>
      </c>
      <c r="F92">
        <f>F32+(12/0.017)*(F18*F51+F33*F50)</f>
        <v>0.08526106096149455</v>
      </c>
    </row>
    <row r="93" spans="1:6" ht="12.75">
      <c r="A93" t="s">
        <v>92</v>
      </c>
      <c r="B93">
        <f>B33+(13/0.017)*(B19*B51+B34*B50)</f>
        <v>0.1311296611989011</v>
      </c>
      <c r="C93">
        <f>C33+(13/0.017)*(C19*C51+C34*C50)</f>
        <v>0.11901336251793282</v>
      </c>
      <c r="D93">
        <f>D33+(13/0.017)*(D19*D51+D34*D50)</f>
        <v>0.10278215755581847</v>
      </c>
      <c r="E93">
        <f>E33+(13/0.017)*(E19*E51+E34*E50)</f>
        <v>0.11417618965847447</v>
      </c>
      <c r="F93">
        <f>F33+(13/0.017)*(F19*F51+F34*F50)</f>
        <v>0.0924783644472408</v>
      </c>
    </row>
    <row r="94" spans="1:6" ht="12.75">
      <c r="A94" t="s">
        <v>93</v>
      </c>
      <c r="B94">
        <f>B34+(14/0.017)*(B20*B51+B35*B50)</f>
        <v>-0.02232883760352077</v>
      </c>
      <c r="C94">
        <f>C34+(14/0.017)*(C20*C51+C35*C50)</f>
        <v>-0.005313613014656308</v>
      </c>
      <c r="D94">
        <f>D34+(14/0.017)*(D20*D51+D35*D50)</f>
        <v>-0.0006324932917278407</v>
      </c>
      <c r="E94">
        <f>E34+(14/0.017)*(E20*E51+E35*E50)</f>
        <v>-0.006135637666290701</v>
      </c>
      <c r="F94">
        <f>F34+(14/0.017)*(F20*F51+F35*F50)</f>
        <v>-0.019830889046532896</v>
      </c>
    </row>
    <row r="95" spans="1:6" ht="12.75">
      <c r="A95" t="s">
        <v>94</v>
      </c>
      <c r="B95" s="52">
        <f>B35</f>
        <v>0.001805259</v>
      </c>
      <c r="C95" s="52">
        <f>C35</f>
        <v>-0.003966145</v>
      </c>
      <c r="D95" s="52">
        <f>D35</f>
        <v>0.001789193</v>
      </c>
      <c r="E95" s="52">
        <f>E35</f>
        <v>-0.001408294</v>
      </c>
      <c r="F95" s="52">
        <f>F35</f>
        <v>-0.001882496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0.7925706935283408</v>
      </c>
      <c r="C103">
        <f>C63*10000/C62</f>
        <v>0.13613275297331415</v>
      </c>
      <c r="D103">
        <f>D63*10000/D62</f>
        <v>-1.920951101252679</v>
      </c>
      <c r="E103">
        <f>E63*10000/E62</f>
        <v>-1.937289674554173</v>
      </c>
      <c r="F103">
        <f>F63*10000/F62</f>
        <v>-0.0722320463906162</v>
      </c>
      <c r="G103">
        <f>AVERAGE(C103:E103)</f>
        <v>-1.240702674277846</v>
      </c>
      <c r="H103">
        <f>STDEV(C103:E103)</f>
        <v>1.1924024415208125</v>
      </c>
      <c r="I103">
        <f>(B103*B4+C103*C4+D103*D4+E103*E4+F103*F4)/SUM(B4:F4)</f>
        <v>-0.7900312007965086</v>
      </c>
      <c r="K103">
        <f>(LN(H103)+LN(H123))/2-LN(K114*K115^3)</f>
        <v>-4.0350544221220455</v>
      </c>
    </row>
    <row r="104" spans="1:11" ht="12.75">
      <c r="A104" t="s">
        <v>68</v>
      </c>
      <c r="B104">
        <f>B64*10000/B62</f>
        <v>1.1303417604590098</v>
      </c>
      <c r="C104">
        <f>C64*10000/C62</f>
        <v>0.6343797934032531</v>
      </c>
      <c r="D104">
        <f>D64*10000/D62</f>
        <v>0.23550031083651335</v>
      </c>
      <c r="E104">
        <f>E64*10000/E62</f>
        <v>0.558720293468431</v>
      </c>
      <c r="F104">
        <f>F64*10000/F62</f>
        <v>-0.9566508725564272</v>
      </c>
      <c r="G104">
        <f>AVERAGE(C104:E104)</f>
        <v>0.47620013256939914</v>
      </c>
      <c r="H104">
        <f>STDEV(C104:E104)</f>
        <v>0.2118570110222438</v>
      </c>
      <c r="I104">
        <f>(B104*B4+C104*C4+D104*D4+E104*E4+F104*F4)/SUM(B4:F4)</f>
        <v>0.3804297691705031</v>
      </c>
      <c r="K104">
        <f>(LN(H104)+LN(H124))/2-LN(K114*K115^4)</f>
        <v>-3.5795140413882085</v>
      </c>
    </row>
    <row r="105" spans="1:11" ht="12.75">
      <c r="A105" t="s">
        <v>69</v>
      </c>
      <c r="B105">
        <f>B65*10000/B62</f>
        <v>-0.13591458223619343</v>
      </c>
      <c r="C105">
        <f>C65*10000/C62</f>
        <v>-0.48707974343045407</v>
      </c>
      <c r="D105">
        <f>D65*10000/D62</f>
        <v>1.2058155953193155</v>
      </c>
      <c r="E105">
        <f>E65*10000/E62</f>
        <v>0.5321186795421444</v>
      </c>
      <c r="F105">
        <f>F65*10000/F62</f>
        <v>-1.2160723840320555</v>
      </c>
      <c r="G105">
        <f>AVERAGE(C105:E105)</f>
        <v>0.4169515104770019</v>
      </c>
      <c r="H105">
        <f>STDEV(C105:E105)</f>
        <v>0.8523035049869463</v>
      </c>
      <c r="I105">
        <f>(B105*B4+C105*C4+D105*D4+E105*E4+F105*F4)/SUM(B4:F4)</f>
        <v>0.11933344274496528</v>
      </c>
      <c r="K105">
        <f>(LN(H105)+LN(H125))/2-LN(K114*K115^5)</f>
        <v>-3.0237990965954786</v>
      </c>
    </row>
    <row r="106" spans="1:11" ht="12.75">
      <c r="A106" t="s">
        <v>70</v>
      </c>
      <c r="B106">
        <f>B66*10000/B62</f>
        <v>3.671417767993548</v>
      </c>
      <c r="C106">
        <f>C66*10000/C62</f>
        <v>2.250296810164487</v>
      </c>
      <c r="D106">
        <f>D66*10000/D62</f>
        <v>2.023222029477516</v>
      </c>
      <c r="E106">
        <f>E66*10000/E62</f>
        <v>1.406771625801425</v>
      </c>
      <c r="F106">
        <f>F66*10000/F62</f>
        <v>14.248466724522908</v>
      </c>
      <c r="G106">
        <f>AVERAGE(C106:E106)</f>
        <v>1.8934301551478094</v>
      </c>
      <c r="H106">
        <f>STDEV(C106:E106)</f>
        <v>0.4364838280454351</v>
      </c>
      <c r="I106">
        <f>(B106*B4+C106*C4+D106*D4+E106*E4+F106*F4)/SUM(B4:F4)</f>
        <v>3.79605466794502</v>
      </c>
      <c r="K106">
        <f>(LN(H106)+LN(H126))/2-LN(K114*K115^6)</f>
        <v>-4.217194799281495</v>
      </c>
    </row>
    <row r="107" spans="1:11" ht="12.75">
      <c r="A107" t="s">
        <v>71</v>
      </c>
      <c r="B107">
        <f>B67*10000/B62</f>
        <v>-0.4182505890978986</v>
      </c>
      <c r="C107">
        <f>C67*10000/C62</f>
        <v>-0.7700463791975587</v>
      </c>
      <c r="D107">
        <f>D67*10000/D62</f>
        <v>-0.2697763333728909</v>
      </c>
      <c r="E107">
        <f>E67*10000/E62</f>
        <v>0.17970407364635677</v>
      </c>
      <c r="F107">
        <f>F67*10000/F62</f>
        <v>0.07581097643509303</v>
      </c>
      <c r="G107">
        <f>AVERAGE(C107:E107)</f>
        <v>-0.2867062129746976</v>
      </c>
      <c r="H107">
        <f>STDEV(C107:E107)</f>
        <v>0.4751015115602184</v>
      </c>
      <c r="I107">
        <f>(B107*B4+C107*C4+D107*D4+E107*E4+F107*F4)/SUM(B4:F4)</f>
        <v>-0.2575470108159508</v>
      </c>
      <c r="K107">
        <f>(LN(H107)+LN(H127))/2-LN(K114*K115^7)</f>
        <v>-3.190312169712916</v>
      </c>
    </row>
    <row r="108" spans="1:9" ht="12.75">
      <c r="A108" t="s">
        <v>72</v>
      </c>
      <c r="B108">
        <f>B68*10000/B62</f>
        <v>0.027954943285986418</v>
      </c>
      <c r="C108">
        <f>C68*10000/C62</f>
        <v>0.10357671923313741</v>
      </c>
      <c r="D108">
        <f>D68*10000/D62</f>
        <v>0.005555898319684009</v>
      </c>
      <c r="E108">
        <f>E68*10000/E62</f>
        <v>-0.05916552071357053</v>
      </c>
      <c r="F108">
        <f>F68*10000/F62</f>
        <v>0.1909526219829901</v>
      </c>
      <c r="G108">
        <f>AVERAGE(C108:E108)</f>
        <v>0.016655698946416962</v>
      </c>
      <c r="H108">
        <f>STDEV(C108:E108)</f>
        <v>0.08193694738140347</v>
      </c>
      <c r="I108">
        <f>(B108*B4+C108*C4+D108*D4+E108*E4+F108*F4)/SUM(B4:F4)</f>
        <v>0.041495964107663263</v>
      </c>
    </row>
    <row r="109" spans="1:9" ht="12.75">
      <c r="A109" t="s">
        <v>73</v>
      </c>
      <c r="B109">
        <f>B69*10000/B62</f>
        <v>0.09495667759578925</v>
      </c>
      <c r="C109">
        <f>C69*10000/C62</f>
        <v>0.1544404045728618</v>
      </c>
      <c r="D109">
        <f>D69*10000/D62</f>
        <v>0.2772689553052429</v>
      </c>
      <c r="E109">
        <f>E69*10000/E62</f>
        <v>0.017448743897077835</v>
      </c>
      <c r="F109">
        <f>F69*10000/F62</f>
        <v>0.057457568751598034</v>
      </c>
      <c r="G109">
        <f>AVERAGE(C109:E109)</f>
        <v>0.14971936792506085</v>
      </c>
      <c r="H109">
        <f>STDEV(C109:E109)</f>
        <v>0.1299744271167152</v>
      </c>
      <c r="I109">
        <f>(B109*B4+C109*C4+D109*D4+E109*E4+F109*F4)/SUM(B4:F4)</f>
        <v>0.1294896030904619</v>
      </c>
    </row>
    <row r="110" spans="1:11" ht="12.75">
      <c r="A110" t="s">
        <v>74</v>
      </c>
      <c r="B110">
        <f>B70*10000/B62</f>
        <v>-0.39118931275123603</v>
      </c>
      <c r="C110">
        <f>C70*10000/C62</f>
        <v>-0.16557152523909877</v>
      </c>
      <c r="D110">
        <f>D70*10000/D62</f>
        <v>-0.18285155460756478</v>
      </c>
      <c r="E110">
        <f>E70*10000/E62</f>
        <v>-0.19133710200889567</v>
      </c>
      <c r="F110">
        <f>F70*10000/F62</f>
        <v>-0.4128378990106899</v>
      </c>
      <c r="G110">
        <f>AVERAGE(C110:E110)</f>
        <v>-0.17992006061851973</v>
      </c>
      <c r="H110">
        <f>STDEV(C110:E110)</f>
        <v>0.013130555179653693</v>
      </c>
      <c r="I110">
        <f>(B110*B4+C110*C4+D110*D4+E110*E4+F110*F4)/SUM(B4:F4)</f>
        <v>-0.24158983801028724</v>
      </c>
      <c r="K110">
        <f>EXP(AVERAGE(K103:K107))</f>
        <v>0.027074176398474006</v>
      </c>
    </row>
    <row r="111" spans="1:9" ht="12.75">
      <c r="A111" t="s">
        <v>75</v>
      </c>
      <c r="B111">
        <f>B71*10000/B62</f>
        <v>-0.09248455261304311</v>
      </c>
      <c r="C111">
        <f>C71*10000/C62</f>
        <v>-0.11355969468073401</v>
      </c>
      <c r="D111">
        <f>D71*10000/D62</f>
        <v>-0.0489555207862499</v>
      </c>
      <c r="E111">
        <f>E71*10000/E62</f>
        <v>0.0024705438614864993</v>
      </c>
      <c r="F111">
        <f>F71*10000/F62</f>
        <v>-0.07865220131919137</v>
      </c>
      <c r="G111">
        <f>AVERAGE(C111:E111)</f>
        <v>-0.053348223868499134</v>
      </c>
      <c r="H111">
        <f>STDEV(C111:E111)</f>
        <v>0.0581397105627277</v>
      </c>
      <c r="I111">
        <f>(B111*B4+C111*C4+D111*D4+E111*E4+F111*F4)/SUM(B4:F4)</f>
        <v>-0.06239719501509488</v>
      </c>
    </row>
    <row r="112" spans="1:9" ht="12.75">
      <c r="A112" t="s">
        <v>76</v>
      </c>
      <c r="B112">
        <f>B72*10000/B62</f>
        <v>-0.07761145184247153</v>
      </c>
      <c r="C112">
        <f>C72*10000/C62</f>
        <v>-0.053062606826867725</v>
      </c>
      <c r="D112">
        <f>D72*10000/D62</f>
        <v>-0.048864318255669344</v>
      </c>
      <c r="E112">
        <f>E72*10000/E62</f>
        <v>-0.06388964702102849</v>
      </c>
      <c r="F112">
        <f>F72*10000/F62</f>
        <v>-0.03592962067948833</v>
      </c>
      <c r="G112">
        <f>AVERAGE(C112:E112)</f>
        <v>-0.055272190701188516</v>
      </c>
      <c r="H112">
        <f>STDEV(C112:E112)</f>
        <v>0.007752536475246488</v>
      </c>
      <c r="I112">
        <f>(B112*B4+C112*C4+D112*D4+E112*E4+F112*F4)/SUM(B4:F4)</f>
        <v>-0.05594021867798516</v>
      </c>
    </row>
    <row r="113" spans="1:9" ht="12.75">
      <c r="A113" t="s">
        <v>77</v>
      </c>
      <c r="B113">
        <f>B73*10000/B62</f>
        <v>0.044899395804865974</v>
      </c>
      <c r="C113">
        <f>C73*10000/C62</f>
        <v>0.06609041463342522</v>
      </c>
      <c r="D113">
        <f>D73*10000/D62</f>
        <v>0.0403630186736834</v>
      </c>
      <c r="E113">
        <f>E73*10000/E62</f>
        <v>0.031841910843322024</v>
      </c>
      <c r="F113">
        <f>F73*10000/F62</f>
        <v>0.010517553455646766</v>
      </c>
      <c r="G113">
        <f>AVERAGE(C113:E113)</f>
        <v>0.04609844805014355</v>
      </c>
      <c r="H113">
        <f>STDEV(C113:E113)</f>
        <v>0.017830069140764696</v>
      </c>
      <c r="I113">
        <f>(B113*B4+C113*C4+D113*D4+E113*E4+F113*F4)/SUM(B4:F4)</f>
        <v>0.04118833709088159</v>
      </c>
    </row>
    <row r="114" spans="1:11" ht="12.75">
      <c r="A114" t="s">
        <v>78</v>
      </c>
      <c r="B114">
        <f>B74*10000/B62</f>
        <v>-0.19874841912711552</v>
      </c>
      <c r="C114">
        <f>C74*10000/C62</f>
        <v>-0.18974477665805745</v>
      </c>
      <c r="D114">
        <f>D74*10000/D62</f>
        <v>-0.18571910445050901</v>
      </c>
      <c r="E114">
        <f>E74*10000/E62</f>
        <v>-0.18376461514735892</v>
      </c>
      <c r="F114">
        <f>F74*10000/F62</f>
        <v>-0.16359974804374955</v>
      </c>
      <c r="G114">
        <f>AVERAGE(C114:E114)</f>
        <v>-0.1864094987519751</v>
      </c>
      <c r="H114">
        <f>STDEV(C114:E114)</f>
        <v>0.0030492730514247455</v>
      </c>
      <c r="I114">
        <f>(B114*B4+C114*C4+D114*D4+E114*E4+F114*F4)/SUM(B4:F4)</f>
        <v>-0.1851644207225409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0.001507181741777282</v>
      </c>
      <c r="C115">
        <f>C75*10000/C62</f>
        <v>-0.0012431019446756282</v>
      </c>
      <c r="D115">
        <f>D75*10000/D62</f>
        <v>-0.0011233840500012725</v>
      </c>
      <c r="E115">
        <f>E75*10000/E62</f>
        <v>-0.0016905396305330108</v>
      </c>
      <c r="F115">
        <f>F75*10000/F62</f>
        <v>-0.008146640743047412</v>
      </c>
      <c r="G115">
        <f>AVERAGE(C115:E115)</f>
        <v>-0.0013523418750699704</v>
      </c>
      <c r="H115">
        <f>STDEV(C115:E115)</f>
        <v>0.00029894210965752873</v>
      </c>
      <c r="I115">
        <f>(B115*B4+C115*C4+D115*D4+E115*E4+F115*F4)/SUM(B4:F4)</f>
        <v>-0.0018416355021290656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120.99564382801432</v>
      </c>
      <c r="C122">
        <f>C82*10000/C62</f>
        <v>29.883293562586932</v>
      </c>
      <c r="D122">
        <f>D82*10000/D62</f>
        <v>-39.858539032174654</v>
      </c>
      <c r="E122">
        <f>E82*10000/E62</f>
        <v>-41.680977756388984</v>
      </c>
      <c r="F122">
        <f>F82*10000/F62</f>
        <v>-39.95634984741062</v>
      </c>
      <c r="G122">
        <f>AVERAGE(C122:E122)</f>
        <v>-17.218741075325568</v>
      </c>
      <c r="H122">
        <f>STDEV(C122:E122)</f>
        <v>40.80173490182998</v>
      </c>
      <c r="I122">
        <f>(B122*B4+C122*C4+D122*D4+E122*E4+F122*F4)/SUM(B4:F4)</f>
        <v>-0.18275232971904298</v>
      </c>
    </row>
    <row r="123" spans="1:9" ht="12.75">
      <c r="A123" t="s">
        <v>82</v>
      </c>
      <c r="B123">
        <f>B83*10000/B62</f>
        <v>-3.885951728316878</v>
      </c>
      <c r="C123">
        <f>C83*10000/C62</f>
        <v>-1.5457878964949854</v>
      </c>
      <c r="D123">
        <f>D83*10000/D62</f>
        <v>-0.7997629733466605</v>
      </c>
      <c r="E123">
        <f>E83*10000/E62</f>
        <v>-2.015878322711977</v>
      </c>
      <c r="F123">
        <f>F83*10000/F62</f>
        <v>5.265088875971605</v>
      </c>
      <c r="G123">
        <f>AVERAGE(C123:E123)</f>
        <v>-1.4538097308512077</v>
      </c>
      <c r="H123">
        <f>STDEV(C123:E123)</f>
        <v>0.6132529029339175</v>
      </c>
      <c r="I123">
        <f>(B123*B4+C123*C4+D123*D4+E123*E4+F123*F4)/SUM(B4:F4)</f>
        <v>-0.9125157817284676</v>
      </c>
    </row>
    <row r="124" spans="1:9" ht="12.75">
      <c r="A124" t="s">
        <v>83</v>
      </c>
      <c r="B124">
        <f>B84*10000/B62</f>
        <v>1.0863879362935844</v>
      </c>
      <c r="C124">
        <f>C84*10000/C62</f>
        <v>-0.0387171945324767</v>
      </c>
      <c r="D124">
        <f>D84*10000/D62</f>
        <v>2.499043089715715</v>
      </c>
      <c r="E124">
        <f>E84*10000/E62</f>
        <v>5.221814273433006</v>
      </c>
      <c r="F124">
        <f>F84*10000/F62</f>
        <v>1.672971511521913</v>
      </c>
      <c r="G124">
        <f>AVERAGE(C124:E124)</f>
        <v>2.560713389538748</v>
      </c>
      <c r="H124">
        <f>STDEV(C124:E124)</f>
        <v>2.63080790837605</v>
      </c>
      <c r="I124">
        <f>(B124*B4+C124*C4+D124*D4+E124*E4+F124*F4)/SUM(B4:F4)</f>
        <v>2.228542982448178</v>
      </c>
    </row>
    <row r="125" spans="1:9" ht="12.75">
      <c r="A125" t="s">
        <v>84</v>
      </c>
      <c r="B125">
        <f>B85*10000/B62</f>
        <v>-0.8217617903548612</v>
      </c>
      <c r="C125">
        <f>C85*10000/C62</f>
        <v>-0.9404371166592179</v>
      </c>
      <c r="D125">
        <f>D85*10000/D62</f>
        <v>0.18289508882738192</v>
      </c>
      <c r="E125">
        <f>E85*10000/E62</f>
        <v>-0.7864949878265275</v>
      </c>
      <c r="F125">
        <f>F85*10000/F62</f>
        <v>-1.4908756994538004</v>
      </c>
      <c r="G125">
        <f>AVERAGE(C125:E125)</f>
        <v>-0.5146790052194544</v>
      </c>
      <c r="H125">
        <f>STDEV(C125:E125)</f>
        <v>0.6090006217331256</v>
      </c>
      <c r="I125">
        <f>(B125*B4+C125*C4+D125*D4+E125*E4+F125*F4)/SUM(B4:F4)</f>
        <v>-0.6891921455845168</v>
      </c>
    </row>
    <row r="126" spans="1:9" ht="12.75">
      <c r="A126" t="s">
        <v>85</v>
      </c>
      <c r="B126">
        <f>B86*10000/B62</f>
        <v>0.2853930643947636</v>
      </c>
      <c r="C126">
        <f>C86*10000/C62</f>
        <v>0.07493555358541279</v>
      </c>
      <c r="D126">
        <f>D86*10000/D62</f>
        <v>0.13213564929213759</v>
      </c>
      <c r="E126">
        <f>E86*10000/E62</f>
        <v>0.13375455927482402</v>
      </c>
      <c r="F126">
        <f>F86*10000/F62</f>
        <v>1.74725612032781</v>
      </c>
      <c r="G126">
        <f>AVERAGE(C126:E126)</f>
        <v>0.11360858738412478</v>
      </c>
      <c r="H126">
        <f>STDEV(C126:E126)</f>
        <v>0.033501610032657475</v>
      </c>
      <c r="I126">
        <f>(B126*B4+C126*C4+D126*D4+E126*E4+F126*F4)/SUM(B4:F4)</f>
        <v>0.35599373006248486</v>
      </c>
    </row>
    <row r="127" spans="1:9" ht="12.75">
      <c r="A127" t="s">
        <v>86</v>
      </c>
      <c r="B127">
        <f>B87*10000/B62</f>
        <v>-0.36074942744719685</v>
      </c>
      <c r="C127">
        <f>C87*10000/C62</f>
        <v>-0.08015085560222852</v>
      </c>
      <c r="D127">
        <f>D87*10000/D62</f>
        <v>-0.20928035437268216</v>
      </c>
      <c r="E127">
        <f>E87*10000/E62</f>
        <v>-0.0837018752560312</v>
      </c>
      <c r="F127">
        <f>F87*10000/F62</f>
        <v>0.4168254475079743</v>
      </c>
      <c r="G127">
        <f>AVERAGE(C127:E127)</f>
        <v>-0.12437769507698064</v>
      </c>
      <c r="H127">
        <f>STDEV(C127:E127)</f>
        <v>0.07354929368632239</v>
      </c>
      <c r="I127">
        <f>(B127*B4+C127*C4+D127*D4+E127*E4+F127*F4)/SUM(B4:F4)</f>
        <v>-0.08665038455849745</v>
      </c>
    </row>
    <row r="128" spans="1:9" ht="12.75">
      <c r="A128" t="s">
        <v>87</v>
      </c>
      <c r="B128">
        <f>B88*10000/B62</f>
        <v>0.2813079089804067</v>
      </c>
      <c r="C128">
        <f>C88*10000/C62</f>
        <v>0.4478163739883158</v>
      </c>
      <c r="D128">
        <f>D88*10000/D62</f>
        <v>0.3354121310703965</v>
      </c>
      <c r="E128">
        <f>E88*10000/E62</f>
        <v>0.5745329135957404</v>
      </c>
      <c r="F128">
        <f>F88*10000/F62</f>
        <v>0.49342572495085996</v>
      </c>
      <c r="G128">
        <f>AVERAGE(C128:E128)</f>
        <v>0.4525871395514843</v>
      </c>
      <c r="H128">
        <f>STDEV(C128:E128)</f>
        <v>0.11963175712128944</v>
      </c>
      <c r="I128">
        <f>(B128*B4+C128*C4+D128*D4+E128*E4+F128*F4)/SUM(B4:F4)</f>
        <v>0.4331609850161736</v>
      </c>
    </row>
    <row r="129" spans="1:9" ht="12.75">
      <c r="A129" t="s">
        <v>88</v>
      </c>
      <c r="B129">
        <f>B89*10000/B62</f>
        <v>0.15257408200378017</v>
      </c>
      <c r="C129">
        <f>C89*10000/C62</f>
        <v>0.03771194926542686</v>
      </c>
      <c r="D129">
        <f>D89*10000/D62</f>
        <v>0.06196975368519624</v>
      </c>
      <c r="E129">
        <f>E89*10000/E62</f>
        <v>0.013941617200143709</v>
      </c>
      <c r="F129">
        <f>F89*10000/F62</f>
        <v>-0.021733774615832018</v>
      </c>
      <c r="G129">
        <f>AVERAGE(C129:E129)</f>
        <v>0.03787444005025561</v>
      </c>
      <c r="H129">
        <f>STDEV(C129:E129)</f>
        <v>0.02401448054816248</v>
      </c>
      <c r="I129">
        <f>(B129*B4+C129*C4+D129*D4+E129*E4+F129*F4)/SUM(B4:F4)</f>
        <v>0.04658941231142384</v>
      </c>
    </row>
    <row r="130" spans="1:9" ht="12.75">
      <c r="A130" t="s">
        <v>89</v>
      </c>
      <c r="B130">
        <f>B90*10000/B62</f>
        <v>0.08466955216617066</v>
      </c>
      <c r="C130">
        <f>C90*10000/C62</f>
        <v>0.06964931346544696</v>
      </c>
      <c r="D130">
        <f>D90*10000/D62</f>
        <v>-0.03799552400380106</v>
      </c>
      <c r="E130">
        <f>E90*10000/E62</f>
        <v>-0.08804195585455225</v>
      </c>
      <c r="F130">
        <f>F90*10000/F62</f>
        <v>0.18782366578963505</v>
      </c>
      <c r="G130">
        <f>AVERAGE(C130:E130)</f>
        <v>-0.018796055464302117</v>
      </c>
      <c r="H130">
        <f>STDEV(C130:E130)</f>
        <v>0.08057976668548711</v>
      </c>
      <c r="I130">
        <f>(B130*B4+C130*C4+D130*D4+E130*E4+F130*F4)/SUM(B4:F4)</f>
        <v>0.023725013641532816</v>
      </c>
    </row>
    <row r="131" spans="1:9" ht="12.75">
      <c r="A131" t="s">
        <v>90</v>
      </c>
      <c r="B131">
        <f>B91*10000/B62</f>
        <v>-0.012435268227933437</v>
      </c>
      <c r="C131">
        <f>C91*10000/C62</f>
        <v>-0.02266484885083307</v>
      </c>
      <c r="D131">
        <f>D91*10000/D62</f>
        <v>-0.016318861101688783</v>
      </c>
      <c r="E131">
        <f>E91*10000/E62</f>
        <v>-0.031037376771479747</v>
      </c>
      <c r="F131">
        <f>F91*10000/F62</f>
        <v>0.03058305206998371</v>
      </c>
      <c r="G131">
        <f>AVERAGE(C131:E131)</f>
        <v>-0.023340362241333863</v>
      </c>
      <c r="H131">
        <f>STDEV(C131:E131)</f>
        <v>0.0073824734768253705</v>
      </c>
      <c r="I131">
        <f>(B131*B4+C131*C4+D131*D4+E131*E4+F131*F4)/SUM(B4:F4)</f>
        <v>-0.014579854072597737</v>
      </c>
    </row>
    <row r="132" spans="1:9" ht="12.75">
      <c r="A132" t="s">
        <v>91</v>
      </c>
      <c r="B132">
        <f>B92*10000/B62</f>
        <v>0.047042721579014325</v>
      </c>
      <c r="C132">
        <f>C92*10000/C62</f>
        <v>0.08300564358930379</v>
      </c>
      <c r="D132">
        <f>D92*10000/D62</f>
        <v>0.03789081916421674</v>
      </c>
      <c r="E132">
        <f>E92*10000/E62</f>
        <v>0.06722967749794273</v>
      </c>
      <c r="F132">
        <f>F92*10000/F62</f>
        <v>0.08526159203106583</v>
      </c>
      <c r="G132">
        <f>AVERAGE(C132:E132)</f>
        <v>0.06270871341715442</v>
      </c>
      <c r="H132">
        <f>STDEV(C132:E132)</f>
        <v>0.022894675863428204</v>
      </c>
      <c r="I132">
        <f>(B132*B4+C132*C4+D132*D4+E132*E4+F132*F4)/SUM(B4:F4)</f>
        <v>0.06343665864707666</v>
      </c>
    </row>
    <row r="133" spans="1:9" ht="12.75">
      <c r="A133" t="s">
        <v>92</v>
      </c>
      <c r="B133">
        <f>B93*10000/B62</f>
        <v>0.1311290297132109</v>
      </c>
      <c r="C133">
        <f>C93*10000/C62</f>
        <v>0.11901345296032087</v>
      </c>
      <c r="D133">
        <f>D93*10000/D62</f>
        <v>0.10278161317345201</v>
      </c>
      <c r="E133">
        <f>E93*10000/E62</f>
        <v>0.11417690763122335</v>
      </c>
      <c r="F133">
        <f>F93*10000/F62</f>
        <v>0.09247894047156896</v>
      </c>
      <c r="G133">
        <f>AVERAGE(C133:E133)</f>
        <v>0.1119906579216654</v>
      </c>
      <c r="H133">
        <f>STDEV(C133:E133)</f>
        <v>0.008333841944808577</v>
      </c>
      <c r="I133">
        <f>(B133*B4+C133*C4+D133*D4+E133*E4+F133*F4)/SUM(B4:F4)</f>
        <v>0.11217154583271385</v>
      </c>
    </row>
    <row r="134" spans="1:9" ht="12.75">
      <c r="A134" t="s">
        <v>93</v>
      </c>
      <c r="B134">
        <f>B94*10000/B62</f>
        <v>-0.022328730073757505</v>
      </c>
      <c r="C134">
        <f>C94*10000/C62</f>
        <v>-0.005313617052655404</v>
      </c>
      <c r="D134">
        <f>D94*10000/D62</f>
        <v>-0.0006324899417476192</v>
      </c>
      <c r="E134">
        <f>E94*10000/E62</f>
        <v>-0.006135676248946635</v>
      </c>
      <c r="F134">
        <f>F94*10000/F62</f>
        <v>-0.019831012568122065</v>
      </c>
      <c r="G134">
        <f>AVERAGE(C134:E134)</f>
        <v>-0.004027261081116553</v>
      </c>
      <c r="H134">
        <f>STDEV(C134:E134)</f>
        <v>0.0029685516076145496</v>
      </c>
      <c r="I134">
        <f>(B134*B4+C134*C4+D134*D4+E134*E4+F134*F4)/SUM(B4:F4)</f>
        <v>-0.008787400731644765</v>
      </c>
    </row>
    <row r="135" spans="1:9" ht="12.75">
      <c r="A135" t="s">
        <v>94</v>
      </c>
      <c r="B135">
        <f>B95*10000/B62</f>
        <v>0.0018052503063511703</v>
      </c>
      <c r="C135">
        <f>C95*10000/C62</f>
        <v>-0.003966148014011348</v>
      </c>
      <c r="D135">
        <f>D95*10000/D62</f>
        <v>0.0017891835235972606</v>
      </c>
      <c r="E135">
        <f>E95*10000/E62</f>
        <v>-0.0014083028557580828</v>
      </c>
      <c r="F135">
        <f>F95*10000/F62</f>
        <v>-0.0018825077255911712</v>
      </c>
      <c r="G135">
        <f>AVERAGE(C135:E135)</f>
        <v>-0.0011950891153907231</v>
      </c>
      <c r="H135">
        <f>STDEV(C135:E135)</f>
        <v>0.002883583768725845</v>
      </c>
      <c r="I135">
        <f>(B135*B4+C135*C4+D135*D4+E135*E4+F135*F4)/SUM(B4:F4)</f>
        <v>-0.0008510747385092149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2004-12-15T13:14:10Z</cp:lastPrinted>
  <dcterms:created xsi:type="dcterms:W3CDTF">2004-12-15T13:14:10Z</dcterms:created>
  <dcterms:modified xsi:type="dcterms:W3CDTF">2004-12-15T16:41:03Z</dcterms:modified>
  <cp:category/>
  <cp:version/>
  <cp:contentType/>
  <cp:contentStatus/>
</cp:coreProperties>
</file>