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<sst xmlns="http://schemas.openxmlformats.org/spreadsheetml/2006/main" count="204" uniqueCount="98">
  <si>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16/12/2004       09:20:06</t>
  </si>
  <si>
    <t>LISSNER</t>
  </si>
  <si>
    <t>HCMQAP439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</si>
  <si>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</si>
  <si>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</si>
  <si>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</si>
  <si>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</si>
  <si>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</si>
  <si>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</si>
  <si>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</si>
  <si>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</si>
  <si>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</si>
  <si>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</si>
  <si>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</si>
  <si>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</si>
  <si>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</si>
  <si>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</si>
  <si>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</si>
  <si>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</si>
  <si>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</si>
  <si>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</si>
  <si>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</si>
  <si>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</si>
  <si>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</si>
  <si>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</si>
  <si>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</si>
  <si>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</si>
  <si>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</si>
  <si>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</si>
  <si>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</si>
  <si>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</si>
  <si>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</si>
  <si>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</si>
  <si>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a5*!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</si>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</sst>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285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-0.003757</v>
      </c>
      <c r="D4" s="12">
        <v>-0.003756</v>
      </c>
      <c r="E4" s="12">
        <v>-0.003756</v>
      </c>
      <c r="F4" s="24">
        <v>-0.002084</v>
      </c>
      <c r="G4" s="34">
        <v>-0.01171</v>
      </c>
    </row>
    <row r="5" spans="1:7" ht="12.75" thickBot="1">
      <c r="A5" s="44" t="s">
        <v>13</v>
      </c>
      <c r="B5" s="45">
        <v>3.170109</v>
      </c>
      <c r="C5" s="46">
        <v>0.712205</v>
      </c>
      <c r="D5" s="46">
        <v>-1.005197</v>
      </c>
      <c r="E5" s="46">
        <v>-0.226227</v>
      </c>
      <c r="F5" s="47">
        <v>-2.523585</v>
      </c>
      <c r="G5" s="48">
        <v>6.652498</v>
      </c>
    </row>
    <row r="6" spans="1:7" ht="12.75" thickTop="1">
      <c r="A6" s="6" t="s">
        <v>14</v>
      </c>
      <c r="B6" s="39">
        <v>75.4644</v>
      </c>
      <c r="C6" s="40">
        <v>-32.06203</v>
      </c>
      <c r="D6" s="40">
        <v>6.166613</v>
      </c>
      <c r="E6" s="40">
        <v>-74.3963</v>
      </c>
      <c r="F6" s="41">
        <v>98.93136</v>
      </c>
      <c r="G6" s="42">
        <v>0.005977021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-0.06922647</v>
      </c>
      <c r="C8" s="13">
        <v>-2.453124</v>
      </c>
      <c r="D8" s="13">
        <v>0.5104495</v>
      </c>
      <c r="E8" s="13">
        <v>3.323813</v>
      </c>
      <c r="F8" s="25">
        <v>-5.708317</v>
      </c>
      <c r="G8" s="35">
        <v>-0.4394582</v>
      </c>
    </row>
    <row r="9" spans="1:7" ht="12">
      <c r="A9" s="20" t="s">
        <v>17</v>
      </c>
      <c r="B9" s="29">
        <v>0.0181367</v>
      </c>
      <c r="C9" s="13">
        <v>0.06514626</v>
      </c>
      <c r="D9" s="13">
        <v>0.2274205</v>
      </c>
      <c r="E9" s="13">
        <v>-0.357168</v>
      </c>
      <c r="F9" s="25">
        <v>-0.5957892</v>
      </c>
      <c r="G9" s="35">
        <v>-0.09239347</v>
      </c>
    </row>
    <row r="10" spans="1:7" ht="12">
      <c r="A10" s="20" t="s">
        <v>18</v>
      </c>
      <c r="B10" s="29">
        <v>1.125572</v>
      </c>
      <c r="C10" s="13">
        <v>0.2813248</v>
      </c>
      <c r="D10" s="13">
        <v>-0.5950089</v>
      </c>
      <c r="E10" s="13">
        <v>-1.47281</v>
      </c>
      <c r="F10" s="25">
        <v>-0.1343492</v>
      </c>
      <c r="G10" s="35">
        <v>-0.2845744</v>
      </c>
    </row>
    <row r="11" spans="1:7" ht="12">
      <c r="A11" s="21" t="s">
        <v>19</v>
      </c>
      <c r="B11" s="31">
        <v>2.989444</v>
      </c>
      <c r="C11" s="15">
        <v>1.596558</v>
      </c>
      <c r="D11" s="15">
        <v>1.284184</v>
      </c>
      <c r="E11" s="15">
        <v>0.2497427</v>
      </c>
      <c r="F11" s="27">
        <v>13.99364</v>
      </c>
      <c r="G11" s="37">
        <v>3.053285</v>
      </c>
    </row>
    <row r="12" spans="1:7" ht="12">
      <c r="A12" s="20" t="s">
        <v>20</v>
      </c>
      <c r="B12" s="29">
        <v>-0.3104441</v>
      </c>
      <c r="C12" s="13">
        <v>-0.6821275</v>
      </c>
      <c r="D12" s="13">
        <v>-0.7103001</v>
      </c>
      <c r="E12" s="13">
        <v>0.378768</v>
      </c>
      <c r="F12" s="25">
        <v>-0.08775142</v>
      </c>
      <c r="G12" s="35">
        <v>-0.3005424</v>
      </c>
    </row>
    <row r="13" spans="1:7" ht="12">
      <c r="A13" s="20" t="s">
        <v>21</v>
      </c>
      <c r="B13" s="29">
        <v>-0.03074945</v>
      </c>
      <c r="C13" s="13">
        <v>0.02907322</v>
      </c>
      <c r="D13" s="13">
        <v>0.005278978</v>
      </c>
      <c r="E13" s="13">
        <v>0.1385834</v>
      </c>
      <c r="F13" s="25">
        <v>-0.119015</v>
      </c>
      <c r="G13" s="35">
        <v>0.02126399</v>
      </c>
    </row>
    <row r="14" spans="1:7" ht="12">
      <c r="A14" s="20" t="s">
        <v>22</v>
      </c>
      <c r="B14" s="29">
        <v>0.07035362</v>
      </c>
      <c r="C14" s="13">
        <v>0.07501858</v>
      </c>
      <c r="D14" s="13">
        <v>0.03882983</v>
      </c>
      <c r="E14" s="13">
        <v>0.02349344</v>
      </c>
      <c r="F14" s="25">
        <v>-0.03313526</v>
      </c>
      <c r="G14" s="35">
        <v>0.0388129</v>
      </c>
    </row>
    <row r="15" spans="1:7" ht="12">
      <c r="A15" s="21" t="s">
        <v>23</v>
      </c>
      <c r="B15" s="31">
        <v>-0.3822876</v>
      </c>
      <c r="C15" s="15">
        <v>-0.1507739</v>
      </c>
      <c r="D15" s="15">
        <v>-0.1849538</v>
      </c>
      <c r="E15" s="15">
        <v>-0.1391078</v>
      </c>
      <c r="F15" s="27">
        <v>-0.4209933</v>
      </c>
      <c r="G15" s="37">
        <v>-0.2257859</v>
      </c>
    </row>
    <row r="16" spans="1:7" ht="12">
      <c r="A16" s="20" t="s">
        <v>24</v>
      </c>
      <c r="B16" s="29">
        <v>-0.01274965</v>
      </c>
      <c r="C16" s="13">
        <v>-0.05049661</v>
      </c>
      <c r="D16" s="13">
        <v>-0.084777</v>
      </c>
      <c r="E16" s="13">
        <v>0.004028629</v>
      </c>
      <c r="F16" s="25">
        <v>-0.01023045</v>
      </c>
      <c r="G16" s="35">
        <v>-0.03478515</v>
      </c>
    </row>
    <row r="17" spans="1:7" ht="12">
      <c r="A17" s="20" t="s">
        <v>25</v>
      </c>
      <c r="B17" s="29">
        <v>-0.0363671</v>
      </c>
      <c r="C17" s="13">
        <v>-0.04862757</v>
      </c>
      <c r="D17" s="13">
        <v>-0.03449121</v>
      </c>
      <c r="E17" s="13">
        <v>-0.01923188</v>
      </c>
      <c r="F17" s="25">
        <v>-0.05702751</v>
      </c>
      <c r="G17" s="35">
        <v>-0.03750149</v>
      </c>
    </row>
    <row r="18" spans="1:7" ht="12">
      <c r="A18" s="20" t="s">
        <v>26</v>
      </c>
      <c r="B18" s="29">
        <v>-0.001897984</v>
      </c>
      <c r="C18" s="13">
        <v>0.03709276</v>
      </c>
      <c r="D18" s="13">
        <v>0.05508927</v>
      </c>
      <c r="E18" s="13">
        <v>0.03951238</v>
      </c>
      <c r="F18" s="25">
        <v>-0.03885746</v>
      </c>
      <c r="G18" s="35">
        <v>0.0262177</v>
      </c>
    </row>
    <row r="19" spans="1:7" ht="12">
      <c r="A19" s="21" t="s">
        <v>27</v>
      </c>
      <c r="B19" s="31">
        <v>-0.217997</v>
      </c>
      <c r="C19" s="15">
        <v>-0.2001555</v>
      </c>
      <c r="D19" s="15">
        <v>-0.1980489</v>
      </c>
      <c r="E19" s="15">
        <v>-0.1851019</v>
      </c>
      <c r="F19" s="27">
        <v>-0.1616085</v>
      </c>
      <c r="G19" s="37">
        <v>-0.1934688</v>
      </c>
    </row>
    <row r="20" spans="1:7" ht="12.75" thickBot="1">
      <c r="A20" s="44" t="s">
        <v>28</v>
      </c>
      <c r="B20" s="45">
        <v>-0.002409593</v>
      </c>
      <c r="C20" s="46">
        <v>0.008962232</v>
      </c>
      <c r="D20" s="46">
        <v>0.003162963</v>
      </c>
      <c r="E20" s="46">
        <v>-0.005541542</v>
      </c>
      <c r="F20" s="47">
        <v>-0.005258219</v>
      </c>
      <c r="G20" s="48">
        <v>0.0005335088</v>
      </c>
    </row>
    <row r="21" spans="1:7" ht="12.75" thickTop="1">
      <c r="A21" s="6" t="s">
        <v>29</v>
      </c>
      <c r="B21" s="39">
        <v>-73.52764</v>
      </c>
      <c r="C21" s="40">
        <v>63.09017</v>
      </c>
      <c r="D21" s="40">
        <v>5.383108</v>
      </c>
      <c r="E21" s="40">
        <v>-4.071257</v>
      </c>
      <c r="F21" s="41">
        <v>-36.05706</v>
      </c>
      <c r="G21" s="43">
        <v>0.03064304</v>
      </c>
    </row>
    <row r="22" spans="1:7" ht="12">
      <c r="A22" s="20" t="s">
        <v>30</v>
      </c>
      <c r="B22" s="29">
        <v>63.40303</v>
      </c>
      <c r="C22" s="13">
        <v>14.24411</v>
      </c>
      <c r="D22" s="13">
        <v>-20.10396</v>
      </c>
      <c r="E22" s="13">
        <v>-4.524532</v>
      </c>
      <c r="F22" s="25">
        <v>-50.47214</v>
      </c>
      <c r="G22" s="36">
        <v>0</v>
      </c>
    </row>
    <row r="23" spans="1:7" ht="12">
      <c r="A23" s="20" t="s">
        <v>31</v>
      </c>
      <c r="B23" s="29">
        <v>-5.642206</v>
      </c>
      <c r="C23" s="13">
        <v>-4.157235</v>
      </c>
      <c r="D23" s="13">
        <v>-4.290261</v>
      </c>
      <c r="E23" s="13">
        <v>-4.368487</v>
      </c>
      <c r="F23" s="25">
        <v>4.204653</v>
      </c>
      <c r="G23" s="35">
        <v>-3.339527</v>
      </c>
    </row>
    <row r="24" spans="1:7" ht="12">
      <c r="A24" s="20" t="s">
        <v>32</v>
      </c>
      <c r="B24" s="29">
        <v>1.661059</v>
      </c>
      <c r="C24" s="13">
        <v>0.4109908</v>
      </c>
      <c r="D24" s="13">
        <v>-2.289082</v>
      </c>
      <c r="E24" s="13">
        <v>-3.457883</v>
      </c>
      <c r="F24" s="25">
        <v>-2.361593</v>
      </c>
      <c r="G24" s="35">
        <v>-1.35802</v>
      </c>
    </row>
    <row r="25" spans="1:7" ht="12">
      <c r="A25" s="20" t="s">
        <v>33</v>
      </c>
      <c r="B25" s="50">
        <v>-1.429167</v>
      </c>
      <c r="C25" s="51">
        <v>-1.490265</v>
      </c>
      <c r="D25" s="51">
        <v>-1.725018</v>
      </c>
      <c r="E25" s="51">
        <v>-2.118928</v>
      </c>
      <c r="F25" s="52">
        <v>-2.612215</v>
      </c>
      <c r="G25" s="49">
        <v>-1.838811</v>
      </c>
    </row>
    <row r="26" spans="1:7" ht="12">
      <c r="A26" s="21" t="s">
        <v>34</v>
      </c>
      <c r="B26" s="31">
        <v>1.015716</v>
      </c>
      <c r="C26" s="15">
        <v>0.2126073</v>
      </c>
      <c r="D26" s="15">
        <v>-0.01472269</v>
      </c>
      <c r="E26" s="15">
        <v>0.3030262</v>
      </c>
      <c r="F26" s="27">
        <v>1.705075</v>
      </c>
      <c r="G26" s="37">
        <v>0.4952017</v>
      </c>
    </row>
    <row r="27" spans="1:7" ht="12">
      <c r="A27" s="20" t="s">
        <v>35</v>
      </c>
      <c r="B27" s="29">
        <v>-0.1240441</v>
      </c>
      <c r="C27" s="13">
        <v>-0.2683879</v>
      </c>
      <c r="D27" s="13">
        <v>-0.0678331</v>
      </c>
      <c r="E27" s="13">
        <v>0.3733997</v>
      </c>
      <c r="F27" s="25">
        <v>0.2238947</v>
      </c>
      <c r="G27" s="35">
        <v>0.0208334</v>
      </c>
    </row>
    <row r="28" spans="1:7" ht="12">
      <c r="A28" s="20" t="s">
        <v>36</v>
      </c>
      <c r="B28" s="29">
        <v>0.3316743</v>
      </c>
      <c r="C28" s="13">
        <v>0.4562743</v>
      </c>
      <c r="D28" s="13">
        <v>0.4773406</v>
      </c>
      <c r="E28" s="13">
        <v>-0.1366067</v>
      </c>
      <c r="F28" s="25">
        <v>-0.2723122</v>
      </c>
      <c r="G28" s="35">
        <v>0.2034561</v>
      </c>
    </row>
    <row r="29" spans="1:7" ht="12">
      <c r="A29" s="20" t="s">
        <v>37</v>
      </c>
      <c r="B29" s="29">
        <v>0.06023809</v>
      </c>
      <c r="C29" s="13">
        <v>-0.01707558</v>
      </c>
      <c r="D29" s="13">
        <v>-0.06253847</v>
      </c>
      <c r="E29" s="13">
        <v>0.03752982</v>
      </c>
      <c r="F29" s="25">
        <v>-0.1557398</v>
      </c>
      <c r="G29" s="35">
        <v>-0.02217472</v>
      </c>
    </row>
    <row r="30" spans="1:7" ht="12">
      <c r="A30" s="21" t="s">
        <v>38</v>
      </c>
      <c r="B30" s="31">
        <v>0.1660473</v>
      </c>
      <c r="C30" s="15">
        <v>0.01345357</v>
      </c>
      <c r="D30" s="15">
        <v>-0.03184664</v>
      </c>
      <c r="E30" s="15">
        <v>-0.06711113</v>
      </c>
      <c r="F30" s="27">
        <v>0.2891188</v>
      </c>
      <c r="G30" s="37">
        <v>0.042059</v>
      </c>
    </row>
    <row r="31" spans="1:7" ht="12">
      <c r="A31" s="20" t="s">
        <v>39</v>
      </c>
      <c r="B31" s="29">
        <v>0.01605792</v>
      </c>
      <c r="C31" s="13">
        <v>0.0118958</v>
      </c>
      <c r="D31" s="13">
        <v>0.01346781</v>
      </c>
      <c r="E31" s="13">
        <v>0.02078617</v>
      </c>
      <c r="F31" s="25">
        <v>-0.01181654</v>
      </c>
      <c r="G31" s="35">
        <v>0.01185097</v>
      </c>
    </row>
    <row r="32" spans="1:7" ht="12">
      <c r="A32" s="20" t="s">
        <v>40</v>
      </c>
      <c r="B32" s="29">
        <v>0.04050327</v>
      </c>
      <c r="C32" s="13">
        <v>0.08790339</v>
      </c>
      <c r="D32" s="13">
        <v>0.1084399</v>
      </c>
      <c r="E32" s="13">
        <v>0.001902661</v>
      </c>
      <c r="F32" s="25">
        <v>-0.02710881</v>
      </c>
      <c r="G32" s="35">
        <v>0.04994136</v>
      </c>
    </row>
    <row r="33" spans="1:7" ht="12">
      <c r="A33" s="20" t="s">
        <v>41</v>
      </c>
      <c r="B33" s="29">
        <v>0.1512886</v>
      </c>
      <c r="C33" s="13">
        <v>0.1140132</v>
      </c>
      <c r="D33" s="13">
        <v>0.1225029</v>
      </c>
      <c r="E33" s="13">
        <v>0.1297253</v>
      </c>
      <c r="F33" s="25">
        <v>0.08261757</v>
      </c>
      <c r="G33" s="35">
        <v>0.1210475</v>
      </c>
    </row>
    <row r="34" spans="1:7" ht="12">
      <c r="A34" s="21" t="s">
        <v>42</v>
      </c>
      <c r="B34" s="31">
        <v>-0.006532296</v>
      </c>
      <c r="C34" s="15">
        <v>-0.01293876</v>
      </c>
      <c r="D34" s="15">
        <v>-0.0142381</v>
      </c>
      <c r="E34" s="15">
        <v>-0.01673546</v>
      </c>
      <c r="F34" s="27">
        <v>-0.02900304</v>
      </c>
      <c r="G34" s="37">
        <v>-0.01538602</v>
      </c>
    </row>
    <row r="35" spans="1:7" ht="12.75" thickBot="1">
      <c r="A35" s="22" t="s">
        <v>43</v>
      </c>
      <c r="B35" s="32">
        <v>-0.006615038</v>
      </c>
      <c r="C35" s="16">
        <v>-0.001497088</v>
      </c>
      <c r="D35" s="16">
        <v>-0.007881633</v>
      </c>
      <c r="E35" s="16">
        <v>-0.009614357</v>
      </c>
      <c r="F35" s="28">
        <v>-0.003581062</v>
      </c>
      <c r="G35" s="38">
        <v>-0.006005093</v>
      </c>
    </row>
    <row r="36" spans="1:7" ht="12">
      <c r="A36" s="4" t="s">
        <v>44</v>
      </c>
      <c r="B36" s="3">
        <v>20.9198</v>
      </c>
      <c r="C36" s="3">
        <v>20.91675</v>
      </c>
      <c r="D36" s="3">
        <v>20.9259</v>
      </c>
      <c r="E36" s="3">
        <v>20.9259</v>
      </c>
      <c r="F36" s="3">
        <v>20.93201</v>
      </c>
      <c r="G36" s="3"/>
    </row>
    <row r="37" spans="1:6" ht="12">
      <c r="A37" s="4" t="s">
        <v>45</v>
      </c>
      <c r="B37" s="2">
        <v>-0.02085368</v>
      </c>
      <c r="C37" s="2">
        <v>0.1108805</v>
      </c>
      <c r="D37" s="2">
        <v>0.1861572</v>
      </c>
      <c r="E37" s="2">
        <v>0.2370199</v>
      </c>
      <c r="F37" s="2">
        <v>0.2761841</v>
      </c>
    </row>
    <row r="38" spans="1:7" ht="12">
      <c r="A38" s="4" t="s">
        <v>53</v>
      </c>
      <c r="B38" s="2">
        <v>-0.0001274918</v>
      </c>
      <c r="C38" s="2">
        <v>5.435257E-05</v>
      </c>
      <c r="D38" s="2">
        <v>-1.04648E-05</v>
      </c>
      <c r="E38" s="2">
        <v>0.0001264706</v>
      </c>
      <c r="F38" s="2">
        <v>-0.0001684884</v>
      </c>
      <c r="G38" s="2">
        <v>0.0001597579</v>
      </c>
    </row>
    <row r="39" spans="1:7" ht="12.75" thickBot="1">
      <c r="A39" s="4" t="s">
        <v>54</v>
      </c>
      <c r="B39" s="2">
        <v>0.0001258053</v>
      </c>
      <c r="C39" s="2">
        <v>-0.0001073307</v>
      </c>
      <c r="D39" s="2">
        <v>0</v>
      </c>
      <c r="E39" s="2">
        <v>0</v>
      </c>
      <c r="F39" s="2">
        <v>6.044661E-05</v>
      </c>
      <c r="G39" s="2">
        <v>0.00112138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3.11729</v>
      </c>
      <c r="F40" s="17" t="s">
        <v>48</v>
      </c>
      <c r="G40" s="8">
        <v>55.081875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0.003757</v>
      </c>
      <c r="D4">
        <v>0.003756</v>
      </c>
      <c r="E4">
        <v>0.003756</v>
      </c>
      <c r="F4">
        <v>0.002084</v>
      </c>
      <c r="G4">
        <v>0.01171</v>
      </c>
    </row>
    <row r="5" spans="1:7" ht="12.75">
      <c r="A5" t="s">
        <v>13</v>
      </c>
      <c r="B5">
        <v>3.170109</v>
      </c>
      <c r="C5">
        <v>0.712205</v>
      </c>
      <c r="D5">
        <v>-1.005197</v>
      </c>
      <c r="E5">
        <v>-0.226227</v>
      </c>
      <c r="F5">
        <v>-2.523585</v>
      </c>
      <c r="G5">
        <v>6.652498</v>
      </c>
    </row>
    <row r="6" spans="1:7" ht="12.75">
      <c r="A6" t="s">
        <v>14</v>
      </c>
      <c r="B6" s="53">
        <v>75.4644</v>
      </c>
      <c r="C6" s="53">
        <v>-32.06203</v>
      </c>
      <c r="D6" s="53">
        <v>6.166613</v>
      </c>
      <c r="E6" s="53">
        <v>-74.3963</v>
      </c>
      <c r="F6" s="53">
        <v>98.93136</v>
      </c>
      <c r="G6" s="53">
        <v>0.005977021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-0.06922647</v>
      </c>
      <c r="C8" s="53">
        <v>-2.453124</v>
      </c>
      <c r="D8" s="53">
        <v>0.5104495</v>
      </c>
      <c r="E8" s="53">
        <v>3.323813</v>
      </c>
      <c r="F8" s="53">
        <v>-5.708317</v>
      </c>
      <c r="G8" s="53">
        <v>-0.4394582</v>
      </c>
    </row>
    <row r="9" spans="1:7" ht="12.75">
      <c r="A9" t="s">
        <v>17</v>
      </c>
      <c r="B9" s="53">
        <v>0.0181367</v>
      </c>
      <c r="C9" s="53">
        <v>0.06514626</v>
      </c>
      <c r="D9" s="53">
        <v>0.2274205</v>
      </c>
      <c r="E9" s="53">
        <v>-0.357168</v>
      </c>
      <c r="F9" s="53">
        <v>-0.5957892</v>
      </c>
      <c r="G9" s="53">
        <v>-0.09239347</v>
      </c>
    </row>
    <row r="10" spans="1:7" ht="12.75">
      <c r="A10" t="s">
        <v>18</v>
      </c>
      <c r="B10" s="53">
        <v>1.125572</v>
      </c>
      <c r="C10" s="53">
        <v>0.2813248</v>
      </c>
      <c r="D10" s="53">
        <v>-0.5950089</v>
      </c>
      <c r="E10" s="53">
        <v>-1.47281</v>
      </c>
      <c r="F10" s="53">
        <v>-0.1343492</v>
      </c>
      <c r="G10" s="53">
        <v>-0.2845744</v>
      </c>
    </row>
    <row r="11" spans="1:7" ht="12.75">
      <c r="A11" t="s">
        <v>19</v>
      </c>
      <c r="B11" s="53">
        <v>2.989444</v>
      </c>
      <c r="C11" s="53">
        <v>1.596558</v>
      </c>
      <c r="D11" s="53">
        <v>1.284184</v>
      </c>
      <c r="E11" s="53">
        <v>0.2497427</v>
      </c>
      <c r="F11" s="53">
        <v>13.99364</v>
      </c>
      <c r="G11" s="53">
        <v>3.053285</v>
      </c>
    </row>
    <row r="12" spans="1:7" ht="12.75">
      <c r="A12" t="s">
        <v>20</v>
      </c>
      <c r="B12" s="53">
        <v>-0.3104441</v>
      </c>
      <c r="C12" s="53">
        <v>-0.6821275</v>
      </c>
      <c r="D12" s="53">
        <v>-0.7103001</v>
      </c>
      <c r="E12" s="53">
        <v>0.378768</v>
      </c>
      <c r="F12" s="53">
        <v>-0.08775142</v>
      </c>
      <c r="G12" s="53">
        <v>-0.3005424</v>
      </c>
    </row>
    <row r="13" spans="1:7" ht="12.75">
      <c r="A13" t="s">
        <v>21</v>
      </c>
      <c r="B13" s="53">
        <v>-0.03074945</v>
      </c>
      <c r="C13" s="53">
        <v>0.02907322</v>
      </c>
      <c r="D13" s="53">
        <v>0.005278978</v>
      </c>
      <c r="E13" s="53">
        <v>0.1385834</v>
      </c>
      <c r="F13" s="53">
        <v>-0.119015</v>
      </c>
      <c r="G13" s="53">
        <v>0.02126399</v>
      </c>
    </row>
    <row r="14" spans="1:7" ht="12.75">
      <c r="A14" t="s">
        <v>22</v>
      </c>
      <c r="B14" s="53">
        <v>0.07035362</v>
      </c>
      <c r="C14" s="53">
        <v>0.07501858</v>
      </c>
      <c r="D14" s="53">
        <v>0.03882983</v>
      </c>
      <c r="E14" s="53">
        <v>0.02349344</v>
      </c>
      <c r="F14" s="53">
        <v>-0.03313526</v>
      </c>
      <c r="G14" s="53">
        <v>0.0388129</v>
      </c>
    </row>
    <row r="15" spans="1:7" ht="12.75">
      <c r="A15" t="s">
        <v>23</v>
      </c>
      <c r="B15" s="53">
        <v>-0.3822876</v>
      </c>
      <c r="C15" s="53">
        <v>-0.1507739</v>
      </c>
      <c r="D15" s="53">
        <v>-0.1849538</v>
      </c>
      <c r="E15" s="53">
        <v>-0.1391078</v>
      </c>
      <c r="F15" s="53">
        <v>-0.4209933</v>
      </c>
      <c r="G15" s="53">
        <v>-0.2257859</v>
      </c>
    </row>
    <row r="16" spans="1:7" ht="12.75">
      <c r="A16" t="s">
        <v>24</v>
      </c>
      <c r="B16" s="53">
        <v>-0.01274965</v>
      </c>
      <c r="C16" s="53">
        <v>-0.05049661</v>
      </c>
      <c r="D16" s="53">
        <v>-0.084777</v>
      </c>
      <c r="E16" s="53">
        <v>0.004028629</v>
      </c>
      <c r="F16" s="53">
        <v>-0.01023045</v>
      </c>
      <c r="G16" s="53">
        <v>-0.03478515</v>
      </c>
    </row>
    <row r="17" spans="1:7" ht="12.75">
      <c r="A17" t="s">
        <v>25</v>
      </c>
      <c r="B17" s="53">
        <v>-0.0363671</v>
      </c>
      <c r="C17" s="53">
        <v>-0.04862757</v>
      </c>
      <c r="D17" s="53">
        <v>-0.03449121</v>
      </c>
      <c r="E17" s="53">
        <v>-0.01923188</v>
      </c>
      <c r="F17" s="53">
        <v>-0.05702751</v>
      </c>
      <c r="G17" s="53">
        <v>-0.03750149</v>
      </c>
    </row>
    <row r="18" spans="1:7" ht="12.75">
      <c r="A18" t="s">
        <v>26</v>
      </c>
      <c r="B18" s="53">
        <v>-0.001897984</v>
      </c>
      <c r="C18" s="53">
        <v>0.03709276</v>
      </c>
      <c r="D18" s="53">
        <v>0.05508927</v>
      </c>
      <c r="E18" s="53">
        <v>0.03951238</v>
      </c>
      <c r="F18" s="53">
        <v>-0.03885746</v>
      </c>
      <c r="G18" s="53">
        <v>0.0262177</v>
      </c>
    </row>
    <row r="19" spans="1:7" ht="12.75">
      <c r="A19" t="s">
        <v>27</v>
      </c>
      <c r="B19" s="53">
        <v>-0.217997</v>
      </c>
      <c r="C19" s="53">
        <v>-0.2001555</v>
      </c>
      <c r="D19" s="53">
        <v>-0.1980489</v>
      </c>
      <c r="E19" s="53">
        <v>-0.1851019</v>
      </c>
      <c r="F19" s="53">
        <v>-0.1616085</v>
      </c>
      <c r="G19" s="53">
        <v>-0.1934688</v>
      </c>
    </row>
    <row r="20" spans="1:7" ht="12.75">
      <c r="A20" t="s">
        <v>28</v>
      </c>
      <c r="B20" s="53">
        <v>-0.002409593</v>
      </c>
      <c r="C20" s="53">
        <v>0.008962232</v>
      </c>
      <c r="D20" s="53">
        <v>0.003162963</v>
      </c>
      <c r="E20" s="53">
        <v>-0.005541542</v>
      </c>
      <c r="F20" s="53">
        <v>-0.005258219</v>
      </c>
      <c r="G20" s="53">
        <v>0.0005335088</v>
      </c>
    </row>
    <row r="21" spans="1:7" ht="12.75">
      <c r="A21" t="s">
        <v>29</v>
      </c>
      <c r="B21" s="53">
        <v>-73.52764</v>
      </c>
      <c r="C21" s="53">
        <v>63.09017</v>
      </c>
      <c r="D21" s="53">
        <v>5.383108</v>
      </c>
      <c r="E21" s="53">
        <v>-4.071257</v>
      </c>
      <c r="F21" s="53">
        <v>-36.05706</v>
      </c>
      <c r="G21" s="53">
        <v>0.03064304</v>
      </c>
    </row>
    <row r="22" spans="1:7" ht="12.75">
      <c r="A22" t="s">
        <v>30</v>
      </c>
      <c r="B22" s="53">
        <v>63.40303</v>
      </c>
      <c r="C22" s="53">
        <v>14.24411</v>
      </c>
      <c r="D22" s="53">
        <v>-20.10396</v>
      </c>
      <c r="E22" s="53">
        <v>-4.524532</v>
      </c>
      <c r="F22" s="53">
        <v>-50.47214</v>
      </c>
      <c r="G22" s="53">
        <v>0</v>
      </c>
    </row>
    <row r="23" spans="1:7" ht="12.75">
      <c r="A23" t="s">
        <v>31</v>
      </c>
      <c r="B23" s="53">
        <v>-5.642206</v>
      </c>
      <c r="C23" s="53">
        <v>-4.157235</v>
      </c>
      <c r="D23" s="53">
        <v>-4.290261</v>
      </c>
      <c r="E23" s="53">
        <v>-4.368487</v>
      </c>
      <c r="F23" s="53">
        <v>4.204653</v>
      </c>
      <c r="G23" s="53">
        <v>-3.339527</v>
      </c>
    </row>
    <row r="24" spans="1:7" ht="12.75">
      <c r="A24" t="s">
        <v>32</v>
      </c>
      <c r="B24" s="53">
        <v>1.661059</v>
      </c>
      <c r="C24" s="53">
        <v>0.4109908</v>
      </c>
      <c r="D24" s="53">
        <v>-2.289082</v>
      </c>
      <c r="E24" s="53">
        <v>-3.457883</v>
      </c>
      <c r="F24" s="53">
        <v>-2.361593</v>
      </c>
      <c r="G24" s="53">
        <v>-1.35802</v>
      </c>
    </row>
    <row r="25" spans="1:7" ht="12.75">
      <c r="A25" t="s">
        <v>33</v>
      </c>
      <c r="B25" s="53">
        <v>-1.429167</v>
      </c>
      <c r="C25" s="53">
        <v>-1.490265</v>
      </c>
      <c r="D25" s="53">
        <v>-1.725018</v>
      </c>
      <c r="E25" s="53">
        <v>-2.118928</v>
      </c>
      <c r="F25" s="53">
        <v>-2.612215</v>
      </c>
      <c r="G25" s="53">
        <v>-1.838811</v>
      </c>
    </row>
    <row r="26" spans="1:7" ht="12.75">
      <c r="A26" t="s">
        <v>34</v>
      </c>
      <c r="B26" s="53">
        <v>1.015716</v>
      </c>
      <c r="C26" s="53">
        <v>0.2126073</v>
      </c>
      <c r="D26" s="53">
        <v>-0.01472269</v>
      </c>
      <c r="E26" s="53">
        <v>0.3030262</v>
      </c>
      <c r="F26" s="53">
        <v>1.705075</v>
      </c>
      <c r="G26" s="53">
        <v>0.4952017</v>
      </c>
    </row>
    <row r="27" spans="1:7" ht="12.75">
      <c r="A27" t="s">
        <v>35</v>
      </c>
      <c r="B27" s="53">
        <v>-0.1240441</v>
      </c>
      <c r="C27" s="53">
        <v>-0.2683879</v>
      </c>
      <c r="D27" s="53">
        <v>-0.0678331</v>
      </c>
      <c r="E27" s="53">
        <v>0.3733997</v>
      </c>
      <c r="F27" s="53">
        <v>0.2238947</v>
      </c>
      <c r="G27" s="53">
        <v>0.0208334</v>
      </c>
    </row>
    <row r="28" spans="1:7" ht="12.75">
      <c r="A28" t="s">
        <v>36</v>
      </c>
      <c r="B28" s="53">
        <v>0.3316743</v>
      </c>
      <c r="C28" s="53">
        <v>0.4562743</v>
      </c>
      <c r="D28" s="53">
        <v>0.4773406</v>
      </c>
      <c r="E28" s="53">
        <v>-0.1366067</v>
      </c>
      <c r="F28" s="53">
        <v>-0.2723122</v>
      </c>
      <c r="G28" s="53">
        <v>0.2034561</v>
      </c>
    </row>
    <row r="29" spans="1:7" ht="12.75">
      <c r="A29" t="s">
        <v>37</v>
      </c>
      <c r="B29" s="53">
        <v>0.06023809</v>
      </c>
      <c r="C29" s="53">
        <v>-0.01707558</v>
      </c>
      <c r="D29" s="53">
        <v>-0.06253847</v>
      </c>
      <c r="E29" s="53">
        <v>0.03752982</v>
      </c>
      <c r="F29" s="53">
        <v>-0.1557398</v>
      </c>
      <c r="G29" s="53">
        <v>-0.02217472</v>
      </c>
    </row>
    <row r="30" spans="1:7" ht="12.75">
      <c r="A30" t="s">
        <v>38</v>
      </c>
      <c r="B30" s="53">
        <v>0.1660473</v>
      </c>
      <c r="C30" s="53">
        <v>0.01345357</v>
      </c>
      <c r="D30" s="53">
        <v>-0.03184664</v>
      </c>
      <c r="E30" s="53">
        <v>-0.06711113</v>
      </c>
      <c r="F30" s="53">
        <v>0.2891188</v>
      </c>
      <c r="G30" s="53">
        <v>0.042059</v>
      </c>
    </row>
    <row r="31" spans="1:7" ht="12.75">
      <c r="A31" t="s">
        <v>39</v>
      </c>
      <c r="B31" s="53">
        <v>0.01605792</v>
      </c>
      <c r="C31" s="53">
        <v>0.0118958</v>
      </c>
      <c r="D31" s="53">
        <v>0.01346781</v>
      </c>
      <c r="E31" s="53">
        <v>0.02078617</v>
      </c>
      <c r="F31" s="53">
        <v>-0.01181654</v>
      </c>
      <c r="G31" s="53">
        <v>0.01185097</v>
      </c>
    </row>
    <row r="32" spans="1:7" ht="12.75">
      <c r="A32" t="s">
        <v>40</v>
      </c>
      <c r="B32" s="53">
        <v>0.04050327</v>
      </c>
      <c r="C32" s="53">
        <v>0.08790339</v>
      </c>
      <c r="D32" s="53">
        <v>0.1084399</v>
      </c>
      <c r="E32" s="53">
        <v>0.001902661</v>
      </c>
      <c r="F32" s="53">
        <v>-0.02710881</v>
      </c>
      <c r="G32" s="53">
        <v>0.04994136</v>
      </c>
    </row>
    <row r="33" spans="1:7" ht="12.75">
      <c r="A33" t="s">
        <v>41</v>
      </c>
      <c r="B33" s="53">
        <v>0.1512886</v>
      </c>
      <c r="C33" s="53">
        <v>0.1140132</v>
      </c>
      <c r="D33" s="53">
        <v>0.1225029</v>
      </c>
      <c r="E33" s="53">
        <v>0.1297253</v>
      </c>
      <c r="F33" s="53">
        <v>0.08261757</v>
      </c>
      <c r="G33" s="53">
        <v>0.1210475</v>
      </c>
    </row>
    <row r="34" spans="1:7" ht="12.75">
      <c r="A34" t="s">
        <v>42</v>
      </c>
      <c r="B34" s="53">
        <v>-0.006532296</v>
      </c>
      <c r="C34" s="53">
        <v>-0.01293876</v>
      </c>
      <c r="D34" s="53">
        <v>-0.0142381</v>
      </c>
      <c r="E34" s="53">
        <v>-0.01673546</v>
      </c>
      <c r="F34" s="53">
        <v>-0.02900304</v>
      </c>
      <c r="G34" s="53">
        <v>-0.01538602</v>
      </c>
    </row>
    <row r="35" spans="1:7" ht="12.75">
      <c r="A35" t="s">
        <v>43</v>
      </c>
      <c r="B35" s="53">
        <v>-0.006615038</v>
      </c>
      <c r="C35" s="53">
        <v>-0.001497088</v>
      </c>
      <c r="D35" s="53">
        <v>-0.007881633</v>
      </c>
      <c r="E35" s="53">
        <v>-0.009614357</v>
      </c>
      <c r="F35" s="53">
        <v>-0.003581062</v>
      </c>
      <c r="G35" s="53">
        <v>-0.006005093</v>
      </c>
    </row>
    <row r="36" spans="1:6" ht="12.75">
      <c r="A36" t="s">
        <v>44</v>
      </c>
      <c r="B36" s="53">
        <v>20.9198</v>
      </c>
      <c r="C36" s="53">
        <v>20.91675</v>
      </c>
      <c r="D36" s="53">
        <v>20.9259</v>
      </c>
      <c r="E36" s="53">
        <v>20.9259</v>
      </c>
      <c r="F36" s="53">
        <v>20.93201</v>
      </c>
    </row>
    <row r="37" spans="1:6" ht="12.75">
      <c r="A37" t="s">
        <v>45</v>
      </c>
      <c r="B37" s="53">
        <v>-0.02085368</v>
      </c>
      <c r="C37" s="53">
        <v>0.1108805</v>
      </c>
      <c r="D37" s="53">
        <v>0.1861572</v>
      </c>
      <c r="E37" s="53">
        <v>0.2370199</v>
      </c>
      <c r="F37" s="53">
        <v>0.2761841</v>
      </c>
    </row>
    <row r="38" spans="1:7" ht="12.75">
      <c r="A38" t="s">
        <v>55</v>
      </c>
      <c r="B38" s="53">
        <v>-0.0001274918</v>
      </c>
      <c r="C38" s="53">
        <v>5.435257E-05</v>
      </c>
      <c r="D38" s="53">
        <v>-1.04648E-05</v>
      </c>
      <c r="E38" s="53">
        <v>0.0001264706</v>
      </c>
      <c r="F38" s="53">
        <v>-0.0001684884</v>
      </c>
      <c r="G38" s="53">
        <v>0.0001597579</v>
      </c>
    </row>
    <row r="39" spans="1:7" ht="12.75">
      <c r="A39" t="s">
        <v>56</v>
      </c>
      <c r="B39" s="53">
        <v>0.0001258053</v>
      </c>
      <c r="C39" s="53">
        <v>-0.0001073307</v>
      </c>
      <c r="D39" s="53">
        <v>0</v>
      </c>
      <c r="E39" s="53">
        <v>0</v>
      </c>
      <c r="F39" s="53">
        <v>6.044661E-05</v>
      </c>
      <c r="G39" s="53">
        <v>0.00112138</v>
      </c>
    </row>
    <row r="40" spans="2:7" ht="12.75">
      <c r="B40" t="s">
        <v>46</v>
      </c>
      <c r="C40">
        <v>-0.003756</v>
      </c>
      <c r="D40" t="s">
        <v>47</v>
      </c>
      <c r="E40">
        <v>3.11729</v>
      </c>
      <c r="F40" t="s">
        <v>48</v>
      </c>
      <c r="G40">
        <v>55.081875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-0.0001274918361213042</v>
      </c>
      <c r="C50">
        <f>-0.017/(C7*C7+C22*C22)*(C21*C22+C6*C7)</f>
        <v>5.435256795689899E-05</v>
      </c>
      <c r="D50">
        <f>-0.017/(D7*D7+D22*D22)*(D21*D22+D6*D7)</f>
        <v>-1.046480210054796E-05</v>
      </c>
      <c r="E50">
        <f>-0.017/(E7*E7+E22*E22)*(E21*E22+E6*E7)</f>
        <v>0.00012647055261918213</v>
      </c>
      <c r="F50">
        <f>-0.017/(F7*F7+F22*F22)*(F21*F22+F6*F7)</f>
        <v>-0.0001684883989509781</v>
      </c>
      <c r="G50">
        <f>(B50*B$4+C50*C$4+D50*D$4+E50*E$4+F50*F$4)/SUM(B$4:F$4)</f>
        <v>2.5862314558496158E-08</v>
      </c>
    </row>
    <row r="51" spans="1:7" ht="12.75">
      <c r="A51" t="s">
        <v>59</v>
      </c>
      <c r="B51">
        <f>-0.017/(B7*B7+B22*B22)*(B21*B7-B6*B22)</f>
        <v>0.00012580532487103542</v>
      </c>
      <c r="C51">
        <f>-0.017/(C7*C7+C22*C22)*(C21*C7-C6*C22)</f>
        <v>-0.00010733070939567605</v>
      </c>
      <c r="D51">
        <f>-0.017/(D7*D7+D22*D22)*(D21*D7-D6*D22)</f>
        <v>-9.172321996283735E-06</v>
      </c>
      <c r="E51">
        <f>-0.017/(E7*E7+E22*E22)*(E21*E7-E6*E22)</f>
        <v>6.978358906238319E-06</v>
      </c>
      <c r="F51">
        <f>-0.017/(F7*F7+F22*F22)*(F21*F7-F6*F22)</f>
        <v>6.0446604993977045E-05</v>
      </c>
      <c r="G51">
        <f>(B51*B$4+C51*C$4+D51*D$4+E51*E$4+F51*F$4)/SUM(B$4:F$4)</f>
        <v>-6.017488953155481E-08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10000.084546513952</v>
      </c>
      <c r="C62">
        <f>C7+(2/0.017)*(C8*C50-C23*C51)</f>
        <v>9999.931819697578</v>
      </c>
      <c r="D62">
        <f>D7+(2/0.017)*(D8*D50-D23*D51)</f>
        <v>9999.99474195196</v>
      </c>
      <c r="E62">
        <f>E7+(2/0.017)*(E8*E50-E23*E51)</f>
        <v>10000.05304109848</v>
      </c>
      <c r="F62">
        <f>F7+(2/0.017)*(F8*F50-F23*F51)</f>
        <v>10000.083250375648</v>
      </c>
    </row>
    <row r="63" spans="1:6" ht="12.75">
      <c r="A63" t="s">
        <v>67</v>
      </c>
      <c r="B63">
        <f>B8+(3/0.017)*(B9*B50-B24*B51)</f>
        <v>-0.10651159028984797</v>
      </c>
      <c r="C63">
        <f>C8+(3/0.017)*(C9*C50-C24*C51)</f>
        <v>-2.444714682239491</v>
      </c>
      <c r="D63">
        <f>D8+(3/0.017)*(D9*D50-D24*D51)</f>
        <v>0.5063243045224697</v>
      </c>
      <c r="E63">
        <f>E8+(3/0.017)*(E9*E50-E24*E51)</f>
        <v>3.3200999025220983</v>
      </c>
      <c r="F63">
        <f>F8+(3/0.017)*(F9*F50-F24*F51)</f>
        <v>-5.665411026885678</v>
      </c>
    </row>
    <row r="64" spans="1:6" ht="12.75">
      <c r="A64" t="s">
        <v>68</v>
      </c>
      <c r="B64">
        <f>B9+(4/0.017)*(B10*B50-B25*B51)</f>
        <v>0.02667683594429046</v>
      </c>
      <c r="C64">
        <f>C9+(4/0.017)*(C10*C50-C25*C51)</f>
        <v>0.03110850133468561</v>
      </c>
      <c r="D64">
        <f>D9+(4/0.017)*(D10*D50-D25*D51)</f>
        <v>0.2251626717273363</v>
      </c>
      <c r="E64">
        <f>E9+(4/0.017)*(E10*E50-E25*E51)</f>
        <v>-0.397516342240607</v>
      </c>
      <c r="F64">
        <f>F9+(4/0.017)*(F10*F50-F25*F51)</f>
        <v>-0.5533101859123091</v>
      </c>
    </row>
    <row r="65" spans="1:6" ht="12.75">
      <c r="A65" t="s">
        <v>69</v>
      </c>
      <c r="B65">
        <f>B10+(5/0.017)*(B11*B50-B26*B51)</f>
        <v>0.9758919453239634</v>
      </c>
      <c r="C65">
        <f>C10+(5/0.017)*(C11*C50-C26*C51)</f>
        <v>0.3135590116246559</v>
      </c>
      <c r="D65">
        <f>D10+(5/0.017)*(D11*D50-D26*D51)</f>
        <v>-0.5990011860805945</v>
      </c>
      <c r="E65">
        <f>E10+(5/0.017)*(E11*E50-E26*E51)</f>
        <v>-1.4641422142058784</v>
      </c>
      <c r="F65">
        <f>F10+(5/0.017)*(F11*F50-F26*F51)</f>
        <v>-0.8581233159136679</v>
      </c>
    </row>
    <row r="66" spans="1:6" ht="12.75">
      <c r="A66" t="s">
        <v>70</v>
      </c>
      <c r="B66">
        <f>B11+(6/0.017)*(B12*B50-B27*B51)</f>
        <v>3.008920881160304</v>
      </c>
      <c r="C66">
        <f>C11+(6/0.017)*(C12*C50-C27*C51)</f>
        <v>1.5733056547061521</v>
      </c>
      <c r="D66">
        <f>D11+(6/0.017)*(D12*D50-D27*D51)</f>
        <v>1.2865878692741035</v>
      </c>
      <c r="E66">
        <f>E11+(6/0.017)*(E12*E50-E27*E51)</f>
        <v>0.2657299757008402</v>
      </c>
      <c r="F66">
        <f>F11+(6/0.017)*(F12*F50-F27*F51)</f>
        <v>13.99408167827188</v>
      </c>
    </row>
    <row r="67" spans="1:6" ht="12.75">
      <c r="A67" t="s">
        <v>71</v>
      </c>
      <c r="B67">
        <f>B12+(7/0.017)*(B13*B50-B28*B51)</f>
        <v>-0.3260113132093277</v>
      </c>
      <c r="C67">
        <f>C12+(7/0.017)*(C13*C50-C28*C51)</f>
        <v>-0.6613117859266742</v>
      </c>
      <c r="D67">
        <f>D12+(7/0.017)*(D13*D50-D28*D51)</f>
        <v>-0.7085200089661616</v>
      </c>
      <c r="E67">
        <f>E12+(7/0.017)*(E13*E50-E28*E51)</f>
        <v>0.3863774157849467</v>
      </c>
      <c r="F67">
        <f>F12+(7/0.017)*(F13*F50-F28*F51)</f>
        <v>-0.07271665743957995</v>
      </c>
    </row>
    <row r="68" spans="1:6" ht="12.75">
      <c r="A68" t="s">
        <v>72</v>
      </c>
      <c r="B68">
        <f>B13+(8/0.017)*(B14*B50-B29*B51)</f>
        <v>-0.03853664278759585</v>
      </c>
      <c r="C68">
        <f>C13+(8/0.017)*(C14*C50-C29*C51)</f>
        <v>0.030129558048347032</v>
      </c>
      <c r="D68">
        <f>D13+(8/0.017)*(D14*D50-D29*D51)</f>
        <v>0.0048178158962151295</v>
      </c>
      <c r="E68">
        <f>E13+(8/0.017)*(E14*E50-E29*E51)</f>
        <v>0.13985837966403722</v>
      </c>
      <c r="F68">
        <f>F13+(8/0.017)*(F14*F50-F29*F51)</f>
        <v>-0.11195765925709865</v>
      </c>
    </row>
    <row r="69" spans="1:6" ht="12.75">
      <c r="A69" t="s">
        <v>73</v>
      </c>
      <c r="B69">
        <f>B14+(9/0.017)*(B15*B50-B30*B51)</f>
        <v>0.08509716245703151</v>
      </c>
      <c r="C69">
        <f>C14+(9/0.017)*(C15*C50-C30*C51)</f>
        <v>0.07144453841736172</v>
      </c>
      <c r="D69">
        <f>D14+(9/0.017)*(D15*D50-D30*D51)</f>
        <v>0.039699863853145965</v>
      </c>
      <c r="E69">
        <f>E14+(9/0.017)*(E15*E50-E30*E51)</f>
        <v>0.014427414524055352</v>
      </c>
      <c r="F69">
        <f>F14+(9/0.017)*(F15*F50-F30*F51)</f>
        <v>-0.004834899136740858</v>
      </c>
    </row>
    <row r="70" spans="1:6" ht="12.75">
      <c r="A70" t="s">
        <v>74</v>
      </c>
      <c r="B70">
        <f>B15+(10/0.017)*(B16*B50-B31*B51)</f>
        <v>-0.3825197738552642</v>
      </c>
      <c r="C70">
        <f>C15+(10/0.017)*(C16*C50-C31*C51)</f>
        <v>-0.15163733280811112</v>
      </c>
      <c r="D70">
        <f>D15+(10/0.017)*(D16*D50-D31*D51)</f>
        <v>-0.18435926728377475</v>
      </c>
      <c r="E70">
        <f>E15+(10/0.017)*(E16*E50-E31*E51)</f>
        <v>-0.13889341789330495</v>
      </c>
      <c r="F70">
        <f>F15+(10/0.017)*(F16*F50-F31*F51)</f>
        <v>-0.41955919301951555</v>
      </c>
    </row>
    <row r="71" spans="1:6" ht="12.75">
      <c r="A71" t="s">
        <v>75</v>
      </c>
      <c r="B71">
        <f>B16+(11/0.017)*(B17*B50-B32*B51)</f>
        <v>-0.013046662091770822</v>
      </c>
      <c r="C71">
        <f>C16+(11/0.017)*(C17*C50-C32*C51)</f>
        <v>-0.04610198065036529</v>
      </c>
      <c r="D71">
        <f>D16+(11/0.017)*(D17*D50-D32*D51)</f>
        <v>-0.0838998539390626</v>
      </c>
      <c r="E71">
        <f>E16+(11/0.017)*(E17*E50-E32*E51)</f>
        <v>0.0024462182134560185</v>
      </c>
      <c r="F71">
        <f>F16+(11/0.017)*(F17*F50-F32*F51)</f>
        <v>-0.0029529086325962156</v>
      </c>
    </row>
    <row r="72" spans="1:6" ht="12.75">
      <c r="A72" t="s">
        <v>76</v>
      </c>
      <c r="B72">
        <f>B17+(12/0.017)*(B18*B50-B33*B51)</f>
        <v>-0.04963128871096137</v>
      </c>
      <c r="C72">
        <f>C17+(12/0.017)*(C18*C50-C33*C51)</f>
        <v>-0.038566484544649386</v>
      </c>
      <c r="D72">
        <f>D17+(12/0.017)*(D18*D50-D33*D51)</f>
        <v>-0.034104995127624785</v>
      </c>
      <c r="E72">
        <f>E17+(12/0.017)*(E18*E50-E33*E51)</f>
        <v>-0.016343492119096695</v>
      </c>
      <c r="F72">
        <f>F17+(12/0.017)*(F18*F50-F33*F51)</f>
        <v>-0.05593121851528275</v>
      </c>
    </row>
    <row r="73" spans="1:6" ht="12.75">
      <c r="A73" t="s">
        <v>77</v>
      </c>
      <c r="B73">
        <f>B18+(13/0.017)*(B19*B50-B34*B51)</f>
        <v>0.019983796026576843</v>
      </c>
      <c r="C73">
        <f>C18+(13/0.017)*(C19*C50-C34*C51)</f>
        <v>0.027711583990143097</v>
      </c>
      <c r="D73">
        <f>D18+(13/0.017)*(D19*D50-D34*D51)</f>
        <v>0.056574287611171004</v>
      </c>
      <c r="E73">
        <f>E18+(13/0.017)*(E19*E50-E34*E51)</f>
        <v>0.021699968471308548</v>
      </c>
      <c r="F73">
        <f>F18+(13/0.017)*(F19*F50-F34*F51)</f>
        <v>-0.01669453026959662</v>
      </c>
    </row>
    <row r="74" spans="1:6" ht="12.75">
      <c r="A74" t="s">
        <v>78</v>
      </c>
      <c r="B74">
        <f>B19+(14/0.017)*(B20*B50-B35*B51)</f>
        <v>-0.21705866199017707</v>
      </c>
      <c r="C74">
        <f>C19+(14/0.017)*(C20*C50-C35*C51)</f>
        <v>-0.19988666968855243</v>
      </c>
      <c r="D74">
        <f>D19+(14/0.017)*(D20*D50-D35*D51)</f>
        <v>-0.19813569395330027</v>
      </c>
      <c r="E74">
        <f>E19+(14/0.017)*(E20*E50-E35*E51)</f>
        <v>-0.18562381130789718</v>
      </c>
      <c r="F74">
        <f>F19+(14/0.017)*(F20*F50-F35*F51)</f>
        <v>-0.16070063134285695</v>
      </c>
    </row>
    <row r="75" spans="1:6" ht="12.75">
      <c r="A75" t="s">
        <v>79</v>
      </c>
      <c r="B75" s="53">
        <f>B20</f>
        <v>-0.002409593</v>
      </c>
      <c r="C75" s="53">
        <f>C20</f>
        <v>0.008962232</v>
      </c>
      <c r="D75" s="53">
        <f>D20</f>
        <v>0.003162963</v>
      </c>
      <c r="E75" s="53">
        <f>E20</f>
        <v>-0.005541542</v>
      </c>
      <c r="F75" s="53">
        <f>F20</f>
        <v>-0.005258219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63.48663307578431</v>
      </c>
      <c r="C82">
        <f>C22+(2/0.017)*(C8*C51+C23*C50)</f>
        <v>14.24850284015356</v>
      </c>
      <c r="D82">
        <f>D22+(2/0.017)*(D8*D51+D23*D50)</f>
        <v>-20.099228855864958</v>
      </c>
      <c r="E82">
        <f>E22+(2/0.017)*(E8*E51+E23*E50)</f>
        <v>-4.586801435876293</v>
      </c>
      <c r="F82">
        <f>F22+(2/0.017)*(F8*F51+F23*F50)</f>
        <v>-50.596079251175745</v>
      </c>
    </row>
    <row r="83" spans="1:6" ht="12.75">
      <c r="A83" t="s">
        <v>82</v>
      </c>
      <c r="B83">
        <f>B23+(3/0.017)*(B9*B51+B24*B50)</f>
        <v>-5.679174782655334</v>
      </c>
      <c r="C83">
        <f>C23+(3/0.017)*(C9*C51+C24*C50)</f>
        <v>-4.154526845102403</v>
      </c>
      <c r="D83">
        <f>D23+(3/0.017)*(D9*D51+D24*D50)</f>
        <v>-4.286401797164582</v>
      </c>
      <c r="E83">
        <f>E23+(3/0.017)*(E9*E51+E24*E50)</f>
        <v>-4.446101027128758</v>
      </c>
      <c r="F83">
        <f>F23+(3/0.017)*(F9*F51+F24*F50)</f>
        <v>4.268515515725605</v>
      </c>
    </row>
    <row r="84" spans="1:6" ht="12.75">
      <c r="A84" t="s">
        <v>83</v>
      </c>
      <c r="B84">
        <f>B24+(4/0.017)*(B10*B51+B25*B50)</f>
        <v>1.737249606136404</v>
      </c>
      <c r="C84">
        <f>C24+(4/0.017)*(C10*C51+C25*C50)</f>
        <v>0.38482738351979184</v>
      </c>
      <c r="D84">
        <f>D24+(4/0.017)*(D10*D51+D25*D50)</f>
        <v>-2.28355033289145</v>
      </c>
      <c r="E84">
        <f>E24+(4/0.017)*(E10*E51+E25*E50)</f>
        <v>-3.523355892211989</v>
      </c>
      <c r="F84">
        <f>F24+(4/0.017)*(F10*F51+F25*F50)</f>
        <v>-2.259944301166571</v>
      </c>
    </row>
    <row r="85" spans="1:6" ht="12.75">
      <c r="A85" t="s">
        <v>84</v>
      </c>
      <c r="B85">
        <f>B25+(5/0.017)*(B11*B51+B26*B50)</f>
        <v>-1.3566398012394174</v>
      </c>
      <c r="C85">
        <f>C25+(5/0.017)*(C11*C51+C26*C50)</f>
        <v>-1.5372661617676349</v>
      </c>
      <c r="D85">
        <f>D25+(5/0.017)*(D11*D51+D26*D50)</f>
        <v>-1.7284370820921287</v>
      </c>
      <c r="E85">
        <f>E25+(5/0.017)*(E11*E51+E26*E50)</f>
        <v>-2.1071436808332633</v>
      </c>
      <c r="F85">
        <f>F25+(5/0.017)*(F11*F51+F26*F50)</f>
        <v>-2.447925978627477</v>
      </c>
    </row>
    <row r="86" spans="1:6" ht="12.75">
      <c r="A86" t="s">
        <v>85</v>
      </c>
      <c r="B86">
        <f>B26+(6/0.017)*(B12*B51+B27*B50)</f>
        <v>1.0075133256050184</v>
      </c>
      <c r="C86">
        <f>C26+(6/0.017)*(C12*C51+C27*C50)</f>
        <v>0.23329870831755514</v>
      </c>
      <c r="D86">
        <f>D26+(6/0.017)*(D12*D51+D27*D50)</f>
        <v>-0.012172703694626159</v>
      </c>
      <c r="E86">
        <f>E26+(6/0.017)*(E12*E51+E27*E50)</f>
        <v>0.32062640427754174</v>
      </c>
      <c r="F86">
        <f>F26+(6/0.017)*(F12*F51+F27*F50)</f>
        <v>1.6898886700144669</v>
      </c>
    </row>
    <row r="87" spans="1:6" ht="12.75">
      <c r="A87" t="s">
        <v>86</v>
      </c>
      <c r="B87">
        <f>B27+(7/0.017)*(B13*B51+B28*B50)</f>
        <v>-0.14304877472568986</v>
      </c>
      <c r="C87">
        <f>C27+(7/0.017)*(C13*C51+C28*C50)</f>
        <v>-0.2594611580002918</v>
      </c>
      <c r="D87">
        <f>D27+(7/0.017)*(D13*D51+D28*D50)</f>
        <v>-0.06990991575276992</v>
      </c>
      <c r="E87">
        <f>E27+(7/0.017)*(E13*E51+E28*E50)</f>
        <v>0.3666839658260087</v>
      </c>
      <c r="F87">
        <f>F27+(7/0.017)*(F13*F51+F28*F50)</f>
        <v>0.23982480337036605</v>
      </c>
    </row>
    <row r="88" spans="1:6" ht="12.75">
      <c r="A88" t="s">
        <v>87</v>
      </c>
      <c r="B88">
        <f>B28+(8/0.017)*(B14*B51+B29*B50)</f>
        <v>0.3322253566218414</v>
      </c>
      <c r="C88">
        <f>C28+(8/0.017)*(C14*C51+C29*C50)</f>
        <v>0.4520484651615954</v>
      </c>
      <c r="D88">
        <f>D28+(8/0.017)*(D14*D51+D29*D50)</f>
        <v>0.4774809731804236</v>
      </c>
      <c r="E88">
        <f>E28+(8/0.017)*(E14*E51+E29*E50)</f>
        <v>-0.13429594106759501</v>
      </c>
      <c r="F88">
        <f>F28+(8/0.017)*(F14*F51+F29*F50)</f>
        <v>-0.26090634796124573</v>
      </c>
    </row>
    <row r="89" spans="1:6" ht="12.75">
      <c r="A89" t="s">
        <v>88</v>
      </c>
      <c r="B89">
        <f>B29+(9/0.017)*(B15*B51+B30*B50)</f>
        <v>0.023569183067683457</v>
      </c>
      <c r="C89">
        <f>C29+(9/0.017)*(C15*C51+C30*C50)</f>
        <v>-0.008121159323096145</v>
      </c>
      <c r="D89">
        <f>D29+(9/0.017)*(D15*D51+D30*D50)</f>
        <v>-0.06146390992124512</v>
      </c>
      <c r="E89">
        <f>E29+(9/0.017)*(E15*E51+E30*E50)</f>
        <v>0.032522471018970885</v>
      </c>
      <c r="F89">
        <f>F29+(9/0.017)*(F15*F51+F30*F50)</f>
        <v>-0.19500138910938533</v>
      </c>
    </row>
    <row r="90" spans="1:6" ht="12.75">
      <c r="A90" t="s">
        <v>89</v>
      </c>
      <c r="B90">
        <f>B30+(10/0.017)*(B16*B51+B31*B50)</f>
        <v>0.16389951907921707</v>
      </c>
      <c r="C90">
        <f>C30+(10/0.017)*(C16*C51+C31*C50)</f>
        <v>0.017022043088987332</v>
      </c>
      <c r="D90">
        <f>D30+(10/0.017)*(D16*D51+D31*D50)</f>
        <v>-0.031472131779116966</v>
      </c>
      <c r="E90">
        <f>E30+(10/0.017)*(E16*E51+E31*E50)</f>
        <v>-0.06554821727894215</v>
      </c>
      <c r="F90">
        <f>F30+(10/0.017)*(F16*F51+F31*F50)</f>
        <v>0.2899261846680468</v>
      </c>
    </row>
    <row r="91" spans="1:6" ht="12.75">
      <c r="A91" t="s">
        <v>90</v>
      </c>
      <c r="B91">
        <f>B31+(11/0.017)*(B17*B51+B32*B50)</f>
        <v>0.00975620694090129</v>
      </c>
      <c r="C91">
        <f>C31+(11/0.017)*(C17*C51+C32*C50)</f>
        <v>0.018364451305408917</v>
      </c>
      <c r="D91">
        <f>D31+(11/0.017)*(D17*D51+D32*D50)</f>
        <v>0.012938232723496503</v>
      </c>
      <c r="E91">
        <f>E31+(11/0.017)*(E17*E51+E32*E50)</f>
        <v>0.020855032346905167</v>
      </c>
      <c r="F91">
        <f>F31+(11/0.017)*(F17*F51+F32*F50)</f>
        <v>-0.011091574890607761</v>
      </c>
    </row>
    <row r="92" spans="1:6" ht="12.75">
      <c r="A92" t="s">
        <v>91</v>
      </c>
      <c r="B92">
        <f>B32+(12/0.017)*(B18*B51+B33*B50)</f>
        <v>0.026719619723335364</v>
      </c>
      <c r="C92">
        <f>C32+(12/0.017)*(C18*C51+C33*C50)</f>
        <v>0.08946742620475762</v>
      </c>
      <c r="D92">
        <f>D32+(12/0.017)*(D18*D51+D33*D50)</f>
        <v>0.10717830108595994</v>
      </c>
      <c r="E92">
        <f>E32+(12/0.017)*(E18*E51+E33*E50)</f>
        <v>0.01367830472840155</v>
      </c>
      <c r="F92">
        <f>F32+(12/0.017)*(F18*F51+F33*F50)</f>
        <v>-0.03859274197426562</v>
      </c>
    </row>
    <row r="93" spans="1:6" ht="12.75">
      <c r="A93" t="s">
        <v>92</v>
      </c>
      <c r="B93">
        <f>B33+(13/0.017)*(B19*B51+B34*B50)</f>
        <v>0.13095325900398927</v>
      </c>
      <c r="C93">
        <f>C33+(13/0.017)*(C19*C51+C34*C50)</f>
        <v>0.12990346474349923</v>
      </c>
      <c r="D93">
        <f>D33+(13/0.017)*(D19*D51+D34*D50)</f>
        <v>0.12400598078516288</v>
      </c>
      <c r="E93">
        <f>E33+(13/0.017)*(E19*E51+E34*E50)</f>
        <v>0.12711899089585194</v>
      </c>
      <c r="F93">
        <f>F33+(13/0.017)*(F19*F51+F34*F50)</f>
        <v>0.07888426870263802</v>
      </c>
    </row>
    <row r="94" spans="1:6" ht="12.75">
      <c r="A94" t="s">
        <v>93</v>
      </c>
      <c r="B94">
        <f>B34+(14/0.017)*(B20*B51+B35*B50)</f>
        <v>-0.006087405885503342</v>
      </c>
      <c r="C94">
        <f>C34+(14/0.017)*(C20*C51+C35*C50)</f>
        <v>-0.013797942714012072</v>
      </c>
      <c r="D94">
        <f>D34+(14/0.017)*(D20*D51+D35*D50)</f>
        <v>-0.014194067517490505</v>
      </c>
      <c r="E94">
        <f>E34+(14/0.017)*(E20*E51+E35*E50)</f>
        <v>-0.017768663221513728</v>
      </c>
      <c r="F94">
        <f>F34+(14/0.017)*(F20*F51+F35*F50)</f>
        <v>-0.028767901010304055</v>
      </c>
    </row>
    <row r="95" spans="1:6" ht="12.75">
      <c r="A95" t="s">
        <v>94</v>
      </c>
      <c r="B95" s="53">
        <f>B35</f>
        <v>-0.006615038</v>
      </c>
      <c r="C95" s="53">
        <f>C35</f>
        <v>-0.001497088</v>
      </c>
      <c r="D95" s="53">
        <f>D35</f>
        <v>-0.007881633</v>
      </c>
      <c r="E95" s="53">
        <f>E35</f>
        <v>-0.009614357</v>
      </c>
      <c r="F95" s="53">
        <f>F35</f>
        <v>-0.003581062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-0.10651068977909602</v>
      </c>
      <c r="C103">
        <f>C63*10000/C62</f>
        <v>-2.4447313504917725</v>
      </c>
      <c r="D103">
        <f>D63*10000/D62</f>
        <v>0.5063245707503614</v>
      </c>
      <c r="E103">
        <f>E63*10000/E62</f>
        <v>3.320082292440915</v>
      </c>
      <c r="F103">
        <f>F63*10000/F62</f>
        <v>-5.665363862518705</v>
      </c>
      <c r="G103">
        <f>AVERAGE(C103:E103)</f>
        <v>0.4605585042331679</v>
      </c>
      <c r="H103">
        <f>STDEV(C103:E103)</f>
        <v>2.882679306490587</v>
      </c>
      <c r="I103">
        <f>(B103*B4+C103*C4+D103*D4+E103*E4+F103*F4)/SUM(B4:F4)</f>
        <v>-0.43934786906310935</v>
      </c>
      <c r="K103">
        <f>(LN(H103)+LN(H123))/2-LN(K114*K115^3)</f>
        <v>-4.31132548644966</v>
      </c>
    </row>
    <row r="104" spans="1:11" ht="12.75">
      <c r="A104" t="s">
        <v>68</v>
      </c>
      <c r="B104">
        <f>B64*10000/B62</f>
        <v>0.0266766104028491</v>
      </c>
      <c r="C104">
        <f>C64*10000/C62</f>
        <v>0.031108713434834605</v>
      </c>
      <c r="D104">
        <f>D64*10000/D62</f>
        <v>0.22516279011901308</v>
      </c>
      <c r="E104">
        <f>E64*10000/E62</f>
        <v>-0.3975142337814449</v>
      </c>
      <c r="F104">
        <f>F64*10000/F62</f>
        <v>-0.5533055796225739</v>
      </c>
      <c r="G104">
        <f>AVERAGE(C104:E104)</f>
        <v>-0.047080910075865734</v>
      </c>
      <c r="H104">
        <f>STDEV(C104:E104)</f>
        <v>0.3186171400630256</v>
      </c>
      <c r="I104">
        <f>(B104*B4+C104*C4+D104*D4+E104*E4+F104*F4)/SUM(B4:F4)</f>
        <v>-0.10395279674823053</v>
      </c>
      <c r="K104">
        <f>(LN(H104)+LN(H124))/2-LN(K114*K115^4)</f>
        <v>-3.513265379375307</v>
      </c>
    </row>
    <row r="105" spans="1:11" ht="12.75">
      <c r="A105" t="s">
        <v>69</v>
      </c>
      <c r="B105">
        <f>B65*10000/B62</f>
        <v>0.9758836945675236</v>
      </c>
      <c r="C105">
        <f>C65*10000/C62</f>
        <v>0.3135611494940559</v>
      </c>
      <c r="D105">
        <f>D65*10000/D62</f>
        <v>-0.5990015010384614</v>
      </c>
      <c r="E105">
        <f>E65*10000/E62</f>
        <v>-1.4641344482759326</v>
      </c>
      <c r="F105">
        <f>F65*10000/F62</f>
        <v>-0.8581161720643004</v>
      </c>
      <c r="G105">
        <f>AVERAGE(C105:E105)</f>
        <v>-0.5831915999401127</v>
      </c>
      <c r="H105">
        <f>STDEV(C105:E105)</f>
        <v>0.8889532464152735</v>
      </c>
      <c r="I105">
        <f>(B105*B4+C105*C4+D105*D4+E105*E4+F105*F4)/SUM(B4:F4)</f>
        <v>-0.39397723806890556</v>
      </c>
      <c r="K105">
        <f>(LN(H105)+LN(H125))/2-LN(K114*K115^5)</f>
        <v>-3.3736737582200047</v>
      </c>
    </row>
    <row r="106" spans="1:11" ht="12.75">
      <c r="A106" t="s">
        <v>70</v>
      </c>
      <c r="B106">
        <f>B66*10000/B62</f>
        <v>3.0088954419982574</v>
      </c>
      <c r="C106">
        <f>C66*10000/C62</f>
        <v>1.5733163816248226</v>
      </c>
      <c r="D106">
        <f>D66*10000/D62</f>
        <v>1.2865885457685418</v>
      </c>
      <c r="E106">
        <f>E66*10000/E62</f>
        <v>0.2657285662473351</v>
      </c>
      <c r="F106">
        <f>F66*10000/F62</f>
        <v>13.993965177986095</v>
      </c>
      <c r="G106">
        <f>AVERAGE(C106:E106)</f>
        <v>1.0418778312135664</v>
      </c>
      <c r="H106">
        <f>STDEV(C106:E106)</f>
        <v>0.6872837653359947</v>
      </c>
      <c r="I106">
        <f>(B106*B4+C106*C4+D106*D4+E106*E4+F106*F4)/SUM(B4:F4)</f>
        <v>3.0554593428894767</v>
      </c>
      <c r="K106">
        <f>(LN(H106)+LN(H126))/2-LN(K114*K115^6)</f>
        <v>-3.170656140854578</v>
      </c>
    </row>
    <row r="107" spans="1:11" ht="12.75">
      <c r="A107" t="s">
        <v>71</v>
      </c>
      <c r="B107">
        <f>B67*10000/B62</f>
        <v>-0.3260085569206271</v>
      </c>
      <c r="C107">
        <f>C67*10000/C62</f>
        <v>-0.6613162948011718</v>
      </c>
      <c r="D107">
        <f>D67*10000/D62</f>
        <v>-0.708520381509582</v>
      </c>
      <c r="E107">
        <f>E67*10000/E62</f>
        <v>0.38637536640756076</v>
      </c>
      <c r="F107">
        <f>F67*10000/F62</f>
        <v>-0.07271605207571485</v>
      </c>
      <c r="G107">
        <f>AVERAGE(C107:E107)</f>
        <v>-0.3278204366343977</v>
      </c>
      <c r="H107">
        <f>STDEV(C107:E107)</f>
        <v>0.6189618649501394</v>
      </c>
      <c r="I107">
        <f>(B107*B4+C107*C4+D107*D4+E107*E4+F107*F4)/SUM(B4:F4)</f>
        <v>-0.2935327316408225</v>
      </c>
      <c r="K107">
        <f>(LN(H107)+LN(H127))/2-LN(K114*K115^7)</f>
        <v>-2.321168684913217</v>
      </c>
    </row>
    <row r="108" spans="1:9" ht="12.75">
      <c r="A108" t="s">
        <v>72</v>
      </c>
      <c r="B108">
        <f>B68*10000/B62</f>
        <v>-0.03853631697646977</v>
      </c>
      <c r="C108">
        <f>C68*10000/C62</f>
        <v>0.030129763473985584</v>
      </c>
      <c r="D108">
        <f>D68*10000/D62</f>
        <v>0.004817818429447205</v>
      </c>
      <c r="E108">
        <f>E68*10000/E62</f>
        <v>0.139857637843763</v>
      </c>
      <c r="F108">
        <f>F68*10000/F62</f>
        <v>-0.11195672721313897</v>
      </c>
      <c r="G108">
        <f>AVERAGE(C108:E108)</f>
        <v>0.0582684065823986</v>
      </c>
      <c r="H108">
        <f>STDEV(C108:E108)</f>
        <v>0.07178283662443087</v>
      </c>
      <c r="I108">
        <f>(B108*B4+C108*C4+D108*D4+E108*E4+F108*F4)/SUM(B4:F4)</f>
        <v>0.02152491621011753</v>
      </c>
    </row>
    <row r="109" spans="1:9" ht="12.75">
      <c r="A109" t="s">
        <v>73</v>
      </c>
      <c r="B109">
        <f>B69*10000/B62</f>
        <v>0.08509644299627102</v>
      </c>
      <c r="C109">
        <f>C69*10000/C62</f>
        <v>0.07144502553170645</v>
      </c>
      <c r="D109">
        <f>D69*10000/D62</f>
        <v>0.03969988472753608</v>
      </c>
      <c r="E109">
        <f>E69*10000/E62</f>
        <v>0.01442733799986979</v>
      </c>
      <c r="F109">
        <f>F69*10000/F62</f>
        <v>-0.004834858886359009</v>
      </c>
      <c r="G109">
        <f>AVERAGE(C109:E109)</f>
        <v>0.04185741608637077</v>
      </c>
      <c r="H109">
        <f>STDEV(C109:E109)</f>
        <v>0.028570008383667075</v>
      </c>
      <c r="I109">
        <f>(B109*B4+C109*C4+D109*D4+E109*E4+F109*F4)/SUM(B4:F4)</f>
        <v>0.04189132997919632</v>
      </c>
    </row>
    <row r="110" spans="1:11" ht="12.75">
      <c r="A110" t="s">
        <v>74</v>
      </c>
      <c r="B110">
        <f>B70*10000/B62</f>
        <v>-0.3825165398112672</v>
      </c>
      <c r="C110">
        <f>C70*10000/C62</f>
        <v>-0.15163836668308103</v>
      </c>
      <c r="D110">
        <f>D70*10000/D62</f>
        <v>-0.18435936422081411</v>
      </c>
      <c r="E110">
        <f>E70*10000/E62</f>
        <v>-0.13889268119126683</v>
      </c>
      <c r="F110">
        <f>F70*10000/F62</f>
        <v>-0.4195557002025508</v>
      </c>
      <c r="G110">
        <f>AVERAGE(C110:E110)</f>
        <v>-0.15829680403172067</v>
      </c>
      <c r="H110">
        <f>STDEV(C110:E110)</f>
        <v>0.023453270717996896</v>
      </c>
      <c r="I110">
        <f>(B110*B4+C110*C4+D110*D4+E110*E4+F110*F4)/SUM(B4:F4)</f>
        <v>-0.2256449899757486</v>
      </c>
      <c r="K110">
        <f>EXP(AVERAGE(K103:K107))</f>
        <v>0.03550726732886521</v>
      </c>
    </row>
    <row r="111" spans="1:9" ht="12.75">
      <c r="A111" t="s">
        <v>75</v>
      </c>
      <c r="B111">
        <f>B71*10000/B62</f>
        <v>-0.013046551787723546</v>
      </c>
      <c r="C111">
        <f>C71*10000/C62</f>
        <v>-0.04610229497720668</v>
      </c>
      <c r="D111">
        <f>D71*10000/D62</f>
        <v>-0.08389989805403206</v>
      </c>
      <c r="E111">
        <f>E71*10000/E62</f>
        <v>0.0024462052385147226</v>
      </c>
      <c r="F111">
        <f>F71*10000/F62</f>
        <v>-0.0029528840497255768</v>
      </c>
      <c r="G111">
        <f>AVERAGE(C111:E111)</f>
        <v>-0.04251866259757467</v>
      </c>
      <c r="H111">
        <f>STDEV(C111:E111)</f>
        <v>0.04328445684337565</v>
      </c>
      <c r="I111">
        <f>(B111*B4+C111*C4+D111*D4+E111*E4+F111*F4)/SUM(B4:F4)</f>
        <v>-0.03296903637194412</v>
      </c>
    </row>
    <row r="112" spans="1:9" ht="12.75">
      <c r="A112" t="s">
        <v>76</v>
      </c>
      <c r="B112">
        <f>B72*10000/B62</f>
        <v>-0.049630869099264695</v>
      </c>
      <c r="C112">
        <f>C72*10000/C62</f>
        <v>-0.03856674749390014</v>
      </c>
      <c r="D112">
        <f>D72*10000/D62</f>
        <v>-0.03410501306020449</v>
      </c>
      <c r="E112">
        <f>E72*10000/E62</f>
        <v>-0.016343405431878996</v>
      </c>
      <c r="F112">
        <f>F72*10000/F62</f>
        <v>-0.05593075288966391</v>
      </c>
      <c r="G112">
        <f>AVERAGE(C112:E112)</f>
        <v>-0.029671721995327874</v>
      </c>
      <c r="H112">
        <f>STDEV(C112:E112)</f>
        <v>0.011756265791093514</v>
      </c>
      <c r="I112">
        <f>(B112*B4+C112*C4+D112*D4+E112*E4+F112*F4)/SUM(B4:F4)</f>
        <v>-0.03606815530678481</v>
      </c>
    </row>
    <row r="113" spans="1:9" ht="12.75">
      <c r="A113" t="s">
        <v>77</v>
      </c>
      <c r="B113">
        <f>B73*10000/B62</f>
        <v>0.01998362707197634</v>
      </c>
      <c r="C113">
        <f>C73*10000/C62</f>
        <v>0.027711772929849</v>
      </c>
      <c r="D113">
        <f>D73*10000/D62</f>
        <v>0.05657431735821886</v>
      </c>
      <c r="E113">
        <f>E73*10000/E62</f>
        <v>0.021699853372902575</v>
      </c>
      <c r="F113">
        <f>F73*10000/F62</f>
        <v>-0.01669439128816202</v>
      </c>
      <c r="G113">
        <f>AVERAGE(C113:E113)</f>
        <v>0.035328647886990146</v>
      </c>
      <c r="H113">
        <f>STDEV(C113:E113)</f>
        <v>0.01864321988419179</v>
      </c>
      <c r="I113">
        <f>(B113*B4+C113*C4+D113*D4+E113*E4+F113*F4)/SUM(B4:F4)</f>
        <v>0.02616220103463437</v>
      </c>
    </row>
    <row r="114" spans="1:11" ht="12.75">
      <c r="A114" t="s">
        <v>78</v>
      </c>
      <c r="B114">
        <f>B74*10000/B62</f>
        <v>-0.21705682685037309</v>
      </c>
      <c r="C114">
        <f>C74*10000/C62</f>
        <v>-0.19988803253120327</v>
      </c>
      <c r="D114">
        <f>D74*10000/D62</f>
        <v>-0.1981357981340548</v>
      </c>
      <c r="E114">
        <f>E74*10000/E62</f>
        <v>-0.18562282674403385</v>
      </c>
      <c r="F114">
        <f>F74*10000/F62</f>
        <v>-0.1606992935152018</v>
      </c>
      <c r="G114">
        <f>AVERAGE(C114:E114)</f>
        <v>-0.1945488858030973</v>
      </c>
      <c r="H114">
        <f>STDEV(C114:E114)</f>
        <v>0.007779683739719701</v>
      </c>
      <c r="I114">
        <f>(B114*B4+C114*C4+D114*D4+E114*E4+F114*F4)/SUM(B4:F4)</f>
        <v>-0.19329212957304237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-0.00240957262790342</v>
      </c>
      <c r="C115">
        <f>C75*10000/C62</f>
        <v>0.008962293105185431</v>
      </c>
      <c r="D115">
        <f>D75*10000/D62</f>
        <v>0.0031629646631020146</v>
      </c>
      <c r="E115">
        <f>E75*10000/E62</f>
        <v>-0.005541512607208407</v>
      </c>
      <c r="F115">
        <f>F75*10000/F62</f>
        <v>-0.005258175225493725</v>
      </c>
      <c r="G115">
        <f>AVERAGE(C115:E115)</f>
        <v>0.0021945817203596796</v>
      </c>
      <c r="H115">
        <f>STDEV(C115:E115)</f>
        <v>0.007300234186556124</v>
      </c>
      <c r="I115">
        <f>(B115*B4+C115*C4+D115*D4+E115*E4+F115*F4)/SUM(B4:F4)</f>
        <v>0.0005333985695723088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63.486096322971456</v>
      </c>
      <c r="C122">
        <f>C82*10000/C62</f>
        <v>14.248599987539182</v>
      </c>
      <c r="D122">
        <f>D82*10000/D62</f>
        <v>-20.099239424141604</v>
      </c>
      <c r="E122">
        <f>E82*10000/E62</f>
        <v>-4.586777107106669</v>
      </c>
      <c r="F122">
        <f>F82*10000/F62</f>
        <v>-50.595658040421945</v>
      </c>
      <c r="G122">
        <f>AVERAGE(C122:E122)</f>
        <v>-3.4791388479030303</v>
      </c>
      <c r="H122">
        <f>STDEV(C122:E122)</f>
        <v>17.200687920766185</v>
      </c>
      <c r="I122">
        <f>(B122*B4+C122*C4+D122*D4+E122*E4+F122*F4)/SUM(B4:F4)</f>
        <v>-0.06560931231903394</v>
      </c>
    </row>
    <row r="123" spans="1:9" ht="12.75">
      <c r="A123" t="s">
        <v>82</v>
      </c>
      <c r="B123">
        <f>B83*10000/B62</f>
        <v>-5.679126767618285</v>
      </c>
      <c r="C123">
        <f>C83*10000/C62</f>
        <v>-4.154555170985201</v>
      </c>
      <c r="D123">
        <f>D83*10000/D62</f>
        <v>-4.286404050976424</v>
      </c>
      <c r="E123">
        <f>E83*10000/E62</f>
        <v>-4.446077444645599</v>
      </c>
      <c r="F123">
        <f>F83*10000/F62</f>
        <v>4.268479980469423</v>
      </c>
      <c r="G123">
        <f>AVERAGE(C123:E123)</f>
        <v>-4.295678888869075</v>
      </c>
      <c r="H123">
        <f>STDEV(C123:E123)</f>
        <v>0.14598227965572774</v>
      </c>
      <c r="I123">
        <f>(B123*B4+C123*C4+D123*D4+E123*E4+F123*F4)/SUM(B4:F4)</f>
        <v>-3.3530923307077822</v>
      </c>
    </row>
    <row r="124" spans="1:9" ht="12.75">
      <c r="A124" t="s">
        <v>83</v>
      </c>
      <c r="B124">
        <f>B84*10000/B62</f>
        <v>1.7372349184207772</v>
      </c>
      <c r="C124">
        <f>C84*10000/C62</f>
        <v>0.38483000730241973</v>
      </c>
      <c r="D124">
        <f>D84*10000/D62</f>
        <v>-2.283551533593817</v>
      </c>
      <c r="E124">
        <f>E84*10000/E62</f>
        <v>-3.5233372040444273</v>
      </c>
      <c r="F124">
        <f>F84*10000/F62</f>
        <v>-2.2599254872019965</v>
      </c>
      <c r="G124">
        <f>AVERAGE(C124:E124)</f>
        <v>-1.8073529101119414</v>
      </c>
      <c r="H124">
        <f>STDEV(C124:E124)</f>
        <v>1.9971270827656842</v>
      </c>
      <c r="I124">
        <f>(B124*B4+C124*C4+D124*D4+E124*E4+F124*F4)/SUM(B4:F4)</f>
        <v>-1.3541419846938982</v>
      </c>
    </row>
    <row r="125" spans="1:9" ht="12.75">
      <c r="A125" t="s">
        <v>84</v>
      </c>
      <c r="B125">
        <f>B85*10000/B62</f>
        <v>-1.3566283314198024</v>
      </c>
      <c r="C125">
        <f>C85*10000/C62</f>
        <v>-1.5372766429662772</v>
      </c>
      <c r="D125">
        <f>D85*10000/D62</f>
        <v>-1.7284379909131278</v>
      </c>
      <c r="E125">
        <f>E85*10000/E62</f>
        <v>-2.107132504370996</v>
      </c>
      <c r="F125">
        <f>F85*10000/F62</f>
        <v>-2.447905599721404</v>
      </c>
      <c r="G125">
        <f>AVERAGE(C125:E125)</f>
        <v>-1.7909490460834672</v>
      </c>
      <c r="H125">
        <f>STDEV(C125:E125)</f>
        <v>0.29002525701774573</v>
      </c>
      <c r="I125">
        <f>(B125*B4+C125*C4+D125*D4+E125*E4+F125*F4)/SUM(B4:F4)</f>
        <v>-1.8156951446303218</v>
      </c>
    </row>
    <row r="126" spans="1:9" ht="12.75">
      <c r="A126" t="s">
        <v>85</v>
      </c>
      <c r="B126">
        <f>B86*10000/B62</f>
        <v>1.007504807503092</v>
      </c>
      <c r="C126">
        <f>C86*10000/C62</f>
        <v>0.233300298966049</v>
      </c>
      <c r="D126">
        <f>D86*10000/D62</f>
        <v>-0.012172710095095605</v>
      </c>
      <c r="E126">
        <f>E86*10000/E62</f>
        <v>0.3206247036488936</v>
      </c>
      <c r="F126">
        <f>F86*10000/F62</f>
        <v>1.6898746017449273</v>
      </c>
      <c r="G126">
        <f>AVERAGE(C126:E126)</f>
        <v>0.18058409750661567</v>
      </c>
      <c r="H126">
        <f>STDEV(C126:E126)</f>
        <v>0.17254790080121418</v>
      </c>
      <c r="I126">
        <f>(B126*B4+C126*C4+D126*D4+E126*E4+F126*F4)/SUM(B4:F4)</f>
        <v>0.5018078421781579</v>
      </c>
    </row>
    <row r="127" spans="1:9" ht="12.75">
      <c r="A127" t="s">
        <v>86</v>
      </c>
      <c r="B127">
        <f>B87*10000/B62</f>
        <v>-0.14304756530839224</v>
      </c>
      <c r="C127">
        <f>C87*10000/C62</f>
        <v>-0.25946292702637497</v>
      </c>
      <c r="D127">
        <f>D87*10000/D62</f>
        <v>-0.0699099525117588</v>
      </c>
      <c r="E127">
        <f>E87*10000/E62</f>
        <v>0.3666820209042906</v>
      </c>
      <c r="F127">
        <f>F87*10000/F62</f>
        <v>0.23982280683649024</v>
      </c>
      <c r="G127">
        <f>AVERAGE(C127:E127)</f>
        <v>0.012436380455385606</v>
      </c>
      <c r="H127">
        <f>STDEV(C127:E127)</f>
        <v>0.32109198505977354</v>
      </c>
      <c r="I127">
        <f>(B127*B4+C127*C4+D127*D4+E127*E4+F127*F4)/SUM(B4:F4)</f>
        <v>0.020242767131855324</v>
      </c>
    </row>
    <row r="128" spans="1:9" ht="12.75">
      <c r="A128" t="s">
        <v>87</v>
      </c>
      <c r="B128">
        <f>B88*10000/B62</f>
        <v>0.3322225477960141</v>
      </c>
      <c r="C128">
        <f>C88*10000/C62</f>
        <v>0.4520515472627157</v>
      </c>
      <c r="D128">
        <f>D88*10000/D62</f>
        <v>0.4774812242423451</v>
      </c>
      <c r="E128">
        <f>E88*10000/E62</f>
        <v>-0.13429522875094965</v>
      </c>
      <c r="F128">
        <f>F88*10000/F62</f>
        <v>-0.26090417592418036</v>
      </c>
      <c r="G128">
        <f>AVERAGE(C128:E128)</f>
        <v>0.265079180918037</v>
      </c>
      <c r="H128">
        <f>STDEV(C128:E128)</f>
        <v>0.3461020173903365</v>
      </c>
      <c r="I128">
        <f>(B128*B4+C128*C4+D128*D4+E128*E4+F128*F4)/SUM(B4:F4)</f>
        <v>0.20461910743645834</v>
      </c>
    </row>
    <row r="129" spans="1:9" ht="12.75">
      <c r="A129" t="s">
        <v>88</v>
      </c>
      <c r="B129">
        <f>B89*10000/B62</f>
        <v>0.023568983800141687</v>
      </c>
      <c r="C129">
        <f>C89*10000/C62</f>
        <v>-0.008121214693783529</v>
      </c>
      <c r="D129">
        <f>D89*10000/D62</f>
        <v>-0.06146394223928123</v>
      </c>
      <c r="E129">
        <f>E89*10000/E62</f>
        <v>0.03252229851712704</v>
      </c>
      <c r="F129">
        <f>F89*10000/F62</f>
        <v>-0.1949997657290105</v>
      </c>
      <c r="G129">
        <f>AVERAGE(C129:E129)</f>
        <v>-0.012354286138645906</v>
      </c>
      <c r="H129">
        <f>STDEV(C129:E129)</f>
        <v>0.04713589431922732</v>
      </c>
      <c r="I129">
        <f>(B129*B4+C129*C4+D129*D4+E129*E4+F129*F4)/SUM(B4:F4)</f>
        <v>-0.031526268834344756</v>
      </c>
    </row>
    <row r="130" spans="1:9" ht="12.75">
      <c r="A130" t="s">
        <v>89</v>
      </c>
      <c r="B130">
        <f>B90*10000/B62</f>
        <v>0.16389813337763504</v>
      </c>
      <c r="C130">
        <f>C90*10000/C62</f>
        <v>0.017022159146583178</v>
      </c>
      <c r="D130">
        <f>D90*10000/D62</f>
        <v>-0.03147214832732375</v>
      </c>
      <c r="E130">
        <f>E90*10000/E62</f>
        <v>-0.06554786960584147</v>
      </c>
      <c r="F130">
        <f>F90*10000/F62</f>
        <v>0.289923771041762</v>
      </c>
      <c r="G130">
        <f>AVERAGE(C130:E130)</f>
        <v>-0.02666595292886068</v>
      </c>
      <c r="H130">
        <f>STDEV(C130:E130)</f>
        <v>0.04149430138826552</v>
      </c>
      <c r="I130">
        <f>(B130*B4+C130*C4+D130*D4+E130*E4+F130*F4)/SUM(B4:F4)</f>
        <v>0.043194606539096195</v>
      </c>
    </row>
    <row r="131" spans="1:9" ht="12.75">
      <c r="A131" t="s">
        <v>90</v>
      </c>
      <c r="B131">
        <f>B91*10000/B62</f>
        <v>0.009756124456270044</v>
      </c>
      <c r="C131">
        <f>C91*10000/C62</f>
        <v>0.018364576515646987</v>
      </c>
      <c r="D131">
        <f>D91*10000/D62</f>
        <v>0.012938239526485002</v>
      </c>
      <c r="E131">
        <f>E91*10000/E62</f>
        <v>0.02085492173010944</v>
      </c>
      <c r="F131">
        <f>F91*10000/F62</f>
        <v>-0.011091482553598852</v>
      </c>
      <c r="G131">
        <f>AVERAGE(C131:E131)</f>
        <v>0.017385912590747146</v>
      </c>
      <c r="H131">
        <f>STDEV(C131:E131)</f>
        <v>0.0040480614603438485</v>
      </c>
      <c r="I131">
        <f>(B131*B4+C131*C4+D131*D4+E131*E4+F131*F4)/SUM(B4:F4)</f>
        <v>0.01248008527233028</v>
      </c>
    </row>
    <row r="132" spans="1:9" ht="12.75">
      <c r="A132" t="s">
        <v>91</v>
      </c>
      <c r="B132">
        <f>B92*10000/B62</f>
        <v>0.026719393820175123</v>
      </c>
      <c r="C132">
        <f>C92*10000/C62</f>
        <v>0.08946803620053413</v>
      </c>
      <c r="D132">
        <f>D92*10000/D62</f>
        <v>0.10717835744085517</v>
      </c>
      <c r="E132">
        <f>E92*10000/E62</f>
        <v>0.013678232177555556</v>
      </c>
      <c r="F132">
        <f>F92*10000/F62</f>
        <v>-0.03859242069091365</v>
      </c>
      <c r="G132">
        <f>AVERAGE(C132:E132)</f>
        <v>0.07010820860631496</v>
      </c>
      <c r="H132">
        <f>STDEV(C132:E132)</f>
        <v>0.04966558717483965</v>
      </c>
      <c r="I132">
        <f>(B132*B4+C132*C4+D132*D4+E132*E4+F132*F4)/SUM(B4:F4)</f>
        <v>0.04931677404505474</v>
      </c>
    </row>
    <row r="133" spans="1:9" ht="12.75">
      <c r="A133" t="s">
        <v>92</v>
      </c>
      <c r="B133">
        <f>B93*10000/B62</f>
        <v>0.13095215184919595</v>
      </c>
      <c r="C133">
        <f>C93*10000/C62</f>
        <v>0.12990435043528908</v>
      </c>
      <c r="D133">
        <f>D93*10000/D62</f>
        <v>0.1240060459881376</v>
      </c>
      <c r="E133">
        <f>E93*10000/E62</f>
        <v>0.12711831664633674</v>
      </c>
      <c r="F133">
        <f>F93*10000/F62</f>
        <v>0.07888361199360493</v>
      </c>
      <c r="G133">
        <f>AVERAGE(C133:E133)</f>
        <v>0.12700957102325447</v>
      </c>
      <c r="H133">
        <f>STDEV(C133:E133)</f>
        <v>0.0029506555281383602</v>
      </c>
      <c r="I133">
        <f>(B133*B4+C133*C4+D133*D4+E133*E4+F133*F4)/SUM(B4:F4)</f>
        <v>0.12115792286378615</v>
      </c>
    </row>
    <row r="134" spans="1:9" ht="12.75">
      <c r="A134" t="s">
        <v>93</v>
      </c>
      <c r="B134">
        <f>B94*10000/B62</f>
        <v>-0.006087354419043811</v>
      </c>
      <c r="C134">
        <f>C94*10000/C62</f>
        <v>-0.013798036789444185</v>
      </c>
      <c r="D134">
        <f>D94*10000/D62</f>
        <v>-0.014194074980803318</v>
      </c>
      <c r="E134">
        <f>E94*10000/E62</f>
        <v>-0.017768568975072042</v>
      </c>
      <c r="F134">
        <f>F94*10000/F62</f>
        <v>-0.02876766151844126</v>
      </c>
      <c r="G134">
        <f>AVERAGE(C134:E134)</f>
        <v>-0.01525356024843985</v>
      </c>
      <c r="H134">
        <f>STDEV(C134:E134)</f>
        <v>0.002187044405934826</v>
      </c>
      <c r="I134">
        <f>(B134*B4+C134*C4+D134*D4+E134*E4+F134*F4)/SUM(B4:F4)</f>
        <v>-0.015729255025073222</v>
      </c>
    </row>
    <row r="135" spans="1:9" ht="12.75">
      <c r="A135" t="s">
        <v>94</v>
      </c>
      <c r="B135">
        <f>B95*10000/B62</f>
        <v>-0.00661498207263259</v>
      </c>
      <c r="C135">
        <f>C95*10000/C62</f>
        <v>-0.0014970982072608525</v>
      </c>
      <c r="D135">
        <f>D95*10000/D62</f>
        <v>-0.007881637144202674</v>
      </c>
      <c r="E135">
        <f>E95*10000/E62</f>
        <v>-0.009614306004664841</v>
      </c>
      <c r="F135">
        <f>F95*10000/F62</f>
        <v>-0.003581032187772516</v>
      </c>
      <c r="G135">
        <f>AVERAGE(C135:E135)</f>
        <v>-0.0063310137853761226</v>
      </c>
      <c r="H135">
        <f>STDEV(C135:E135)</f>
        <v>0.004274995930672091</v>
      </c>
      <c r="I135">
        <f>(B135*B4+C135*C4+D135*D4+E135*E4+F135*F4)/SUM(B4:F4)</f>
        <v>-0.006004823628526305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2004-12-16T08:58:20Z</cp:lastPrinted>
  <dcterms:created xsi:type="dcterms:W3CDTF">2004-12-16T08:58:20Z</dcterms:created>
  <dcterms:modified xsi:type="dcterms:W3CDTF">2004-12-16T18:58:52Z</dcterms:modified>
  <cp:category/>
  <cp:version/>
  <cp:contentType/>
  <cp:contentStatus/>
</cp:coreProperties>
</file>