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<sst xmlns="http://schemas.openxmlformats.org/spreadsheetml/2006/main" count="204" uniqueCount="98">
  <si>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17/12/2004       08:53:16</t>
  </si>
  <si>
    <t>LISSNER</t>
  </si>
  <si>
    <t>HCMQAP440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</si>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</sst>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2542062"/>
        <c:axId val="24443103"/>
      </c:lineChart>
      <c:catAx>
        <c:axId val="325420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443103"/>
        <c:crosses val="autoZero"/>
        <c:auto val="1"/>
        <c:lblOffset val="100"/>
        <c:noMultiLvlLbl val="0"/>
      </c:catAx>
      <c:valAx>
        <c:axId val="24443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54206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-0.002258</v>
      </c>
      <c r="C4" s="12">
        <v>-0.003749</v>
      </c>
      <c r="D4" s="12">
        <v>-0.003749</v>
      </c>
      <c r="E4" s="12">
        <v>-0.003751</v>
      </c>
      <c r="F4" s="24">
        <v>-0.002083</v>
      </c>
      <c r="G4" s="34">
        <v>-0.011691</v>
      </c>
    </row>
    <row r="5" spans="1:7" ht="12.75" thickBot="1">
      <c r="A5" s="44" t="s">
        <v>13</v>
      </c>
      <c r="B5" s="45">
        <v>2.192767</v>
      </c>
      <c r="C5" s="46">
        <v>0.61138</v>
      </c>
      <c r="D5" s="46">
        <v>-0.57894</v>
      </c>
      <c r="E5" s="46">
        <v>-1.006523</v>
      </c>
      <c r="F5" s="47">
        <v>-0.59245</v>
      </c>
      <c r="G5" s="48">
        <v>7.843786</v>
      </c>
    </row>
    <row r="6" spans="1:7" ht="12.75" thickTop="1">
      <c r="A6" s="6" t="s">
        <v>14</v>
      </c>
      <c r="B6" s="39">
        <v>-37.09104</v>
      </c>
      <c r="C6" s="40">
        <v>14.91912</v>
      </c>
      <c r="D6" s="40">
        <v>9.260546</v>
      </c>
      <c r="E6" s="40">
        <v>85.62736</v>
      </c>
      <c r="F6" s="41">
        <v>-157.5575</v>
      </c>
      <c r="G6" s="42">
        <v>0.0003431246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2.955359</v>
      </c>
      <c r="C8" s="13">
        <v>1.502999</v>
      </c>
      <c r="D8" s="13">
        <v>-0.2172268</v>
      </c>
      <c r="E8" s="13">
        <v>-0.200097</v>
      </c>
      <c r="F8" s="25">
        <v>0.1751553</v>
      </c>
      <c r="G8" s="35">
        <v>0.7124812</v>
      </c>
    </row>
    <row r="9" spans="1:7" ht="12">
      <c r="A9" s="20" t="s">
        <v>17</v>
      </c>
      <c r="B9" s="29">
        <v>1.158368</v>
      </c>
      <c r="C9" s="13">
        <v>-0.5619459</v>
      </c>
      <c r="D9" s="13">
        <v>-0.6342284</v>
      </c>
      <c r="E9" s="13">
        <v>-0.02830633</v>
      </c>
      <c r="F9" s="25">
        <v>-2.295903</v>
      </c>
      <c r="G9" s="35">
        <v>-0.4334129</v>
      </c>
    </row>
    <row r="10" spans="1:7" ht="12">
      <c r="A10" s="20" t="s">
        <v>18</v>
      </c>
      <c r="B10" s="29">
        <v>0.08220528</v>
      </c>
      <c r="C10" s="13">
        <v>-0.2589299</v>
      </c>
      <c r="D10" s="13">
        <v>0.2386272</v>
      </c>
      <c r="E10" s="13">
        <v>0.8044935</v>
      </c>
      <c r="F10" s="25">
        <v>-0.8849299</v>
      </c>
      <c r="G10" s="35">
        <v>0.08237702</v>
      </c>
    </row>
    <row r="11" spans="1:7" ht="12">
      <c r="A11" s="21" t="s">
        <v>19</v>
      </c>
      <c r="B11" s="31">
        <v>3.399972</v>
      </c>
      <c r="C11" s="15">
        <v>2.378811</v>
      </c>
      <c r="D11" s="15">
        <v>2.638983</v>
      </c>
      <c r="E11" s="15">
        <v>1.918331</v>
      </c>
      <c r="F11" s="27">
        <v>13.39189</v>
      </c>
      <c r="G11" s="37">
        <v>3.949625</v>
      </c>
    </row>
    <row r="12" spans="1:7" ht="12">
      <c r="A12" s="20" t="s">
        <v>20</v>
      </c>
      <c r="B12" s="29">
        <v>0.1217438</v>
      </c>
      <c r="C12" s="13">
        <v>0.2645266</v>
      </c>
      <c r="D12" s="13">
        <v>0.2337663</v>
      </c>
      <c r="E12" s="13">
        <v>0.2085438</v>
      </c>
      <c r="F12" s="25">
        <v>-0.06855821</v>
      </c>
      <c r="G12" s="35">
        <v>0.1784892</v>
      </c>
    </row>
    <row r="13" spans="1:7" ht="12">
      <c r="A13" s="20" t="s">
        <v>21</v>
      </c>
      <c r="B13" s="29">
        <v>0.1829063</v>
      </c>
      <c r="C13" s="13">
        <v>-0.0961225</v>
      </c>
      <c r="D13" s="13">
        <v>-0.1067536</v>
      </c>
      <c r="E13" s="13">
        <v>-0.2146707</v>
      </c>
      <c r="F13" s="25">
        <v>-0.07760565</v>
      </c>
      <c r="G13" s="35">
        <v>-0.0843262</v>
      </c>
    </row>
    <row r="14" spans="1:7" ht="12">
      <c r="A14" s="20" t="s">
        <v>22</v>
      </c>
      <c r="B14" s="29">
        <v>-0.09231941</v>
      </c>
      <c r="C14" s="13">
        <v>-0.0767286</v>
      </c>
      <c r="D14" s="13">
        <v>-0.02393744</v>
      </c>
      <c r="E14" s="13">
        <v>-0.01079696</v>
      </c>
      <c r="F14" s="25">
        <v>0.1365094</v>
      </c>
      <c r="G14" s="35">
        <v>-0.02194096</v>
      </c>
    </row>
    <row r="15" spans="1:7" ht="12">
      <c r="A15" s="21" t="s">
        <v>23</v>
      </c>
      <c r="B15" s="31">
        <v>-0.3419263</v>
      </c>
      <c r="C15" s="15">
        <v>-0.094106</v>
      </c>
      <c r="D15" s="15">
        <v>-0.02926439</v>
      </c>
      <c r="E15" s="15">
        <v>-0.0197739</v>
      </c>
      <c r="F15" s="27">
        <v>-0.3796345</v>
      </c>
      <c r="G15" s="37">
        <v>-0.1346523</v>
      </c>
    </row>
    <row r="16" spans="1:7" ht="12">
      <c r="A16" s="20" t="s">
        <v>24</v>
      </c>
      <c r="B16" s="29">
        <v>0.004070781</v>
      </c>
      <c r="C16" s="13">
        <v>0.01096857</v>
      </c>
      <c r="D16" s="13">
        <v>0.01148202</v>
      </c>
      <c r="E16" s="13">
        <v>0.005599321</v>
      </c>
      <c r="F16" s="25">
        <v>-0.0319368</v>
      </c>
      <c r="G16" s="35">
        <v>0.003070325</v>
      </c>
    </row>
    <row r="17" spans="1:7" ht="12">
      <c r="A17" s="20" t="s">
        <v>25</v>
      </c>
      <c r="B17" s="29">
        <v>-0.05735531</v>
      </c>
      <c r="C17" s="13">
        <v>-0.0472327</v>
      </c>
      <c r="D17" s="13">
        <v>-0.04786223</v>
      </c>
      <c r="E17" s="13">
        <v>-0.02597982</v>
      </c>
      <c r="F17" s="25">
        <v>-0.0446712</v>
      </c>
      <c r="G17" s="35">
        <v>-0.04339451</v>
      </c>
    </row>
    <row r="18" spans="1:7" ht="12">
      <c r="A18" s="20" t="s">
        <v>26</v>
      </c>
      <c r="B18" s="29">
        <v>0.02861857</v>
      </c>
      <c r="C18" s="13">
        <v>0.01507654</v>
      </c>
      <c r="D18" s="13">
        <v>0.006426278</v>
      </c>
      <c r="E18" s="13">
        <v>-0.01149578</v>
      </c>
      <c r="F18" s="25">
        <v>0.02188566</v>
      </c>
      <c r="G18" s="35">
        <v>0.009479405</v>
      </c>
    </row>
    <row r="19" spans="1:7" ht="12">
      <c r="A19" s="21" t="s">
        <v>27</v>
      </c>
      <c r="B19" s="31">
        <v>-0.205138</v>
      </c>
      <c r="C19" s="15">
        <v>-0.1973699</v>
      </c>
      <c r="D19" s="15">
        <v>-0.207347</v>
      </c>
      <c r="E19" s="15">
        <v>-0.2039361</v>
      </c>
      <c r="F19" s="27">
        <v>-0.1522594</v>
      </c>
      <c r="G19" s="37">
        <v>-0.1964484</v>
      </c>
    </row>
    <row r="20" spans="1:7" ht="12.75" thickBot="1">
      <c r="A20" s="44" t="s">
        <v>28</v>
      </c>
      <c r="B20" s="45">
        <v>0.003754249</v>
      </c>
      <c r="C20" s="46">
        <v>-0.000222437</v>
      </c>
      <c r="D20" s="46">
        <v>-0.005706607</v>
      </c>
      <c r="E20" s="46">
        <v>-0.003704801</v>
      </c>
      <c r="F20" s="47">
        <v>-0.001905356</v>
      </c>
      <c r="G20" s="48">
        <v>-0.002028171</v>
      </c>
    </row>
    <row r="21" spans="1:7" ht="12.75" thickTop="1">
      <c r="A21" s="6" t="s">
        <v>29</v>
      </c>
      <c r="B21" s="39">
        <v>-30.82877</v>
      </c>
      <c r="C21" s="40">
        <v>67.55093</v>
      </c>
      <c r="D21" s="40">
        <v>30.94828</v>
      </c>
      <c r="E21" s="40">
        <v>-10.34124</v>
      </c>
      <c r="F21" s="41">
        <v>-125.184</v>
      </c>
      <c r="G21" s="43">
        <v>0.01365476</v>
      </c>
    </row>
    <row r="22" spans="1:7" ht="12">
      <c r="A22" s="20" t="s">
        <v>30</v>
      </c>
      <c r="B22" s="29">
        <v>43.85562</v>
      </c>
      <c r="C22" s="13">
        <v>12.2276</v>
      </c>
      <c r="D22" s="13">
        <v>-11.5788</v>
      </c>
      <c r="E22" s="13">
        <v>-20.13049</v>
      </c>
      <c r="F22" s="25">
        <v>-11.849</v>
      </c>
      <c r="G22" s="36">
        <v>0</v>
      </c>
    </row>
    <row r="23" spans="1:7" ht="12">
      <c r="A23" s="20" t="s">
        <v>31</v>
      </c>
      <c r="B23" s="29">
        <v>-1.430932</v>
      </c>
      <c r="C23" s="13">
        <v>-0.987839</v>
      </c>
      <c r="D23" s="13">
        <v>1.083481</v>
      </c>
      <c r="E23" s="13">
        <v>-1.594048</v>
      </c>
      <c r="F23" s="25">
        <v>8.128011</v>
      </c>
      <c r="G23" s="35">
        <v>0.5179428</v>
      </c>
    </row>
    <row r="24" spans="1:7" ht="12">
      <c r="A24" s="20" t="s">
        <v>32</v>
      </c>
      <c r="B24" s="29">
        <v>2.955619</v>
      </c>
      <c r="C24" s="13">
        <v>-0.3223279</v>
      </c>
      <c r="D24" s="13">
        <v>-2.836738</v>
      </c>
      <c r="E24" s="13">
        <v>2.675965</v>
      </c>
      <c r="F24" s="25">
        <v>1.956776</v>
      </c>
      <c r="G24" s="35">
        <v>0.5736077</v>
      </c>
    </row>
    <row r="25" spans="1:7" ht="12">
      <c r="A25" s="20" t="s">
        <v>33</v>
      </c>
      <c r="B25" s="29">
        <v>-0.0278011</v>
      </c>
      <c r="C25" s="13">
        <v>0.01522186</v>
      </c>
      <c r="D25" s="13">
        <v>0.3221767</v>
      </c>
      <c r="E25" s="13">
        <v>-0.1399448</v>
      </c>
      <c r="F25" s="25">
        <v>-1.379277</v>
      </c>
      <c r="G25" s="35">
        <v>-0.1408103</v>
      </c>
    </row>
    <row r="26" spans="1:7" ht="12">
      <c r="A26" s="21" t="s">
        <v>34</v>
      </c>
      <c r="B26" s="31">
        <v>1.395833</v>
      </c>
      <c r="C26" s="15">
        <v>0.3803036</v>
      </c>
      <c r="D26" s="15">
        <v>0.1771157</v>
      </c>
      <c r="E26" s="15">
        <v>0.1016962</v>
      </c>
      <c r="F26" s="27">
        <v>2.306923</v>
      </c>
      <c r="G26" s="37">
        <v>0.6687343</v>
      </c>
    </row>
    <row r="27" spans="1:7" ht="12">
      <c r="A27" s="20" t="s">
        <v>35</v>
      </c>
      <c r="B27" s="29">
        <v>-0.06988218</v>
      </c>
      <c r="C27" s="13">
        <v>-0.02708171</v>
      </c>
      <c r="D27" s="13">
        <v>0.0995015</v>
      </c>
      <c r="E27" s="13">
        <v>0.1433151</v>
      </c>
      <c r="F27" s="25">
        <v>0.1065401</v>
      </c>
      <c r="G27" s="35">
        <v>0.05600558</v>
      </c>
    </row>
    <row r="28" spans="1:7" ht="12">
      <c r="A28" s="20" t="s">
        <v>36</v>
      </c>
      <c r="B28" s="29">
        <v>0.4195017</v>
      </c>
      <c r="C28" s="13">
        <v>-0.2341698</v>
      </c>
      <c r="D28" s="13">
        <v>-0.5301433</v>
      </c>
      <c r="E28" s="13">
        <v>0.1720758</v>
      </c>
      <c r="F28" s="25">
        <v>-0.2211581</v>
      </c>
      <c r="G28" s="35">
        <v>-0.1111922</v>
      </c>
    </row>
    <row r="29" spans="1:7" ht="12">
      <c r="A29" s="20" t="s">
        <v>37</v>
      </c>
      <c r="B29" s="29">
        <v>0.1059563</v>
      </c>
      <c r="C29" s="13">
        <v>-0.01836961</v>
      </c>
      <c r="D29" s="13">
        <v>-0.002906725</v>
      </c>
      <c r="E29" s="13">
        <v>0.08578374</v>
      </c>
      <c r="F29" s="25">
        <v>0.01388482</v>
      </c>
      <c r="G29" s="35">
        <v>0.0327238</v>
      </c>
    </row>
    <row r="30" spans="1:7" ht="12">
      <c r="A30" s="21" t="s">
        <v>38</v>
      </c>
      <c r="B30" s="31">
        <v>0.1933388</v>
      </c>
      <c r="C30" s="15">
        <v>0.2148937</v>
      </c>
      <c r="D30" s="15">
        <v>-0.0009966885</v>
      </c>
      <c r="E30" s="15">
        <v>0.0268707</v>
      </c>
      <c r="F30" s="27">
        <v>0.2526028</v>
      </c>
      <c r="G30" s="37">
        <v>0.1196563</v>
      </c>
    </row>
    <row r="31" spans="1:7" ht="12">
      <c r="A31" s="20" t="s">
        <v>39</v>
      </c>
      <c r="B31" s="29">
        <v>0.01321739</v>
      </c>
      <c r="C31" s="13">
        <v>-0.009181203</v>
      </c>
      <c r="D31" s="13">
        <v>0.01060878</v>
      </c>
      <c r="E31" s="13">
        <v>0.01502887</v>
      </c>
      <c r="F31" s="25">
        <v>0.04360784</v>
      </c>
      <c r="G31" s="35">
        <v>0.01169844</v>
      </c>
    </row>
    <row r="32" spans="1:7" ht="12">
      <c r="A32" s="20" t="s">
        <v>40</v>
      </c>
      <c r="B32" s="29">
        <v>0.05006626</v>
      </c>
      <c r="C32" s="13">
        <v>-0.01707304</v>
      </c>
      <c r="D32" s="13">
        <v>-0.04353443</v>
      </c>
      <c r="E32" s="13">
        <v>0.00993882</v>
      </c>
      <c r="F32" s="25">
        <v>-0.04077302</v>
      </c>
      <c r="G32" s="35">
        <v>-0.01037785</v>
      </c>
    </row>
    <row r="33" spans="1:7" ht="12">
      <c r="A33" s="20" t="s">
        <v>41</v>
      </c>
      <c r="B33" s="29">
        <v>0.1259459</v>
      </c>
      <c r="C33" s="13">
        <v>0.08599344</v>
      </c>
      <c r="D33" s="13">
        <v>0.1242433</v>
      </c>
      <c r="E33" s="13">
        <v>0.133245</v>
      </c>
      <c r="F33" s="25">
        <v>0.1241108</v>
      </c>
      <c r="G33" s="35">
        <v>0.1174383</v>
      </c>
    </row>
    <row r="34" spans="1:7" ht="12">
      <c r="A34" s="21" t="s">
        <v>42</v>
      </c>
      <c r="B34" s="31">
        <v>-0.008683117</v>
      </c>
      <c r="C34" s="15">
        <v>0.006457494</v>
      </c>
      <c r="D34" s="15">
        <v>-0.005599739</v>
      </c>
      <c r="E34" s="15">
        <v>0.001986593</v>
      </c>
      <c r="F34" s="27">
        <v>-0.03142887</v>
      </c>
      <c r="G34" s="37">
        <v>-0.00476022</v>
      </c>
    </row>
    <row r="35" spans="1:7" ht="12.75" thickBot="1">
      <c r="A35" s="22" t="s">
        <v>43</v>
      </c>
      <c r="B35" s="32">
        <v>0.002668444</v>
      </c>
      <c r="C35" s="16">
        <v>0.001212462</v>
      </c>
      <c r="D35" s="16">
        <v>-0.002890014</v>
      </c>
      <c r="E35" s="16">
        <v>-0.007376441</v>
      </c>
      <c r="F35" s="28">
        <v>0.00475607</v>
      </c>
      <c r="G35" s="38">
        <v>-0.001156404</v>
      </c>
    </row>
    <row r="36" spans="1:7" ht="12">
      <c r="A36" s="4" t="s">
        <v>44</v>
      </c>
      <c r="B36" s="3">
        <v>21.07239</v>
      </c>
      <c r="C36" s="3">
        <v>21.06934</v>
      </c>
      <c r="D36" s="3">
        <v>21.07849</v>
      </c>
      <c r="E36" s="3">
        <v>21.07544</v>
      </c>
      <c r="F36" s="3">
        <v>21.0846</v>
      </c>
      <c r="G36" s="3"/>
    </row>
    <row r="37" spans="1:6" ht="12">
      <c r="A37" s="4" t="s">
        <v>45</v>
      </c>
      <c r="B37" s="2">
        <v>0.3260295</v>
      </c>
      <c r="C37" s="2">
        <v>0.2746582</v>
      </c>
      <c r="D37" s="2">
        <v>0.2512614</v>
      </c>
      <c r="E37" s="2">
        <v>0.2324422</v>
      </c>
      <c r="F37" s="2">
        <v>0.2171834</v>
      </c>
    </row>
    <row r="38" spans="1:7" ht="12">
      <c r="A38" s="4" t="s">
        <v>53</v>
      </c>
      <c r="B38" s="2">
        <v>6.328339E-05</v>
      </c>
      <c r="C38" s="2">
        <v>-2.550288E-05</v>
      </c>
      <c r="D38" s="2">
        <v>-1.568199E-05</v>
      </c>
      <c r="E38" s="2">
        <v>-0.0001456013</v>
      </c>
      <c r="F38" s="2">
        <v>0.0002675952</v>
      </c>
      <c r="G38" s="2">
        <v>0.0002449799</v>
      </c>
    </row>
    <row r="39" spans="1:7" ht="12.75" thickBot="1">
      <c r="A39" s="4" t="s">
        <v>54</v>
      </c>
      <c r="B39" s="2">
        <v>5.213137E-05</v>
      </c>
      <c r="C39" s="2">
        <v>-0.0001148054</v>
      </c>
      <c r="D39" s="2">
        <v>-5.263024E-05</v>
      </c>
      <c r="E39" s="2">
        <v>1.728701E-05</v>
      </c>
      <c r="F39" s="2">
        <v>0.0002131299</v>
      </c>
      <c r="G39" s="2">
        <v>0.001074349</v>
      </c>
    </row>
    <row r="40" spans="2:7" ht="12.75" thickBot="1">
      <c r="B40" s="7" t="s">
        <v>46</v>
      </c>
      <c r="C40" s="18">
        <v>-0.00375</v>
      </c>
      <c r="D40" s="17" t="s">
        <v>47</v>
      </c>
      <c r="E40" s="18">
        <v>3.117685</v>
      </c>
      <c r="F40" s="17" t="s">
        <v>48</v>
      </c>
      <c r="G40" s="8">
        <v>54.991084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0.002258</v>
      </c>
      <c r="C4">
        <v>0.003749</v>
      </c>
      <c r="D4">
        <v>0.003749</v>
      </c>
      <c r="E4">
        <v>0.003751</v>
      </c>
      <c r="F4">
        <v>0.002083</v>
      </c>
      <c r="G4">
        <v>0.011691</v>
      </c>
    </row>
    <row r="5" spans="1:7" ht="12.75">
      <c r="A5" t="s">
        <v>13</v>
      </c>
      <c r="B5">
        <v>2.192767</v>
      </c>
      <c r="C5">
        <v>0.61138</v>
      </c>
      <c r="D5">
        <v>-0.57894</v>
      </c>
      <c r="E5">
        <v>-1.006523</v>
      </c>
      <c r="F5">
        <v>-0.59245</v>
      </c>
      <c r="G5">
        <v>7.843786</v>
      </c>
    </row>
    <row r="6" spans="1:7" ht="12.75">
      <c r="A6" t="s">
        <v>14</v>
      </c>
      <c r="B6" s="49">
        <v>-37.09104</v>
      </c>
      <c r="C6" s="49">
        <v>14.91912</v>
      </c>
      <c r="D6" s="49">
        <v>9.260546</v>
      </c>
      <c r="E6" s="49">
        <v>85.62736</v>
      </c>
      <c r="F6" s="49">
        <v>-157.5575</v>
      </c>
      <c r="G6" s="49">
        <v>0.0003431246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2.955359</v>
      </c>
      <c r="C8" s="49">
        <v>1.502999</v>
      </c>
      <c r="D8" s="49">
        <v>-0.2172268</v>
      </c>
      <c r="E8" s="49">
        <v>-0.200097</v>
      </c>
      <c r="F8" s="49">
        <v>0.1751553</v>
      </c>
      <c r="G8" s="49">
        <v>0.7124812</v>
      </c>
    </row>
    <row r="9" spans="1:7" ht="12.75">
      <c r="A9" t="s">
        <v>17</v>
      </c>
      <c r="B9" s="49">
        <v>1.158368</v>
      </c>
      <c r="C9" s="49">
        <v>-0.5619459</v>
      </c>
      <c r="D9" s="49">
        <v>-0.6342284</v>
      </c>
      <c r="E9" s="49">
        <v>-0.02830633</v>
      </c>
      <c r="F9" s="49">
        <v>-2.295903</v>
      </c>
      <c r="G9" s="49">
        <v>-0.4334129</v>
      </c>
    </row>
    <row r="10" spans="1:7" ht="12.75">
      <c r="A10" t="s">
        <v>18</v>
      </c>
      <c r="B10" s="49">
        <v>0.08220528</v>
      </c>
      <c r="C10" s="49">
        <v>-0.2589299</v>
      </c>
      <c r="D10" s="49">
        <v>0.2386272</v>
      </c>
      <c r="E10" s="49">
        <v>0.8044935</v>
      </c>
      <c r="F10" s="49">
        <v>-0.8849299</v>
      </c>
      <c r="G10" s="49">
        <v>0.08237702</v>
      </c>
    </row>
    <row r="11" spans="1:7" ht="12.75">
      <c r="A11" t="s">
        <v>19</v>
      </c>
      <c r="B11" s="49">
        <v>3.399972</v>
      </c>
      <c r="C11" s="49">
        <v>2.378811</v>
      </c>
      <c r="D11" s="49">
        <v>2.638983</v>
      </c>
      <c r="E11" s="49">
        <v>1.918331</v>
      </c>
      <c r="F11" s="49">
        <v>13.39189</v>
      </c>
      <c r="G11" s="49">
        <v>3.949625</v>
      </c>
    </row>
    <row r="12" spans="1:7" ht="12.75">
      <c r="A12" t="s">
        <v>20</v>
      </c>
      <c r="B12" s="49">
        <v>0.1217438</v>
      </c>
      <c r="C12" s="49">
        <v>0.2645266</v>
      </c>
      <c r="D12" s="49">
        <v>0.2337663</v>
      </c>
      <c r="E12" s="49">
        <v>0.2085438</v>
      </c>
      <c r="F12" s="49">
        <v>-0.06855821</v>
      </c>
      <c r="G12" s="49">
        <v>0.1784892</v>
      </c>
    </row>
    <row r="13" spans="1:7" ht="12.75">
      <c r="A13" t="s">
        <v>21</v>
      </c>
      <c r="B13" s="49">
        <v>0.1829063</v>
      </c>
      <c r="C13" s="49">
        <v>-0.0961225</v>
      </c>
      <c r="D13" s="49">
        <v>-0.1067536</v>
      </c>
      <c r="E13" s="49">
        <v>-0.2146707</v>
      </c>
      <c r="F13" s="49">
        <v>-0.07760565</v>
      </c>
      <c r="G13" s="49">
        <v>-0.0843262</v>
      </c>
    </row>
    <row r="14" spans="1:7" ht="12.75">
      <c r="A14" t="s">
        <v>22</v>
      </c>
      <c r="B14" s="49">
        <v>-0.09231941</v>
      </c>
      <c r="C14" s="49">
        <v>-0.0767286</v>
      </c>
      <c r="D14" s="49">
        <v>-0.02393744</v>
      </c>
      <c r="E14" s="49">
        <v>-0.01079696</v>
      </c>
      <c r="F14" s="49">
        <v>0.1365094</v>
      </c>
      <c r="G14" s="49">
        <v>-0.02194096</v>
      </c>
    </row>
    <row r="15" spans="1:7" ht="12.75">
      <c r="A15" t="s">
        <v>23</v>
      </c>
      <c r="B15" s="49">
        <v>-0.3419263</v>
      </c>
      <c r="C15" s="49">
        <v>-0.094106</v>
      </c>
      <c r="D15" s="49">
        <v>-0.02926439</v>
      </c>
      <c r="E15" s="49">
        <v>-0.0197739</v>
      </c>
      <c r="F15" s="49">
        <v>-0.3796345</v>
      </c>
      <c r="G15" s="49">
        <v>-0.1346523</v>
      </c>
    </row>
    <row r="16" spans="1:7" ht="12.75">
      <c r="A16" t="s">
        <v>24</v>
      </c>
      <c r="B16" s="49">
        <v>0.004070781</v>
      </c>
      <c r="C16" s="49">
        <v>0.01096857</v>
      </c>
      <c r="D16" s="49">
        <v>0.01148202</v>
      </c>
      <c r="E16" s="49">
        <v>0.005599321</v>
      </c>
      <c r="F16" s="49">
        <v>-0.0319368</v>
      </c>
      <c r="G16" s="49">
        <v>0.003070325</v>
      </c>
    </row>
    <row r="17" spans="1:7" ht="12.75">
      <c r="A17" t="s">
        <v>25</v>
      </c>
      <c r="B17" s="49">
        <v>-0.05735531</v>
      </c>
      <c r="C17" s="49">
        <v>-0.0472327</v>
      </c>
      <c r="D17" s="49">
        <v>-0.04786223</v>
      </c>
      <c r="E17" s="49">
        <v>-0.02597982</v>
      </c>
      <c r="F17" s="49">
        <v>-0.0446712</v>
      </c>
      <c r="G17" s="49">
        <v>-0.04339451</v>
      </c>
    </row>
    <row r="18" spans="1:7" ht="12.75">
      <c r="A18" t="s">
        <v>26</v>
      </c>
      <c r="B18" s="49">
        <v>0.02861857</v>
      </c>
      <c r="C18" s="49">
        <v>0.01507654</v>
      </c>
      <c r="D18" s="49">
        <v>0.006426278</v>
      </c>
      <c r="E18" s="49">
        <v>-0.01149578</v>
      </c>
      <c r="F18" s="49">
        <v>0.02188566</v>
      </c>
      <c r="G18" s="49">
        <v>0.009479405</v>
      </c>
    </row>
    <row r="19" spans="1:7" ht="12.75">
      <c r="A19" t="s">
        <v>27</v>
      </c>
      <c r="B19" s="49">
        <v>-0.205138</v>
      </c>
      <c r="C19" s="49">
        <v>-0.1973699</v>
      </c>
      <c r="D19" s="49">
        <v>-0.207347</v>
      </c>
      <c r="E19" s="49">
        <v>-0.2039361</v>
      </c>
      <c r="F19" s="49">
        <v>-0.1522594</v>
      </c>
      <c r="G19" s="49">
        <v>-0.1964484</v>
      </c>
    </row>
    <row r="20" spans="1:7" ht="12.75">
      <c r="A20" t="s">
        <v>28</v>
      </c>
      <c r="B20" s="49">
        <v>0.003754249</v>
      </c>
      <c r="C20" s="49">
        <v>-0.000222437</v>
      </c>
      <c r="D20" s="49">
        <v>-0.005706607</v>
      </c>
      <c r="E20" s="49">
        <v>-0.003704801</v>
      </c>
      <c r="F20" s="49">
        <v>-0.001905356</v>
      </c>
      <c r="G20" s="49">
        <v>-0.002028171</v>
      </c>
    </row>
    <row r="21" spans="1:7" ht="12.75">
      <c r="A21" t="s">
        <v>29</v>
      </c>
      <c r="B21" s="49">
        <v>-30.82877</v>
      </c>
      <c r="C21" s="49">
        <v>67.55093</v>
      </c>
      <c r="D21" s="49">
        <v>30.94828</v>
      </c>
      <c r="E21" s="49">
        <v>-10.34124</v>
      </c>
      <c r="F21" s="49">
        <v>-125.184</v>
      </c>
      <c r="G21" s="49">
        <v>0.01365476</v>
      </c>
    </row>
    <row r="22" spans="1:7" ht="12.75">
      <c r="A22" t="s">
        <v>30</v>
      </c>
      <c r="B22" s="49">
        <v>43.85562</v>
      </c>
      <c r="C22" s="49">
        <v>12.2276</v>
      </c>
      <c r="D22" s="49">
        <v>-11.5788</v>
      </c>
      <c r="E22" s="49">
        <v>-20.13049</v>
      </c>
      <c r="F22" s="49">
        <v>-11.849</v>
      </c>
      <c r="G22" s="49">
        <v>0</v>
      </c>
    </row>
    <row r="23" spans="1:7" ht="12.75">
      <c r="A23" t="s">
        <v>31</v>
      </c>
      <c r="B23" s="49">
        <v>-1.430932</v>
      </c>
      <c r="C23" s="49">
        <v>-0.987839</v>
      </c>
      <c r="D23" s="49">
        <v>1.083481</v>
      </c>
      <c r="E23" s="49">
        <v>-1.594048</v>
      </c>
      <c r="F23" s="49">
        <v>8.128011</v>
      </c>
      <c r="G23" s="49">
        <v>0.5179428</v>
      </c>
    </row>
    <row r="24" spans="1:7" ht="12.75">
      <c r="A24" t="s">
        <v>32</v>
      </c>
      <c r="B24" s="49">
        <v>2.955619</v>
      </c>
      <c r="C24" s="49">
        <v>-0.3223279</v>
      </c>
      <c r="D24" s="49">
        <v>-2.836738</v>
      </c>
      <c r="E24" s="49">
        <v>2.675965</v>
      </c>
      <c r="F24" s="49">
        <v>1.956776</v>
      </c>
      <c r="G24" s="49">
        <v>0.5736077</v>
      </c>
    </row>
    <row r="25" spans="1:7" ht="12.75">
      <c r="A25" t="s">
        <v>33</v>
      </c>
      <c r="B25" s="49">
        <v>-0.0278011</v>
      </c>
      <c r="C25" s="49">
        <v>0.01522186</v>
      </c>
      <c r="D25" s="49">
        <v>0.3221767</v>
      </c>
      <c r="E25" s="49">
        <v>-0.1399448</v>
      </c>
      <c r="F25" s="49">
        <v>-1.379277</v>
      </c>
      <c r="G25" s="49">
        <v>-0.1408103</v>
      </c>
    </row>
    <row r="26" spans="1:7" ht="12.75">
      <c r="A26" t="s">
        <v>34</v>
      </c>
      <c r="B26" s="49">
        <v>1.395833</v>
      </c>
      <c r="C26" s="49">
        <v>0.3803036</v>
      </c>
      <c r="D26" s="49">
        <v>0.1771157</v>
      </c>
      <c r="E26" s="49">
        <v>0.1016962</v>
      </c>
      <c r="F26" s="49">
        <v>2.306923</v>
      </c>
      <c r="G26" s="49">
        <v>0.6687343</v>
      </c>
    </row>
    <row r="27" spans="1:7" ht="12.75">
      <c r="A27" t="s">
        <v>35</v>
      </c>
      <c r="B27" s="49">
        <v>-0.06988218</v>
      </c>
      <c r="C27" s="49">
        <v>-0.02708171</v>
      </c>
      <c r="D27" s="49">
        <v>0.0995015</v>
      </c>
      <c r="E27" s="49">
        <v>0.1433151</v>
      </c>
      <c r="F27" s="49">
        <v>0.1065401</v>
      </c>
      <c r="G27" s="49">
        <v>0.05600558</v>
      </c>
    </row>
    <row r="28" spans="1:7" ht="12.75">
      <c r="A28" t="s">
        <v>36</v>
      </c>
      <c r="B28" s="49">
        <v>0.4195017</v>
      </c>
      <c r="C28" s="49">
        <v>-0.2341698</v>
      </c>
      <c r="D28" s="49">
        <v>-0.5301433</v>
      </c>
      <c r="E28" s="49">
        <v>0.1720758</v>
      </c>
      <c r="F28" s="49">
        <v>-0.2211581</v>
      </c>
      <c r="G28" s="49">
        <v>-0.1111922</v>
      </c>
    </row>
    <row r="29" spans="1:7" ht="12.75">
      <c r="A29" t="s">
        <v>37</v>
      </c>
      <c r="B29" s="49">
        <v>0.1059563</v>
      </c>
      <c r="C29" s="49">
        <v>-0.01836961</v>
      </c>
      <c r="D29" s="49">
        <v>-0.002906725</v>
      </c>
      <c r="E29" s="49">
        <v>0.08578374</v>
      </c>
      <c r="F29" s="49">
        <v>0.01388482</v>
      </c>
      <c r="G29" s="49">
        <v>0.0327238</v>
      </c>
    </row>
    <row r="30" spans="1:7" ht="12.75">
      <c r="A30" t="s">
        <v>38</v>
      </c>
      <c r="B30" s="49">
        <v>0.1933388</v>
      </c>
      <c r="C30" s="49">
        <v>0.2148937</v>
      </c>
      <c r="D30" s="49">
        <v>-0.0009966885</v>
      </c>
      <c r="E30" s="49">
        <v>0.0268707</v>
      </c>
      <c r="F30" s="49">
        <v>0.2526028</v>
      </c>
      <c r="G30" s="49">
        <v>0.1196563</v>
      </c>
    </row>
    <row r="31" spans="1:7" ht="12.75">
      <c r="A31" t="s">
        <v>39</v>
      </c>
      <c r="B31" s="49">
        <v>0.01321739</v>
      </c>
      <c r="C31" s="49">
        <v>-0.009181203</v>
      </c>
      <c r="D31" s="49">
        <v>0.01060878</v>
      </c>
      <c r="E31" s="49">
        <v>0.01502887</v>
      </c>
      <c r="F31" s="49">
        <v>0.04360784</v>
      </c>
      <c r="G31" s="49">
        <v>0.01169844</v>
      </c>
    </row>
    <row r="32" spans="1:7" ht="12.75">
      <c r="A32" t="s">
        <v>40</v>
      </c>
      <c r="B32" s="49">
        <v>0.05006626</v>
      </c>
      <c r="C32" s="49">
        <v>-0.01707304</v>
      </c>
      <c r="D32" s="49">
        <v>-0.04353443</v>
      </c>
      <c r="E32" s="49">
        <v>0.00993882</v>
      </c>
      <c r="F32" s="49">
        <v>-0.04077302</v>
      </c>
      <c r="G32" s="49">
        <v>-0.01037785</v>
      </c>
    </row>
    <row r="33" spans="1:7" ht="12.75">
      <c r="A33" t="s">
        <v>41</v>
      </c>
      <c r="B33" s="49">
        <v>0.1259459</v>
      </c>
      <c r="C33" s="49">
        <v>0.08599344</v>
      </c>
      <c r="D33" s="49">
        <v>0.1242433</v>
      </c>
      <c r="E33" s="49">
        <v>0.133245</v>
      </c>
      <c r="F33" s="49">
        <v>0.1241108</v>
      </c>
      <c r="G33" s="49">
        <v>0.1174383</v>
      </c>
    </row>
    <row r="34" spans="1:7" ht="12.75">
      <c r="A34" t="s">
        <v>42</v>
      </c>
      <c r="B34" s="49">
        <v>-0.008683117</v>
      </c>
      <c r="C34" s="49">
        <v>0.006457494</v>
      </c>
      <c r="D34" s="49">
        <v>-0.005599739</v>
      </c>
      <c r="E34" s="49">
        <v>0.001986593</v>
      </c>
      <c r="F34" s="49">
        <v>-0.03142887</v>
      </c>
      <c r="G34" s="49">
        <v>-0.00476022</v>
      </c>
    </row>
    <row r="35" spans="1:7" ht="12.75">
      <c r="A35" t="s">
        <v>43</v>
      </c>
      <c r="B35" s="49">
        <v>0.002668444</v>
      </c>
      <c r="C35" s="49">
        <v>0.001212462</v>
      </c>
      <c r="D35" s="49">
        <v>-0.002890014</v>
      </c>
      <c r="E35" s="49">
        <v>-0.007376441</v>
      </c>
      <c r="F35" s="49">
        <v>0.00475607</v>
      </c>
      <c r="G35" s="49">
        <v>-0.001156404</v>
      </c>
    </row>
    <row r="36" spans="1:6" ht="12.75">
      <c r="A36" t="s">
        <v>44</v>
      </c>
      <c r="B36" s="49">
        <v>21.07239</v>
      </c>
      <c r="C36" s="49">
        <v>21.06934</v>
      </c>
      <c r="D36" s="49">
        <v>21.07849</v>
      </c>
      <c r="E36" s="49">
        <v>21.07544</v>
      </c>
      <c r="F36" s="49">
        <v>21.0846</v>
      </c>
    </row>
    <row r="37" spans="1:6" ht="12.75">
      <c r="A37" t="s">
        <v>45</v>
      </c>
      <c r="B37" s="49">
        <v>0.3260295</v>
      </c>
      <c r="C37" s="49">
        <v>0.2746582</v>
      </c>
      <c r="D37" s="49">
        <v>0.2512614</v>
      </c>
      <c r="E37" s="49">
        <v>0.2324422</v>
      </c>
      <c r="F37" s="49">
        <v>0.2171834</v>
      </c>
    </row>
    <row r="38" spans="1:7" ht="12.75">
      <c r="A38" t="s">
        <v>55</v>
      </c>
      <c r="B38" s="49">
        <v>6.328339E-05</v>
      </c>
      <c r="C38" s="49">
        <v>-2.550288E-05</v>
      </c>
      <c r="D38" s="49">
        <v>-1.568199E-05</v>
      </c>
      <c r="E38" s="49">
        <v>-0.0001456013</v>
      </c>
      <c r="F38" s="49">
        <v>0.0002675952</v>
      </c>
      <c r="G38" s="49">
        <v>0.0002449799</v>
      </c>
    </row>
    <row r="39" spans="1:7" ht="12.75">
      <c r="A39" t="s">
        <v>56</v>
      </c>
      <c r="B39" s="49">
        <v>5.213137E-05</v>
      </c>
      <c r="C39" s="49">
        <v>-0.0001148054</v>
      </c>
      <c r="D39" s="49">
        <v>-5.263024E-05</v>
      </c>
      <c r="E39" s="49">
        <v>1.728701E-05</v>
      </c>
      <c r="F39" s="49">
        <v>0.0002131299</v>
      </c>
      <c r="G39" s="49">
        <v>0.001074349</v>
      </c>
    </row>
    <row r="40" spans="2:7" ht="12.75">
      <c r="B40" t="s">
        <v>46</v>
      </c>
      <c r="C40">
        <v>-0.00375</v>
      </c>
      <c r="D40" t="s">
        <v>47</v>
      </c>
      <c r="E40">
        <v>3.117685</v>
      </c>
      <c r="F40" t="s">
        <v>48</v>
      </c>
      <c r="G40">
        <v>54.991084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6.328339338051781E-05</v>
      </c>
      <c r="C50">
        <f>-0.017/(C7*C7+C22*C22)*(C21*C22+C6*C7)</f>
        <v>-2.5502883447350944E-05</v>
      </c>
      <c r="D50">
        <f>-0.017/(D7*D7+D22*D22)*(D21*D22+D6*D7)</f>
        <v>-1.568198870481693E-05</v>
      </c>
      <c r="E50">
        <f>-0.017/(E7*E7+E22*E22)*(E21*E22+E6*E7)</f>
        <v>-0.0001456013115889844</v>
      </c>
      <c r="F50">
        <f>-0.017/(F7*F7+F22*F22)*(F21*F22+F6*F7)</f>
        <v>0.0002675952124128103</v>
      </c>
      <c r="G50">
        <f>(B50*B$4+C50*C$4+D50*D$4+E50*E$4+F50*F$4)/SUM(B$4:F$4)</f>
        <v>-1.6541100684071393E-08</v>
      </c>
    </row>
    <row r="51" spans="1:7" ht="12.75">
      <c r="A51" t="s">
        <v>59</v>
      </c>
      <c r="B51">
        <f>-0.017/(B7*B7+B22*B22)*(B21*B7-B6*B22)</f>
        <v>5.213137575475935E-05</v>
      </c>
      <c r="C51">
        <f>-0.017/(C7*C7+C22*C22)*(C21*C7-C6*C22)</f>
        <v>-0.00011480539709423591</v>
      </c>
      <c r="D51">
        <f>-0.017/(D7*D7+D22*D22)*(D21*D7-D6*D22)</f>
        <v>-5.2630233861081524E-05</v>
      </c>
      <c r="E51">
        <f>-0.017/(E7*E7+E22*E22)*(E21*E7-E6*E22)</f>
        <v>1.728700542530711E-05</v>
      </c>
      <c r="F51">
        <f>-0.017/(F7*F7+F22*F22)*(F21*F7-F6*F22)</f>
        <v>0.00021312987356718799</v>
      </c>
      <c r="G51">
        <f>(B51*B$4+C51*C$4+D51*D$4+E51*E$4+F51*F$4)/SUM(B$4:F$4)</f>
        <v>-7.764272010640652E-08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10000.030779011759</v>
      </c>
      <c r="C62">
        <f>C7+(2/0.017)*(C8*C50-C23*C51)</f>
        <v>9999.982148228592</v>
      </c>
      <c r="D62">
        <f>D7+(2/0.017)*(D8*D50-D23*D51)</f>
        <v>10000.007109459604</v>
      </c>
      <c r="E62">
        <f>E7+(2/0.017)*(E8*E50-E23*E51)</f>
        <v>10000.006669494362</v>
      </c>
      <c r="F62">
        <f>F7+(2/0.017)*(F8*F50-F23*F51)</f>
        <v>9999.801711619168</v>
      </c>
    </row>
    <row r="63" spans="1:6" ht="12.75">
      <c r="A63" t="s">
        <v>67</v>
      </c>
      <c r="B63">
        <f>B8+(3/0.017)*(B9*B50-B24*B51)</f>
        <v>2.9411045834964407</v>
      </c>
      <c r="C63">
        <f>C8+(3/0.017)*(C9*C50-C24*C51)</f>
        <v>1.4989977514536528</v>
      </c>
      <c r="D63">
        <f>D8+(3/0.017)*(D9*D50-D24*D51)</f>
        <v>-0.24181836854191927</v>
      </c>
      <c r="E63">
        <f>E8+(3/0.017)*(E9*E50-E24*E51)</f>
        <v>-0.2075331145938814</v>
      </c>
      <c r="F63">
        <f>F8+(3/0.017)*(F9*F50-F24*F51)</f>
        <v>-0.006860006901797</v>
      </c>
    </row>
    <row r="64" spans="1:6" ht="12.75">
      <c r="A64" t="s">
        <v>68</v>
      </c>
      <c r="B64">
        <f>B9+(4/0.017)*(B10*B50-B25*B51)</f>
        <v>1.1599330679206332</v>
      </c>
      <c r="C64">
        <f>C9+(4/0.017)*(C10*C50-C25*C51)</f>
        <v>-0.5599809562958713</v>
      </c>
      <c r="D64">
        <f>D9+(4/0.017)*(D10*D50-D25*D51)</f>
        <v>-0.6311192032916402</v>
      </c>
      <c r="E64">
        <f>E9+(4/0.017)*(E10*E50-E25*E51)</f>
        <v>-0.05529834935246332</v>
      </c>
      <c r="F64">
        <f>F9+(4/0.017)*(F10*F50-F25*F51)</f>
        <v>-2.2824530875145452</v>
      </c>
    </row>
    <row r="65" spans="1:6" ht="12.75">
      <c r="A65" t="s">
        <v>69</v>
      </c>
      <c r="B65">
        <f>B10+(5/0.017)*(B11*B50-B26*B51)</f>
        <v>0.12408618321907439</v>
      </c>
      <c r="C65">
        <f>C10+(5/0.017)*(C11*C50-C26*C51)</f>
        <v>-0.2639315570182085</v>
      </c>
      <c r="D65">
        <f>D10+(5/0.017)*(D11*D50-D26*D51)</f>
        <v>0.22919694679801922</v>
      </c>
      <c r="E65">
        <f>E10+(5/0.017)*(E11*E50-E26*E51)</f>
        <v>0.7218259904638408</v>
      </c>
      <c r="F65">
        <f>F10+(5/0.017)*(F11*F50-F26*F51)</f>
        <v>0.024461700541103637</v>
      </c>
    </row>
    <row r="66" spans="1:6" ht="12.75">
      <c r="A66" t="s">
        <v>70</v>
      </c>
      <c r="B66">
        <f>B11+(6/0.017)*(B12*B50-B27*B51)</f>
        <v>3.4039769699898286</v>
      </c>
      <c r="C66">
        <f>C11+(6/0.017)*(C12*C50-C27*C51)</f>
        <v>2.37533265264033</v>
      </c>
      <c r="D66">
        <f>D11+(6/0.017)*(D12*D50-D27*D51)</f>
        <v>2.639537423554716</v>
      </c>
      <c r="E66">
        <f>E11+(6/0.017)*(E12*E50-E27*E51)</f>
        <v>1.9067397977476543</v>
      </c>
      <c r="F66">
        <f>F11+(6/0.017)*(F12*F50-F27*F51)</f>
        <v>13.377400802302201</v>
      </c>
    </row>
    <row r="67" spans="1:6" ht="12.75">
      <c r="A67" t="s">
        <v>71</v>
      </c>
      <c r="B67">
        <f>B12+(7/0.017)*(B13*B50-B28*B51)</f>
        <v>0.11750498318091192</v>
      </c>
      <c r="C67">
        <f>C12+(7/0.017)*(C13*C50-C28*C51)</f>
        <v>0.25446613578022537</v>
      </c>
      <c r="D67">
        <f>D12+(7/0.017)*(D13*D50-D28*D51)</f>
        <v>0.22296675883727007</v>
      </c>
      <c r="E67">
        <f>E12+(7/0.017)*(E13*E50-E28*E51)</f>
        <v>0.2201891894906429</v>
      </c>
      <c r="F67">
        <f>F12+(7/0.017)*(F13*F50-F28*F51)</f>
        <v>-0.057700593384339575</v>
      </c>
    </row>
    <row r="68" spans="1:6" ht="12.75">
      <c r="A68" t="s">
        <v>72</v>
      </c>
      <c r="B68">
        <f>B13+(8/0.017)*(B14*B50-B29*B51)</f>
        <v>0.17755762553949583</v>
      </c>
      <c r="C68">
        <f>C13+(8/0.017)*(C14*C50-C29*C51)</f>
        <v>-0.09619409050712369</v>
      </c>
      <c r="D68">
        <f>D13+(8/0.017)*(D14*D50-D29*D51)</f>
        <v>-0.10664893880132595</v>
      </c>
      <c r="E68">
        <f>E13+(8/0.017)*(E14*E50-E29*E51)</f>
        <v>-0.21462876703134556</v>
      </c>
      <c r="F68">
        <f>F13+(8/0.017)*(F14*F50-F29*F51)</f>
        <v>-0.06180800672553312</v>
      </c>
    </row>
    <row r="69" spans="1:6" ht="12.75">
      <c r="A69" t="s">
        <v>73</v>
      </c>
      <c r="B69">
        <f>B14+(9/0.017)*(B15*B50-B30*B51)</f>
        <v>-0.10911090809572782</v>
      </c>
      <c r="C69">
        <f>C14+(9/0.017)*(C15*C50-C30*C51)</f>
        <v>-0.062396930694046226</v>
      </c>
      <c r="D69">
        <f>D14+(9/0.017)*(D15*D50-D30*D51)</f>
        <v>-0.023722251119922037</v>
      </c>
      <c r="E69">
        <f>E14+(9/0.017)*(E15*E50-E30*E51)</f>
        <v>-0.009518646673710083</v>
      </c>
      <c r="F69">
        <f>F14+(9/0.017)*(F15*F50-F30*F51)</f>
        <v>0.05422527073876246</v>
      </c>
    </row>
    <row r="70" spans="1:6" ht="12.75">
      <c r="A70" t="s">
        <v>74</v>
      </c>
      <c r="B70">
        <f>B15+(10/0.017)*(B16*B50-B31*B51)</f>
        <v>-0.3421800811112931</v>
      </c>
      <c r="C70">
        <f>C15+(10/0.017)*(C16*C50-C31*C51)</f>
        <v>-0.09489057754030111</v>
      </c>
      <c r="D70">
        <f>D15+(10/0.017)*(D16*D50-D31*D51)</f>
        <v>-0.029041871373863364</v>
      </c>
      <c r="E70">
        <f>E15+(10/0.017)*(E16*E50-E31*E51)</f>
        <v>-0.02040629566990234</v>
      </c>
      <c r="F70">
        <f>F15+(10/0.017)*(F16*F50-F31*F51)</f>
        <v>-0.3901287754150139</v>
      </c>
    </row>
    <row r="71" spans="1:6" ht="12.75">
      <c r="A71" t="s">
        <v>75</v>
      </c>
      <c r="B71">
        <f>B16+(11/0.017)*(B17*B50-B32*B51)</f>
        <v>3.3352868426043264E-05</v>
      </c>
      <c r="C71">
        <f>C16+(11/0.017)*(C17*C50-C32*C51)</f>
        <v>0.0104797124687163</v>
      </c>
      <c r="D71">
        <f>D16+(11/0.017)*(D17*D50-D32*D51)</f>
        <v>0.010485127347160185</v>
      </c>
      <c r="E71">
        <f>E16+(11/0.017)*(E17*E50-E32*E51)</f>
        <v>0.007935774985142962</v>
      </c>
      <c r="F71">
        <f>F16+(11/0.017)*(F17*F50-F32*F51)</f>
        <v>-0.03404870336511822</v>
      </c>
    </row>
    <row r="72" spans="1:6" ht="12.75">
      <c r="A72" t="s">
        <v>76</v>
      </c>
      <c r="B72">
        <f>B17+(12/0.017)*(B18*B50-B33*B51)</f>
        <v>-0.06071153551602832</v>
      </c>
      <c r="C72">
        <f>C17+(12/0.017)*(C18*C50-C33*C51)</f>
        <v>-0.04053527709344234</v>
      </c>
      <c r="D72">
        <f>D17+(12/0.017)*(D18*D50-D33*D51)</f>
        <v>-0.04331763438894412</v>
      </c>
      <c r="E72">
        <f>E17+(12/0.017)*(E18*E50-E33*E51)</f>
        <v>-0.026424248041522328</v>
      </c>
      <c r="F72">
        <f>F17+(12/0.017)*(F18*F50-F33*F51)</f>
        <v>-0.059209003253525655</v>
      </c>
    </row>
    <row r="73" spans="1:6" ht="12.75">
      <c r="A73" t="s">
        <v>77</v>
      </c>
      <c r="B73">
        <f>B18+(13/0.017)*(B19*B50-B34*B51)</f>
        <v>0.019037443122872907</v>
      </c>
      <c r="C73">
        <f>C18+(13/0.017)*(C19*C50-C34*C51)</f>
        <v>0.01949260690247332</v>
      </c>
      <c r="D73">
        <f>D18+(13/0.017)*(D19*D50-D34*D51)</f>
        <v>0.008687435094412149</v>
      </c>
      <c r="E73">
        <f>E18+(13/0.017)*(E19*E50-E34*E51)</f>
        <v>0.011184648126638486</v>
      </c>
      <c r="F73">
        <f>F18+(13/0.017)*(F19*F50-F34*F51)</f>
        <v>-0.004149100008237459</v>
      </c>
    </row>
    <row r="74" spans="1:6" ht="12.75">
      <c r="A74" t="s">
        <v>78</v>
      </c>
      <c r="B74">
        <f>B19+(14/0.017)*(B20*B50-B35*B51)</f>
        <v>-0.2050569054451416</v>
      </c>
      <c r="C74">
        <f>C19+(14/0.017)*(C20*C50-C35*C51)</f>
        <v>-0.19725059532190595</v>
      </c>
      <c r="D74">
        <f>D19+(14/0.017)*(D20*D50-D35*D51)</f>
        <v>-0.20739856213684174</v>
      </c>
      <c r="E74">
        <f>E19+(14/0.017)*(E20*E50-E35*E51)</f>
        <v>-0.20338685491499547</v>
      </c>
      <c r="F74">
        <f>F19+(14/0.017)*(F20*F50-F35*F51)</f>
        <v>-0.15351406743402718</v>
      </c>
    </row>
    <row r="75" spans="1:6" ht="12.75">
      <c r="A75" t="s">
        <v>79</v>
      </c>
      <c r="B75" s="49">
        <f>B20</f>
        <v>0.003754249</v>
      </c>
      <c r="C75" s="49">
        <f>C20</f>
        <v>-0.000222437</v>
      </c>
      <c r="D75" s="49">
        <f>D20</f>
        <v>-0.005706607</v>
      </c>
      <c r="E75" s="49">
        <f>E20</f>
        <v>-0.003704801</v>
      </c>
      <c r="F75" s="49">
        <f>F20</f>
        <v>-0.001905356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43.86309208210147</v>
      </c>
      <c r="C82">
        <f>C22+(2/0.017)*(C8*C51+C23*C50)</f>
        <v>12.210263570100532</v>
      </c>
      <c r="D82">
        <f>D22+(2/0.017)*(D8*D51+D23*D50)</f>
        <v>-11.579453934061057</v>
      </c>
      <c r="E82">
        <f>E22+(2/0.017)*(E8*E51+E23*E50)</f>
        <v>-20.103591599810446</v>
      </c>
      <c r="F82">
        <f>F22+(2/0.017)*(F8*F51+F23*F50)</f>
        <v>-11.588723805060908</v>
      </c>
    </row>
    <row r="83" spans="1:6" ht="12.75">
      <c r="A83" t="s">
        <v>82</v>
      </c>
      <c r="B83">
        <f>B23+(3/0.017)*(B9*B51+B24*B50)</f>
        <v>-1.387268073412314</v>
      </c>
      <c r="C83">
        <f>C23+(3/0.017)*(C9*C51+C24*C50)</f>
        <v>-0.975003462401087</v>
      </c>
      <c r="D83">
        <f>D23+(3/0.017)*(D9*D51+D24*D50)</f>
        <v>1.0972219321684467</v>
      </c>
      <c r="E83">
        <f>E23+(3/0.017)*(E9*E51+E24*E50)</f>
        <v>-1.6628915315493817</v>
      </c>
      <c r="F83">
        <f>F23+(3/0.017)*(F9*F51+F24*F50)</f>
        <v>8.134063654103253</v>
      </c>
    </row>
    <row r="84" spans="1:6" ht="12.75">
      <c r="A84" t="s">
        <v>83</v>
      </c>
      <c r="B84">
        <f>B24+(4/0.017)*(B10*B51+B25*B50)</f>
        <v>2.9562133826807044</v>
      </c>
      <c r="C84">
        <f>C24+(4/0.017)*(C10*C51+C25*C50)</f>
        <v>-0.31542475913702617</v>
      </c>
      <c r="D84">
        <f>D24+(4/0.017)*(D10*D51+D25*D50)</f>
        <v>-2.840881853343993</v>
      </c>
      <c r="E84">
        <f>E24+(4/0.017)*(E10*E51+E25*E50)</f>
        <v>2.684031689395102</v>
      </c>
      <c r="F84">
        <f>F24+(4/0.017)*(F10*F51+F25*F50)</f>
        <v>1.8255541365896641</v>
      </c>
    </row>
    <row r="85" spans="1:6" ht="12.75">
      <c r="A85" t="s">
        <v>84</v>
      </c>
      <c r="B85">
        <f>B25+(5/0.017)*(B11*B51+B26*B50)</f>
        <v>0.050310154917696776</v>
      </c>
      <c r="C85">
        <f>C25+(5/0.017)*(C11*C51+C26*C50)</f>
        <v>-0.0679543693683954</v>
      </c>
      <c r="D85">
        <f>D25+(5/0.017)*(D11*D51+D26*D50)</f>
        <v>0.2805096944552164</v>
      </c>
      <c r="E85">
        <f>E25+(5/0.017)*(E11*E51+E26*E50)</f>
        <v>-0.13454624167620027</v>
      </c>
      <c r="F85">
        <f>F25+(5/0.017)*(F11*F51+F26*F50)</f>
        <v>-0.35823777272626867</v>
      </c>
    </row>
    <row r="86" spans="1:6" ht="12.75">
      <c r="A86" t="s">
        <v>85</v>
      </c>
      <c r="B86">
        <f>B26+(6/0.017)*(B12*B51+B27*B50)</f>
        <v>1.396512161281077</v>
      </c>
      <c r="C86">
        <f>C26+(6/0.017)*(C12*C51+C27*C50)</f>
        <v>0.36982886364895184</v>
      </c>
      <c r="D86">
        <f>D26+(6/0.017)*(D12*D51+D27*D50)</f>
        <v>0.17222268008107572</v>
      </c>
      <c r="E86">
        <f>E26+(6/0.017)*(E12*E51+E27*E50)</f>
        <v>0.09560381103700272</v>
      </c>
      <c r="F86">
        <f>F26+(6/0.017)*(F12*F51+F27*F50)</f>
        <v>2.311828112256714</v>
      </c>
    </row>
    <row r="87" spans="1:6" ht="12.75">
      <c r="A87" t="s">
        <v>86</v>
      </c>
      <c r="B87">
        <f>B27+(7/0.017)*(B13*B51+B28*B50)</f>
        <v>-0.055024618993719944</v>
      </c>
      <c r="C87">
        <f>C27+(7/0.017)*(C13*C51+C28*C50)</f>
        <v>-0.020078668335919928</v>
      </c>
      <c r="D87">
        <f>D27+(7/0.017)*(D13*D51+D28*D50)</f>
        <v>0.10523827513131337</v>
      </c>
      <c r="E87">
        <f>E27+(7/0.017)*(E13*E51+E28*E50)</f>
        <v>0.13147049234717956</v>
      </c>
      <c r="F87">
        <f>F27+(7/0.017)*(F13*F51+F28*F50)</f>
        <v>0.07536089306868289</v>
      </c>
    </row>
    <row r="88" spans="1:6" ht="12.75">
      <c r="A88" t="s">
        <v>87</v>
      </c>
      <c r="B88">
        <f>B28+(8/0.017)*(B14*B51+B29*B50)</f>
        <v>0.42039230534676536</v>
      </c>
      <c r="C88">
        <f>C28+(8/0.017)*(C14*C51+C29*C50)</f>
        <v>-0.22980399509915855</v>
      </c>
      <c r="D88">
        <f>D28+(8/0.017)*(D14*D51+D29*D50)</f>
        <v>-0.5295289864499513</v>
      </c>
      <c r="E88">
        <f>E28+(8/0.017)*(E14*E51+E29*E50)</f>
        <v>0.1661102130997152</v>
      </c>
      <c r="F88">
        <f>F28+(8/0.017)*(F14*F51+F29*F50)</f>
        <v>-0.20571822116708408</v>
      </c>
    </row>
    <row r="89" spans="1:6" ht="12.75">
      <c r="A89" t="s">
        <v>88</v>
      </c>
      <c r="B89">
        <f>B29+(9/0.017)*(B15*B51+B30*B50)</f>
        <v>0.1029969130702026</v>
      </c>
      <c r="C89">
        <f>C29+(9/0.017)*(C15*C51+C30*C50)</f>
        <v>-0.015551303563028149</v>
      </c>
      <c r="D89">
        <f>D29+(9/0.017)*(D15*D51+D30*D50)</f>
        <v>-0.002083054663193527</v>
      </c>
      <c r="E89">
        <f>E29+(9/0.017)*(E15*E51+E30*E50)</f>
        <v>0.08353149493417397</v>
      </c>
      <c r="F89">
        <f>F29+(9/0.017)*(F15*F51+F30*F50)</f>
        <v>0.006835091906938362</v>
      </c>
    </row>
    <row r="90" spans="1:6" ht="12.75">
      <c r="A90" t="s">
        <v>89</v>
      </c>
      <c r="B90">
        <f>B30+(10/0.017)*(B16*B51+B31*B50)</f>
        <v>0.19395565688515298</v>
      </c>
      <c r="C90">
        <f>C30+(10/0.017)*(C16*C51+C31*C50)</f>
        <v>0.21429069771506443</v>
      </c>
      <c r="D90">
        <f>D30+(10/0.017)*(D16*D51+D31*D50)</f>
        <v>-0.001450022715252649</v>
      </c>
      <c r="E90">
        <f>E30+(10/0.017)*(E16*E51+E31*E50)</f>
        <v>0.02564044841694394</v>
      </c>
      <c r="F90">
        <f>F30+(10/0.017)*(F16*F51+F31*F50)</f>
        <v>0.2554631312126608</v>
      </c>
    </row>
    <row r="91" spans="1:6" ht="12.75">
      <c r="A91" t="s">
        <v>90</v>
      </c>
      <c r="B91">
        <f>B31+(11/0.017)*(B17*B51+B32*B50)</f>
        <v>0.013332793982637432</v>
      </c>
      <c r="C91">
        <f>C31+(11/0.017)*(C17*C51+C32*C50)</f>
        <v>-0.005390744946235668</v>
      </c>
      <c r="D91">
        <f>D31+(11/0.017)*(D17*D51+D32*D50)</f>
        <v>0.012680472633704627</v>
      </c>
      <c r="E91">
        <f>E31+(11/0.017)*(E17*E51+E32*E50)</f>
        <v>0.013801905077277138</v>
      </c>
      <c r="F91">
        <f>F31+(11/0.017)*(F17*F51+F32*F50)</f>
        <v>0.03038750154630767</v>
      </c>
    </row>
    <row r="92" spans="1:6" ht="12.75">
      <c r="A92" t="s">
        <v>91</v>
      </c>
      <c r="B92">
        <f>B32+(12/0.017)*(B18*B51+B33*B50)</f>
        <v>0.05674546660748041</v>
      </c>
      <c r="C92">
        <f>C32+(12/0.017)*(C18*C51+C33*C50)</f>
        <v>-0.019842886239339223</v>
      </c>
      <c r="D92">
        <f>D32+(12/0.017)*(D18*D51+D33*D50)</f>
        <v>-0.045148499558526234</v>
      </c>
      <c r="E92">
        <f>E32+(12/0.017)*(E18*E51+E33*E50)</f>
        <v>-0.0038960324992251966</v>
      </c>
      <c r="F92">
        <f>F32+(12/0.017)*(F18*F51+F33*F50)</f>
        <v>-0.014037059644147094</v>
      </c>
    </row>
    <row r="93" spans="1:6" ht="12.75">
      <c r="A93" t="s">
        <v>92</v>
      </c>
      <c r="B93">
        <f>B33+(13/0.017)*(B19*B51+B34*B50)</f>
        <v>0.11734783514764832</v>
      </c>
      <c r="C93">
        <f>C33+(13/0.017)*(C19*C51+C34*C50)</f>
        <v>0.10319507443249257</v>
      </c>
      <c r="D93">
        <f>D33+(13/0.017)*(D19*D51+D34*D50)</f>
        <v>0.13265547469846123</v>
      </c>
      <c r="E93">
        <f>E33+(13/0.017)*(E19*E51+E34*E50)</f>
        <v>0.1303278802837869</v>
      </c>
      <c r="F93">
        <f>F33+(13/0.017)*(F19*F51+F34*F50)</f>
        <v>0.09286396802385373</v>
      </c>
    </row>
    <row r="94" spans="1:6" ht="12.75">
      <c r="A94" t="s">
        <v>93</v>
      </c>
      <c r="B94">
        <f>B34+(14/0.017)*(B20*B51+B35*B50)</f>
        <v>-0.00838287270627851</v>
      </c>
      <c r="C94">
        <f>C34+(14/0.017)*(C20*C51+C35*C50)</f>
        <v>0.006453059863211972</v>
      </c>
      <c r="D94">
        <f>D34+(14/0.017)*(D20*D51+D35*D50)</f>
        <v>-0.005315076812343961</v>
      </c>
      <c r="E94">
        <f>E34+(14/0.017)*(E20*E51+E35*E50)</f>
        <v>0.002818336763094651</v>
      </c>
      <c r="F94">
        <f>F34+(14/0.017)*(F20*F51+F35*F50)</f>
        <v>-0.030715188476513177</v>
      </c>
    </row>
    <row r="95" spans="1:6" ht="12.75">
      <c r="A95" t="s">
        <v>94</v>
      </c>
      <c r="B95" s="49">
        <f>B35</f>
        <v>0.002668444</v>
      </c>
      <c r="C95" s="49">
        <f>C35</f>
        <v>0.001212462</v>
      </c>
      <c r="D95" s="49">
        <f>D35</f>
        <v>-0.002890014</v>
      </c>
      <c r="E95" s="49">
        <f>E35</f>
        <v>-0.007376441</v>
      </c>
      <c r="F95" s="49">
        <f>F35</f>
        <v>0.00475607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2.9410955310950473</v>
      </c>
      <c r="C103">
        <f>C63*10000/C62</f>
        <v>1.49900042743495</v>
      </c>
      <c r="D103">
        <f>D63*10000/D62</f>
        <v>-0.2418181966222492</v>
      </c>
      <c r="E103">
        <f>E63*10000/E62</f>
        <v>-0.20753297617987998</v>
      </c>
      <c r="F103">
        <f>F63*10000/F62</f>
        <v>-0.006860142930460396</v>
      </c>
      <c r="G103">
        <f>AVERAGE(C103:E103)</f>
        <v>0.3498830848776069</v>
      </c>
      <c r="H103">
        <f>STDEV(C103:E103)</f>
        <v>0.9953124480833812</v>
      </c>
      <c r="I103">
        <f>(B103*B4+C103*C4+D103*D4+E103*E4+F103*F4)/SUM(B4:F4)</f>
        <v>0.6774486222677711</v>
      </c>
      <c r="K103">
        <f>(LN(H103)+LN(H123))/2-LN(K114*K115^3)</f>
        <v>-3.6997076162588876</v>
      </c>
    </row>
    <row r="104" spans="1:11" ht="12.75">
      <c r="A104" t="s">
        <v>68</v>
      </c>
      <c r="B104">
        <f>B64*10000/B62</f>
        <v>1.159929497772268</v>
      </c>
      <c r="C104">
        <f>C64*10000/C62</f>
        <v>-0.5599819559628584</v>
      </c>
      <c r="D104">
        <f>D64*10000/D62</f>
        <v>-0.631118754600311</v>
      </c>
      <c r="E104">
        <f>E64*10000/E62</f>
        <v>-0.055298312471285</v>
      </c>
      <c r="F104">
        <f>F64*10000/F62</f>
        <v>-2.2824983468046893</v>
      </c>
      <c r="G104">
        <f>AVERAGE(C104:E104)</f>
        <v>-0.4154663410114847</v>
      </c>
      <c r="H104">
        <f>STDEV(C104:E104)</f>
        <v>0.31393608842724186</v>
      </c>
      <c r="I104">
        <f>(B104*B4+C104*C4+D104*D4+E104*E4+F104*F4)/SUM(B4:F4)</f>
        <v>-0.4367019746251121</v>
      </c>
      <c r="K104">
        <f>(LN(H104)+LN(H124))/2-LN(K114*K115^4)</f>
        <v>-3.3578481198967136</v>
      </c>
    </row>
    <row r="105" spans="1:11" ht="12.75">
      <c r="A105" t="s">
        <v>69</v>
      </c>
      <c r="B105">
        <f>B65*10000/B62</f>
        <v>0.12408580129524067</v>
      </c>
      <c r="C105">
        <f>C65*10000/C62</f>
        <v>-0.26393202818363193</v>
      </c>
      <c r="D105">
        <f>D65*10000/D62</f>
        <v>0.22919678385149161</v>
      </c>
      <c r="E105">
        <f>E65*10000/E62</f>
        <v>0.7218255090427245</v>
      </c>
      <c r="F105">
        <f>F65*10000/F62</f>
        <v>0.024462185597821016</v>
      </c>
      <c r="G105">
        <f>AVERAGE(C105:E105)</f>
        <v>0.22903008823686136</v>
      </c>
      <c r="H105">
        <f>STDEV(C105:E105)</f>
        <v>0.49287878975485827</v>
      </c>
      <c r="I105">
        <f>(B105*B4+C105*C4+D105*D4+E105*E4+F105*F4)/SUM(B4:F4)</f>
        <v>0.18656097019518791</v>
      </c>
      <c r="K105">
        <f>(LN(H105)+LN(H125))/2-LN(K114*K115^5)</f>
        <v>-3.800164746010491</v>
      </c>
    </row>
    <row r="106" spans="1:11" ht="12.75">
      <c r="A106" t="s">
        <v>70</v>
      </c>
      <c r="B106">
        <f>B66*10000/B62</f>
        <v>3.4039664929173576</v>
      </c>
      <c r="C106">
        <f>C66*10000/C62</f>
        <v>2.375336893037453</v>
      </c>
      <c r="D106">
        <f>D66*10000/D62</f>
        <v>2.6395355469875814</v>
      </c>
      <c r="E106">
        <f>E66*10000/E62</f>
        <v>1.9067385260494694</v>
      </c>
      <c r="F106">
        <f>F66*10000/F62</f>
        <v>13.377666065876552</v>
      </c>
      <c r="G106">
        <f>AVERAGE(C106:E106)</f>
        <v>2.307203655358168</v>
      </c>
      <c r="H106">
        <f>STDEV(C106:E106)</f>
        <v>0.37111921538966297</v>
      </c>
      <c r="I106">
        <f>(B106*B4+C106*C4+D106*D4+E106*E4+F106*F4)/SUM(B4:F4)</f>
        <v>3.9451422543357064</v>
      </c>
      <c r="K106">
        <f>(LN(H106)+LN(H126))/2-LN(K114*K115^6)</f>
        <v>-3.5779864143979365</v>
      </c>
    </row>
    <row r="107" spans="1:11" ht="12.75">
      <c r="A107" t="s">
        <v>71</v>
      </c>
      <c r="B107">
        <f>B67*10000/B62</f>
        <v>0.1175046215132992</v>
      </c>
      <c r="C107">
        <f>C67*10000/C62</f>
        <v>0.2544665900481651</v>
      </c>
      <c r="D107">
        <f>D67*10000/D62</f>
        <v>0.22296660032006627</v>
      </c>
      <c r="E107">
        <f>E67*10000/E62</f>
        <v>0.2201890426356851</v>
      </c>
      <c r="F107">
        <f>F67*10000/F62</f>
        <v>-0.05770173754275043</v>
      </c>
      <c r="G107">
        <f>AVERAGE(C107:E107)</f>
        <v>0.2325407443346388</v>
      </c>
      <c r="H107">
        <f>STDEV(C107:E107)</f>
        <v>0.019039058258289072</v>
      </c>
      <c r="I107">
        <f>(B107*B4+C107*C4+D107*D4+E107*E4+F107*F4)/SUM(B4:F4)</f>
        <v>0.17709806579168919</v>
      </c>
      <c r="K107">
        <f>(LN(H107)+LN(H127))/2-LN(K114*K115^7)</f>
        <v>-4.750624202694586</v>
      </c>
    </row>
    <row r="108" spans="1:9" ht="12.75">
      <c r="A108" t="s">
        <v>72</v>
      </c>
      <c r="B108">
        <f>B68*10000/B62</f>
        <v>0.17755707903635348</v>
      </c>
      <c r="C108">
        <f>C68*10000/C62</f>
        <v>-0.0961942622309217</v>
      </c>
      <c r="D108">
        <f>D68*10000/D62</f>
        <v>-0.10664886297974763</v>
      </c>
      <c r="E108">
        <f>E68*10000/E62</f>
        <v>-0.2146286238849059</v>
      </c>
      <c r="F108">
        <f>F68*10000/F62</f>
        <v>-0.06180923233079305</v>
      </c>
      <c r="G108">
        <f>AVERAGE(C108:E108)</f>
        <v>-0.13915724969852508</v>
      </c>
      <c r="H108">
        <f>STDEV(C108:E108)</f>
        <v>0.06556882575118961</v>
      </c>
      <c r="I108">
        <f>(B108*B4+C108*C4+D108*D4+E108*E4+F108*F4)/SUM(B4:F4)</f>
        <v>-0.08296058955022688</v>
      </c>
    </row>
    <row r="109" spans="1:9" ht="12.75">
      <c r="A109" t="s">
        <v>73</v>
      </c>
      <c r="B109">
        <f>B69*10000/B62</f>
        <v>-0.10911057226416915</v>
      </c>
      <c r="C109">
        <f>C69*10000/C62</f>
        <v>-0.06239704208381941</v>
      </c>
      <c r="D109">
        <f>D69*10000/D62</f>
        <v>-0.023722234254695423</v>
      </c>
      <c r="E109">
        <f>E69*10000/E62</f>
        <v>-0.009518640325258286</v>
      </c>
      <c r="F109">
        <f>F69*10000/F62</f>
        <v>0.05422634598419682</v>
      </c>
      <c r="G109">
        <f>AVERAGE(C109:E109)</f>
        <v>-0.03187930555459104</v>
      </c>
      <c r="H109">
        <f>STDEV(C109:E109)</f>
        <v>0.02736667137740056</v>
      </c>
      <c r="I109">
        <f>(B109*B4+C109*C4+D109*D4+E109*E4+F109*F4)/SUM(B4:F4)</f>
        <v>-0.031557651080214744</v>
      </c>
    </row>
    <row r="110" spans="1:11" ht="12.75">
      <c r="A110" t="s">
        <v>74</v>
      </c>
      <c r="B110">
        <f>B70*10000/B62</f>
        <v>-0.3421790279180607</v>
      </c>
      <c r="C110">
        <f>C70*10000/C62</f>
        <v>-0.09489074693709343</v>
      </c>
      <c r="D110">
        <f>D70*10000/D62</f>
        <v>-0.029041850726676907</v>
      </c>
      <c r="E110">
        <f>E70*10000/E62</f>
        <v>-0.020406282059944027</v>
      </c>
      <c r="F110">
        <f>F70*10000/F62</f>
        <v>-0.3901365113687282</v>
      </c>
      <c r="G110">
        <f>AVERAGE(C110:E110)</f>
        <v>-0.04811295990790479</v>
      </c>
      <c r="H110">
        <f>STDEV(C110:E110)</f>
        <v>0.04074020472531479</v>
      </c>
      <c r="I110">
        <f>(B110*B4+C110*C4+D110*D4+E110*E4+F110*F4)/SUM(B4:F4)</f>
        <v>-0.13639909370547573</v>
      </c>
      <c r="K110">
        <f>EXP(AVERAGE(K103:K107))</f>
        <v>0.021552440515795718</v>
      </c>
    </row>
    <row r="111" spans="1:9" ht="12.75">
      <c r="A111" t="s">
        <v>75</v>
      </c>
      <c r="B111">
        <f>B71*10000/B62</f>
        <v>3.335276576952628E-05</v>
      </c>
      <c r="C111">
        <f>C71*10000/C62</f>
        <v>0.01047973117689284</v>
      </c>
      <c r="D111">
        <f>D71*10000/D62</f>
        <v>0.010485119892806552</v>
      </c>
      <c r="E111">
        <f>E71*10000/E62</f>
        <v>0.00793576969238584</v>
      </c>
      <c r="F111">
        <f>F71*10000/F62</f>
        <v>-0.03404937852473182</v>
      </c>
      <c r="G111">
        <f>AVERAGE(C111:E111)</f>
        <v>0.00963354025402841</v>
      </c>
      <c r="H111">
        <f>STDEV(C111:E111)</f>
        <v>0.0014703149048927954</v>
      </c>
      <c r="I111">
        <f>(B111*B4+C111*C4+D111*D4+E111*E4+F111*F4)/SUM(B4:F4)</f>
        <v>0.0024063344358263962</v>
      </c>
    </row>
    <row r="112" spans="1:9" ht="12.75">
      <c r="A112" t="s">
        <v>76</v>
      </c>
      <c r="B112">
        <f>B72*10000/B62</f>
        <v>-0.060711348652496916</v>
      </c>
      <c r="C112">
        <f>C72*10000/C62</f>
        <v>-0.04053534945622159</v>
      </c>
      <c r="D112">
        <f>D72*10000/D62</f>
        <v>-0.043317603592468834</v>
      </c>
      <c r="E112">
        <f>E72*10000/E62</f>
        <v>-0.02642423041789675</v>
      </c>
      <c r="F112">
        <f>F72*10000/F62</f>
        <v>-0.05921017732254467</v>
      </c>
      <c r="G112">
        <f>AVERAGE(C112:E112)</f>
        <v>-0.03675906115552906</v>
      </c>
      <c r="H112">
        <f>STDEV(C112:E112)</f>
        <v>0.00905769172037217</v>
      </c>
      <c r="I112">
        <f>(B112*B4+C112*C4+D112*D4+E112*E4+F112*F4)/SUM(B4:F4)</f>
        <v>-0.04322662180226232</v>
      </c>
    </row>
    <row r="113" spans="1:9" ht="12.75">
      <c r="A113" t="s">
        <v>77</v>
      </c>
      <c r="B113">
        <f>B73*10000/B62</f>
        <v>0.019037384527684685</v>
      </c>
      <c r="C113">
        <f>C73*10000/C62</f>
        <v>0.019492641700291698</v>
      </c>
      <c r="D113">
        <f>D73*10000/D62</f>
        <v>0.008687428918119654</v>
      </c>
      <c r="E113">
        <f>E73*10000/E62</f>
        <v>0.011184640667048698</v>
      </c>
      <c r="F113">
        <f>F73*10000/F62</f>
        <v>-0.0041491822817011</v>
      </c>
      <c r="G113">
        <f>AVERAGE(C113:E113)</f>
        <v>0.013121570428486683</v>
      </c>
      <c r="H113">
        <f>STDEV(C113:E113)</f>
        <v>0.005657024703195288</v>
      </c>
      <c r="I113">
        <f>(B113*B4+C113*C4+D113*D4+E113*E4+F113*F4)/SUM(B4:F4)</f>
        <v>0.011670579824326646</v>
      </c>
    </row>
    <row r="114" spans="1:11" ht="12.75">
      <c r="A114" t="s">
        <v>78</v>
      </c>
      <c r="B114">
        <f>B74*10000/B62</f>
        <v>-0.2050562743021938</v>
      </c>
      <c r="C114">
        <f>C74*10000/C62</f>
        <v>-0.19725094744978833</v>
      </c>
      <c r="D114">
        <f>D74*10000/D62</f>
        <v>-0.20739841468777662</v>
      </c>
      <c r="E114">
        <f>E74*10000/E62</f>
        <v>-0.20338671926633775</v>
      </c>
      <c r="F114">
        <f>F74*10000/F62</f>
        <v>-0.1535171114999741</v>
      </c>
      <c r="G114">
        <f>AVERAGE(C114:E114)</f>
        <v>-0.2026786938013009</v>
      </c>
      <c r="H114">
        <f>STDEV(C114:E114)</f>
        <v>0.005110650436182566</v>
      </c>
      <c r="I114">
        <f>(B114*B4+C114*C4+D114*D4+E114*E4+F114*F4)/SUM(B4:F4)</f>
        <v>-0.19645460251767566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0.003754237444828154</v>
      </c>
      <c r="C115">
        <f>C75*10000/C62</f>
        <v>-0.00022243739709015654</v>
      </c>
      <c r="D115">
        <f>D75*10000/D62</f>
        <v>-0.00570660294291369</v>
      </c>
      <c r="E115">
        <f>E75*10000/E62</f>
        <v>-0.0037047985290867102</v>
      </c>
      <c r="F115">
        <f>F75*10000/F62</f>
        <v>-0.001905393781744783</v>
      </c>
      <c r="G115">
        <f>AVERAGE(C115:E115)</f>
        <v>-0.0032112796230301856</v>
      </c>
      <c r="H115">
        <f>STDEV(C115:E115)</f>
        <v>0.00277519163599127</v>
      </c>
      <c r="I115">
        <f>(B115*B4+C115*C4+D115*D4+E115*E4+F115*F4)/SUM(B4:F4)</f>
        <v>-0.002028001193985316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43.862957076254304</v>
      </c>
      <c r="C122">
        <f>C82*10000/C62</f>
        <v>12.210285367622854</v>
      </c>
      <c r="D122">
        <f>D82*10000/D62</f>
        <v>-11.579445701700912</v>
      </c>
      <c r="E122">
        <f>E82*10000/E62</f>
        <v>-20.103578191740308</v>
      </c>
      <c r="F122">
        <f>F82*10000/F62</f>
        <v>-11.588953600545407</v>
      </c>
      <c r="G122">
        <f>AVERAGE(C122:E122)</f>
        <v>-6.490912841939455</v>
      </c>
      <c r="H122">
        <f>STDEV(C122:E122)</f>
        <v>16.74712869515066</v>
      </c>
      <c r="I122">
        <f>(B122*B4+C122*C4+D122*D4+E122*E4+F122*F4)/SUM(B4:F4)</f>
        <v>0.11925996398778745</v>
      </c>
    </row>
    <row r="123" spans="1:9" ht="12.75">
      <c r="A123" t="s">
        <v>82</v>
      </c>
      <c r="B123">
        <f>B83*10000/B62</f>
        <v>-1.3872638035514218</v>
      </c>
      <c r="C123">
        <f>C83*10000/C62</f>
        <v>-0.9750052029580876</v>
      </c>
      <c r="D123">
        <f>D83*10000/D62</f>
        <v>1.097221152103501</v>
      </c>
      <c r="E123">
        <f>E83*10000/E62</f>
        <v>-1.662890422485552</v>
      </c>
      <c r="F123">
        <f>F83*10000/F62</f>
        <v>8.134224946332646</v>
      </c>
      <c r="G123">
        <f>AVERAGE(C123:E123)</f>
        <v>-0.5135581577800462</v>
      </c>
      <c r="H123">
        <f>STDEV(C123:E123)</f>
        <v>1.436751198946002</v>
      </c>
      <c r="I123">
        <f>(B123*B4+C123*C4+D123*D4+E123*E4+F123*F4)/SUM(B4:F4)</f>
        <v>0.515191437677655</v>
      </c>
    </row>
    <row r="124" spans="1:9" ht="12.75">
      <c r="A124" t="s">
        <v>83</v>
      </c>
      <c r="B124">
        <f>B84*10000/B62</f>
        <v>2.956204283776063</v>
      </c>
      <c r="C124">
        <f>C84*10000/C62</f>
        <v>-0.315425322227101</v>
      </c>
      <c r="D124">
        <f>D84*10000/D62</f>
        <v>-2.840879833631951</v>
      </c>
      <c r="E124">
        <f>E84*10000/E62</f>
        <v>2.6840298992828737</v>
      </c>
      <c r="F124">
        <f>F84*10000/F62</f>
        <v>1.8255903359248415</v>
      </c>
      <c r="G124">
        <f>AVERAGE(C124:E124)</f>
        <v>-0.15742508552539278</v>
      </c>
      <c r="H124">
        <f>STDEV(C124:E124)</f>
        <v>2.7658416341707976</v>
      </c>
      <c r="I124">
        <f>(B124*B4+C124*C4+D124*D4+E124*E4+F124*F4)/SUM(B4:F4)</f>
        <v>0.5588596578186188</v>
      </c>
    </row>
    <row r="125" spans="1:9" ht="12.75">
      <c r="A125" t="s">
        <v>84</v>
      </c>
      <c r="B125">
        <f>B85*10000/B62</f>
        <v>0.05031000006848841</v>
      </c>
      <c r="C125">
        <f>C85*10000/C62</f>
        <v>-0.06795449067919877</v>
      </c>
      <c r="D125">
        <f>D85*10000/D62</f>
        <v>0.28050949502812406</v>
      </c>
      <c r="E125">
        <f>E85*10000/E62</f>
        <v>-0.1345461519407201</v>
      </c>
      <c r="F125">
        <f>F85*10000/F62</f>
        <v>-0.35824487630591506</v>
      </c>
      <c r="G125">
        <f>AVERAGE(C125:E125)</f>
        <v>0.02600295080273506</v>
      </c>
      <c r="H125">
        <f>STDEV(C125:E125)</f>
        <v>0.22290984304771003</v>
      </c>
      <c r="I125">
        <f>(B125*B4+C125*C4+D125*D4+E125*E4+F125*F4)/SUM(B4:F4)</f>
        <v>-0.021836946877235044</v>
      </c>
    </row>
    <row r="126" spans="1:9" ht="12.75">
      <c r="A126" t="s">
        <v>85</v>
      </c>
      <c r="B126">
        <f>B86*10000/B62</f>
        <v>1.3965078629678835</v>
      </c>
      <c r="C126">
        <f>C86*10000/C62</f>
        <v>0.3698295238601639</v>
      </c>
      <c r="D126">
        <f>D86*10000/D62</f>
        <v>0.17222255764014407</v>
      </c>
      <c r="E126">
        <f>E86*10000/E62</f>
        <v>0.09560374727413738</v>
      </c>
      <c r="F126">
        <f>F86*10000/F62</f>
        <v>2.311873954031017</v>
      </c>
      <c r="G126">
        <f>AVERAGE(C126:E126)</f>
        <v>0.21255194292481508</v>
      </c>
      <c r="H126">
        <f>STDEV(C126:E126)</f>
        <v>0.14149130229145512</v>
      </c>
      <c r="I126">
        <f>(B126*B4+C126*C4+D126*D4+E126*E4+F126*F4)/SUM(B4:F4)</f>
        <v>0.6645100134957045</v>
      </c>
    </row>
    <row r="127" spans="1:9" ht="12.75">
      <c r="A127" t="s">
        <v>86</v>
      </c>
      <c r="B127">
        <f>B87*10000/B62</f>
        <v>-0.05502444963390172</v>
      </c>
      <c r="C127">
        <f>C87*10000/C62</f>
        <v>-0.020078704179963647</v>
      </c>
      <c r="D127">
        <f>D87*10000/D62</f>
        <v>0.10523820031263997</v>
      </c>
      <c r="E127">
        <f>E87*10000/E62</f>
        <v>0.1314704046630673</v>
      </c>
      <c r="F127">
        <f>F87*10000/F62</f>
        <v>0.07536238741726055</v>
      </c>
      <c r="G127">
        <f>AVERAGE(C127:E127)</f>
        <v>0.07220996693191455</v>
      </c>
      <c r="H127">
        <f>STDEV(C127:E127)</f>
        <v>0.08099340249654882</v>
      </c>
      <c r="I127">
        <f>(B127*B4+C127*C4+D127*D4+E127*E4+F127*F4)/SUM(B4:F4)</f>
        <v>0.05421058913466149</v>
      </c>
    </row>
    <row r="128" spans="1:9" ht="12.75">
      <c r="A128" t="s">
        <v>87</v>
      </c>
      <c r="B128">
        <f>B88*10000/B62</f>
        <v>0.420391011424777</v>
      </c>
      <c r="C128">
        <f>C88*10000/C62</f>
        <v>-0.22980440534072982</v>
      </c>
      <c r="D128">
        <f>D88*10000/D62</f>
        <v>-0.5295286099837251</v>
      </c>
      <c r="E128">
        <f>E88*10000/E62</f>
        <v>0.1661101023126761</v>
      </c>
      <c r="F128">
        <f>F88*10000/F62</f>
        <v>-0.20572230040126885</v>
      </c>
      <c r="G128">
        <f>AVERAGE(C128:E128)</f>
        <v>-0.19774097100392626</v>
      </c>
      <c r="H128">
        <f>STDEV(C128:E128)</f>
        <v>0.3489259984258148</v>
      </c>
      <c r="I128">
        <f>(B128*B4+C128*C4+D128*D4+E128*E4+F128*F4)/SUM(B4:F4)</f>
        <v>-0.1092326573839147</v>
      </c>
    </row>
    <row r="129" spans="1:9" ht="12.75">
      <c r="A129" t="s">
        <v>88</v>
      </c>
      <c r="B129">
        <f>B89*10000/B62</f>
        <v>0.10299659605685849</v>
      </c>
      <c r="C129">
        <f>C89*10000/C62</f>
        <v>-0.015551331324909339</v>
      </c>
      <c r="D129">
        <f>D89*10000/D62</f>
        <v>-0.0020830531822552817</v>
      </c>
      <c r="E129">
        <f>E89*10000/E62</f>
        <v>0.08353143922292769</v>
      </c>
      <c r="F129">
        <f>F89*10000/F62</f>
        <v>0.006835227441556563</v>
      </c>
      <c r="G129">
        <f>AVERAGE(C129:E129)</f>
        <v>0.021965684905254357</v>
      </c>
      <c r="H129">
        <f>STDEV(C129:E129)</f>
        <v>0.053741094216251846</v>
      </c>
      <c r="I129">
        <f>(B129*B4+C129*C4+D129*D4+E129*E4+F129*F4)/SUM(B4:F4)</f>
        <v>0.03168821126779925</v>
      </c>
    </row>
    <row r="130" spans="1:9" ht="12.75">
      <c r="A130" t="s">
        <v>89</v>
      </c>
      <c r="B130">
        <f>B90*10000/B62</f>
        <v>0.19395505991064602</v>
      </c>
      <c r="C130">
        <f>C90*10000/C62</f>
        <v>0.2142910802626024</v>
      </c>
      <c r="D130">
        <f>D90*10000/D62</f>
        <v>-0.00145002168436559</v>
      </c>
      <c r="E130">
        <f>E90*10000/E62</f>
        <v>0.025640431316072732</v>
      </c>
      <c r="F130">
        <f>F90*10000/F62</f>
        <v>0.2554681968501716</v>
      </c>
      <c r="G130">
        <f>AVERAGE(C130:E130)</f>
        <v>0.07949382996476985</v>
      </c>
      <c r="H130">
        <f>STDEV(C130:E130)</f>
        <v>0.11752104993078742</v>
      </c>
      <c r="I130">
        <f>(B130*B4+C130*C4+D130*D4+E130*E4+F130*F4)/SUM(B4:F4)</f>
        <v>0.11957723962755258</v>
      </c>
    </row>
    <row r="131" spans="1:9" ht="12.75">
      <c r="A131" t="s">
        <v>90</v>
      </c>
      <c r="B131">
        <f>B91*10000/B62</f>
        <v>0.013332752945741462</v>
      </c>
      <c r="C131">
        <f>C91*10000/C62</f>
        <v>-0.005390754569687498</v>
      </c>
      <c r="D131">
        <f>D91*10000/D62</f>
        <v>0.012680463618580242</v>
      </c>
      <c r="E131">
        <f>E91*10000/E62</f>
        <v>0.013801895872110469</v>
      </c>
      <c r="F131">
        <f>F91*10000/F62</f>
        <v>0.030388104107103665</v>
      </c>
      <c r="G131">
        <f>AVERAGE(C131:E131)</f>
        <v>0.007030534973667737</v>
      </c>
      <c r="H131">
        <f>STDEV(C131:E131)</f>
        <v>0.010771756032082887</v>
      </c>
      <c r="I131">
        <f>(B131*B4+C131*C4+D131*D4+E131*E4+F131*F4)/SUM(B4:F4)</f>
        <v>0.011065029355174241</v>
      </c>
    </row>
    <row r="132" spans="1:9" ht="12.75">
      <c r="A132" t="s">
        <v>91</v>
      </c>
      <c r="B132">
        <f>B92*10000/B62</f>
        <v>0.056745291951079586</v>
      </c>
      <c r="C132">
        <f>C92*10000/C62</f>
        <v>-0.01984292166246938</v>
      </c>
      <c r="D132">
        <f>D92*10000/D62</f>
        <v>-0.04514846746040567</v>
      </c>
      <c r="E132">
        <f>E92*10000/E62</f>
        <v>-0.0038960299007702506</v>
      </c>
      <c r="F132">
        <f>F92*10000/F62</f>
        <v>-0.014037337988249184</v>
      </c>
      <c r="G132">
        <f>AVERAGE(C132:E132)</f>
        <v>-0.022962473007881765</v>
      </c>
      <c r="H132">
        <f>STDEV(C132:E132)</f>
        <v>0.020802394131455234</v>
      </c>
      <c r="I132">
        <f>(B132*B4+C132*C4+D132*D4+E132*E4+F132*F4)/SUM(B4:F4)</f>
        <v>-0.010222939819335029</v>
      </c>
    </row>
    <row r="133" spans="1:9" ht="12.75">
      <c r="A133" t="s">
        <v>92</v>
      </c>
      <c r="B133">
        <f>B93*10000/B62</f>
        <v>0.11734747396372021</v>
      </c>
      <c r="C133">
        <f>C93*10000/C62</f>
        <v>0.10319525865430935</v>
      </c>
      <c r="D133">
        <f>D93*10000/D62</f>
        <v>0.13265538038765443</v>
      </c>
      <c r="E133">
        <f>E93*10000/E62</f>
        <v>0.13032779336173858</v>
      </c>
      <c r="F133">
        <f>F93*10000/F62</f>
        <v>0.09286580944495268</v>
      </c>
      <c r="G133">
        <f>AVERAGE(C133:E133)</f>
        <v>0.1220594774679008</v>
      </c>
      <c r="H133">
        <f>STDEV(C133:E133)</f>
        <v>0.016378292918558145</v>
      </c>
      <c r="I133">
        <f>(B133*B4+C133*C4+D133*D4+E133*E4+F133*F4)/SUM(B4:F4)</f>
        <v>0.11747746478204747</v>
      </c>
    </row>
    <row r="134" spans="1:9" ht="12.75">
      <c r="A134" t="s">
        <v>93</v>
      </c>
      <c r="B134">
        <f>B94*10000/B62</f>
        <v>-0.008382846904704163</v>
      </c>
      <c r="C134">
        <f>C94*10000/C62</f>
        <v>0.0064530713830874935</v>
      </c>
      <c r="D134">
        <f>D94*10000/D62</f>
        <v>-0.005315073033614259</v>
      </c>
      <c r="E134">
        <f>E94*10000/E62</f>
        <v>0.0028183348834077897</v>
      </c>
      <c r="F134">
        <f>F94*10000/F62</f>
        <v>-0.0307157975350891</v>
      </c>
      <c r="G134">
        <f>AVERAGE(C134:E134)</f>
        <v>0.0013187777442936748</v>
      </c>
      <c r="H134">
        <f>STDEV(C134:E134)</f>
        <v>0.0060256791702834826</v>
      </c>
      <c r="I134">
        <f>(B134*B4+C134*C4+D134*D4+E134*E4+F134*F4)/SUM(B4:F4)</f>
        <v>-0.004366359500742452</v>
      </c>
    </row>
    <row r="135" spans="1:9" ht="12.75">
      <c r="A135" t="s">
        <v>94</v>
      </c>
      <c r="B135">
        <f>B95*10000/B62</f>
        <v>0.0026684357868183538</v>
      </c>
      <c r="C135">
        <f>C95*10000/C62</f>
        <v>0.0012124641644633105</v>
      </c>
      <c r="D135">
        <f>D95*10000/D62</f>
        <v>-0.002890011945357682</v>
      </c>
      <c r="E135">
        <f>E95*10000/E62</f>
        <v>-0.007376436080290115</v>
      </c>
      <c r="F135">
        <f>F95*10000/F62</f>
        <v>0.004756164309211985</v>
      </c>
      <c r="G135">
        <f>AVERAGE(C135:E135)</f>
        <v>-0.003017994620394829</v>
      </c>
      <c r="H135">
        <f>STDEV(C135:E135)</f>
        <v>0.004295880180756164</v>
      </c>
      <c r="I135">
        <f>(B135*B4+C135*C4+D135*D4+E135*E4+F135*F4)/SUM(B4:F4)</f>
        <v>-0.0011562360554853632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2004-12-17T08:02:46Z</cp:lastPrinted>
  <dcterms:created xsi:type="dcterms:W3CDTF">2004-12-17T08:02:46Z</dcterms:created>
  <dcterms:modified xsi:type="dcterms:W3CDTF">2004-12-17T16:04:17Z</dcterms:modified>
  <cp:category/>
  <cp:version/>
  <cp:contentType/>
  <cp:contentStatus/>
</cp:coreProperties>
</file>