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<sst xmlns="http://schemas.openxmlformats.org/spreadsheetml/2006/main" count="204" uniqueCount="98">
  <si>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17/12/2004       10:23:59</t>
  </si>
  <si>
    <t>LISSNER</t>
  </si>
  <si>
    <t>HCMQAP441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</si>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</sst>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-0.003755</v>
      </c>
      <c r="D4" s="12">
        <v>-0.003754</v>
      </c>
      <c r="E4" s="12">
        <v>-0.003755</v>
      </c>
      <c r="F4" s="24">
        <v>-0.002083</v>
      </c>
      <c r="G4" s="34">
        <v>-0.011704</v>
      </c>
    </row>
    <row r="5" spans="1:7" ht="12.75" thickBot="1">
      <c r="A5" s="44" t="s">
        <v>13</v>
      </c>
      <c r="B5" s="45">
        <v>2.210683</v>
      </c>
      <c r="C5" s="46">
        <v>0.956283</v>
      </c>
      <c r="D5" s="46">
        <v>-0.871502</v>
      </c>
      <c r="E5" s="46">
        <v>-0.259963</v>
      </c>
      <c r="F5" s="47">
        <v>-2.132982</v>
      </c>
      <c r="G5" s="48">
        <v>8.381989</v>
      </c>
    </row>
    <row r="6" spans="1:7" ht="12.75" thickTop="1">
      <c r="A6" s="6" t="s">
        <v>14</v>
      </c>
      <c r="B6" s="39">
        <v>131.7866</v>
      </c>
      <c r="C6" s="40">
        <v>-59.69914</v>
      </c>
      <c r="D6" s="40">
        <v>-8.057924</v>
      </c>
      <c r="E6" s="40">
        <v>-51.91018</v>
      </c>
      <c r="F6" s="41">
        <v>72.67358</v>
      </c>
      <c r="G6" s="42">
        <v>0.006496979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1.69155</v>
      </c>
      <c r="C8" s="13">
        <v>-4.187239</v>
      </c>
      <c r="D8" s="13">
        <v>-1.098159</v>
      </c>
      <c r="E8" s="13">
        <v>-1.193608</v>
      </c>
      <c r="F8" s="25">
        <v>1.998646</v>
      </c>
      <c r="G8" s="35">
        <v>-1.046751</v>
      </c>
    </row>
    <row r="9" spans="1:7" ht="12">
      <c r="A9" s="20" t="s">
        <v>17</v>
      </c>
      <c r="B9" s="29">
        <v>-0.5007371</v>
      </c>
      <c r="C9" s="13">
        <v>0.4118858</v>
      </c>
      <c r="D9" s="13">
        <v>0.274777</v>
      </c>
      <c r="E9" s="13">
        <v>-0.1359785</v>
      </c>
      <c r="F9" s="25">
        <v>-0.4903157</v>
      </c>
      <c r="G9" s="35">
        <v>-0.005525243</v>
      </c>
    </row>
    <row r="10" spans="1:7" ht="12">
      <c r="A10" s="20" t="s">
        <v>18</v>
      </c>
      <c r="B10" s="29">
        <v>0.8142461</v>
      </c>
      <c r="C10" s="13">
        <v>1.718156</v>
      </c>
      <c r="D10" s="13">
        <v>0.857203</v>
      </c>
      <c r="E10" s="13">
        <v>1.132046</v>
      </c>
      <c r="F10" s="25">
        <v>-0.3997609</v>
      </c>
      <c r="G10" s="35">
        <v>0.9564892</v>
      </c>
    </row>
    <row r="11" spans="1:7" ht="12">
      <c r="A11" s="21" t="s">
        <v>19</v>
      </c>
      <c r="B11" s="31">
        <v>3.955286</v>
      </c>
      <c r="C11" s="15">
        <v>2.361976</v>
      </c>
      <c r="D11" s="15">
        <v>2.756558</v>
      </c>
      <c r="E11" s="15">
        <v>2.623358</v>
      </c>
      <c r="F11" s="27">
        <v>14.30844</v>
      </c>
      <c r="G11" s="37">
        <v>4.345016</v>
      </c>
    </row>
    <row r="12" spans="1:7" ht="12">
      <c r="A12" s="20" t="s">
        <v>20</v>
      </c>
      <c r="B12" s="29">
        <v>-0.1085212</v>
      </c>
      <c r="C12" s="13">
        <v>0.06770152</v>
      </c>
      <c r="D12" s="13">
        <v>0.0907866</v>
      </c>
      <c r="E12" s="13">
        <v>0.3946306</v>
      </c>
      <c r="F12" s="25">
        <v>-0.1718896</v>
      </c>
      <c r="G12" s="35">
        <v>0.0943945</v>
      </c>
    </row>
    <row r="13" spans="1:7" ht="12">
      <c r="A13" s="20" t="s">
        <v>21</v>
      </c>
      <c r="B13" s="29">
        <v>-0.05729127</v>
      </c>
      <c r="C13" s="13">
        <v>-0.0349288</v>
      </c>
      <c r="D13" s="13">
        <v>-0.007881717</v>
      </c>
      <c r="E13" s="13">
        <v>-0.09948874</v>
      </c>
      <c r="F13" s="25">
        <v>-0.007363415</v>
      </c>
      <c r="G13" s="35">
        <v>-0.04353164</v>
      </c>
    </row>
    <row r="14" spans="1:7" ht="12">
      <c r="A14" s="20" t="s">
        <v>22</v>
      </c>
      <c r="B14" s="29">
        <v>-0.03322415</v>
      </c>
      <c r="C14" s="13">
        <v>0.07741641</v>
      </c>
      <c r="D14" s="13">
        <v>0.04870037</v>
      </c>
      <c r="E14" s="13">
        <v>0.1374512</v>
      </c>
      <c r="F14" s="25">
        <v>0.06547465</v>
      </c>
      <c r="G14" s="35">
        <v>0.06732591</v>
      </c>
    </row>
    <row r="15" spans="1:7" ht="12">
      <c r="A15" s="21" t="s">
        <v>23</v>
      </c>
      <c r="B15" s="31">
        <v>-0.3072337</v>
      </c>
      <c r="C15" s="15">
        <v>-0.05055948</v>
      </c>
      <c r="D15" s="15">
        <v>-0.0289402</v>
      </c>
      <c r="E15" s="15">
        <v>-0.03611219</v>
      </c>
      <c r="F15" s="27">
        <v>-0.3521746</v>
      </c>
      <c r="G15" s="37">
        <v>-0.1193295</v>
      </c>
    </row>
    <row r="16" spans="1:7" ht="12">
      <c r="A16" s="20" t="s">
        <v>24</v>
      </c>
      <c r="B16" s="29">
        <v>-0.01810383</v>
      </c>
      <c r="C16" s="13">
        <v>0.0002019867</v>
      </c>
      <c r="D16" s="13">
        <v>-0.01196573</v>
      </c>
      <c r="E16" s="13">
        <v>-0.007622948</v>
      </c>
      <c r="F16" s="25">
        <v>-0.07736354</v>
      </c>
      <c r="G16" s="35">
        <v>-0.01761082</v>
      </c>
    </row>
    <row r="17" spans="1:7" ht="12">
      <c r="A17" s="20" t="s">
        <v>25</v>
      </c>
      <c r="B17" s="29">
        <v>-0.01970562</v>
      </c>
      <c r="C17" s="13">
        <v>-0.04012519</v>
      </c>
      <c r="D17" s="13">
        <v>-0.05140104</v>
      </c>
      <c r="E17" s="13">
        <v>-0.06927597</v>
      </c>
      <c r="F17" s="25">
        <v>-0.04920334</v>
      </c>
      <c r="G17" s="35">
        <v>-0.04810703</v>
      </c>
    </row>
    <row r="18" spans="1:7" ht="12">
      <c r="A18" s="20" t="s">
        <v>26</v>
      </c>
      <c r="B18" s="29">
        <v>-0.01644478</v>
      </c>
      <c r="C18" s="13">
        <v>0.02570543</v>
      </c>
      <c r="D18" s="13">
        <v>0.007731428</v>
      </c>
      <c r="E18" s="13">
        <v>0.03007241</v>
      </c>
      <c r="F18" s="25">
        <v>-0.02133866</v>
      </c>
      <c r="G18" s="35">
        <v>0.01003842</v>
      </c>
    </row>
    <row r="19" spans="1:7" ht="12">
      <c r="A19" s="21" t="s">
        <v>27</v>
      </c>
      <c r="B19" s="31">
        <v>-0.2137123</v>
      </c>
      <c r="C19" s="15">
        <v>-0.1958984</v>
      </c>
      <c r="D19" s="15">
        <v>-0.1997637</v>
      </c>
      <c r="E19" s="15">
        <v>-0.2005796</v>
      </c>
      <c r="F19" s="27">
        <v>-0.1569953</v>
      </c>
      <c r="G19" s="37">
        <v>-0.1953419</v>
      </c>
    </row>
    <row r="20" spans="1:7" ht="12.75" thickBot="1">
      <c r="A20" s="44" t="s">
        <v>28</v>
      </c>
      <c r="B20" s="45">
        <v>-0.002248083</v>
      </c>
      <c r="C20" s="46">
        <v>-0.004762147</v>
      </c>
      <c r="D20" s="46">
        <v>-0.005442984</v>
      </c>
      <c r="E20" s="46">
        <v>-0.0007597451</v>
      </c>
      <c r="F20" s="47">
        <v>0.0003639696</v>
      </c>
      <c r="G20" s="48">
        <v>-0.002914495</v>
      </c>
    </row>
    <row r="21" spans="1:7" ht="12.75" thickTop="1">
      <c r="A21" s="6" t="s">
        <v>29</v>
      </c>
      <c r="B21" s="39">
        <v>-74.93689</v>
      </c>
      <c r="C21" s="40">
        <v>65.71131</v>
      </c>
      <c r="D21" s="40">
        <v>27.4301</v>
      </c>
      <c r="E21" s="40">
        <v>-11.3063</v>
      </c>
      <c r="F21" s="41">
        <v>-66.03709</v>
      </c>
      <c r="G21" s="43">
        <v>0.01433288</v>
      </c>
    </row>
    <row r="22" spans="1:7" ht="12">
      <c r="A22" s="20" t="s">
        <v>30</v>
      </c>
      <c r="B22" s="29">
        <v>44.21394</v>
      </c>
      <c r="C22" s="13">
        <v>19.12569</v>
      </c>
      <c r="D22" s="13">
        <v>-17.43005</v>
      </c>
      <c r="E22" s="13">
        <v>-5.199258</v>
      </c>
      <c r="F22" s="25">
        <v>-42.65989</v>
      </c>
      <c r="G22" s="36">
        <v>0</v>
      </c>
    </row>
    <row r="23" spans="1:7" ht="12">
      <c r="A23" s="20" t="s">
        <v>31</v>
      </c>
      <c r="B23" s="29">
        <v>1.604292</v>
      </c>
      <c r="C23" s="13">
        <v>-1.029287</v>
      </c>
      <c r="D23" s="13">
        <v>-1.254985</v>
      </c>
      <c r="E23" s="13">
        <v>-3.350688</v>
      </c>
      <c r="F23" s="25">
        <v>1.772534</v>
      </c>
      <c r="G23" s="35">
        <v>-0.8864939</v>
      </c>
    </row>
    <row r="24" spans="1:7" ht="12">
      <c r="A24" s="20" t="s">
        <v>32</v>
      </c>
      <c r="B24" s="29">
        <v>-2.851817</v>
      </c>
      <c r="C24" s="13">
        <v>-0.9230045</v>
      </c>
      <c r="D24" s="13">
        <v>0.1883976</v>
      </c>
      <c r="E24" s="13">
        <v>2.328323</v>
      </c>
      <c r="F24" s="25">
        <v>-1.202401</v>
      </c>
      <c r="G24" s="35">
        <v>-0.1903337</v>
      </c>
    </row>
    <row r="25" spans="1:7" ht="12">
      <c r="A25" s="20" t="s">
        <v>33</v>
      </c>
      <c r="B25" s="29">
        <v>0.3639444</v>
      </c>
      <c r="C25" s="13">
        <v>-0.8423287</v>
      </c>
      <c r="D25" s="13">
        <v>-0.3294764</v>
      </c>
      <c r="E25" s="13">
        <v>-0.8062642</v>
      </c>
      <c r="F25" s="25">
        <v>-2.310689</v>
      </c>
      <c r="G25" s="35">
        <v>-0.7314726</v>
      </c>
    </row>
    <row r="26" spans="1:7" ht="12">
      <c r="A26" s="21" t="s">
        <v>34</v>
      </c>
      <c r="B26" s="31">
        <v>0.1817322</v>
      </c>
      <c r="C26" s="15">
        <v>0.6358209</v>
      </c>
      <c r="D26" s="15">
        <v>0.1288804</v>
      </c>
      <c r="E26" s="15">
        <v>0.4339289</v>
      </c>
      <c r="F26" s="27">
        <v>1.308061</v>
      </c>
      <c r="G26" s="37">
        <v>0.4894276</v>
      </c>
    </row>
    <row r="27" spans="1:7" ht="12">
      <c r="A27" s="20" t="s">
        <v>35</v>
      </c>
      <c r="B27" s="29">
        <v>0.1692664</v>
      </c>
      <c r="C27" s="13">
        <v>-0.2039648</v>
      </c>
      <c r="D27" s="13">
        <v>-0.1720128</v>
      </c>
      <c r="E27" s="13">
        <v>-0.282253</v>
      </c>
      <c r="F27" s="25">
        <v>0.2000459</v>
      </c>
      <c r="G27" s="35">
        <v>-0.1071091</v>
      </c>
    </row>
    <row r="28" spans="1:7" ht="12">
      <c r="A28" s="20" t="s">
        <v>36</v>
      </c>
      <c r="B28" s="29">
        <v>-0.1931453</v>
      </c>
      <c r="C28" s="13">
        <v>0.01878686</v>
      </c>
      <c r="D28" s="13">
        <v>0.4866014</v>
      </c>
      <c r="E28" s="13">
        <v>0.6046309</v>
      </c>
      <c r="F28" s="25">
        <v>0.4894998</v>
      </c>
      <c r="G28" s="35">
        <v>0.3043398</v>
      </c>
    </row>
    <row r="29" spans="1:7" ht="12">
      <c r="A29" s="20" t="s">
        <v>37</v>
      </c>
      <c r="B29" s="29">
        <v>0.02580577</v>
      </c>
      <c r="C29" s="13">
        <v>-0.09747556</v>
      </c>
      <c r="D29" s="13">
        <v>-0.0002075791</v>
      </c>
      <c r="E29" s="13">
        <v>0.1343887</v>
      </c>
      <c r="F29" s="25">
        <v>0.0889895</v>
      </c>
      <c r="G29" s="35">
        <v>0.02444805</v>
      </c>
    </row>
    <row r="30" spans="1:7" ht="12">
      <c r="A30" s="21" t="s">
        <v>38</v>
      </c>
      <c r="B30" s="31">
        <v>0.04200535</v>
      </c>
      <c r="C30" s="15">
        <v>0.02937051</v>
      </c>
      <c r="D30" s="15">
        <v>-0.06531251</v>
      </c>
      <c r="E30" s="15">
        <v>-0.1516461</v>
      </c>
      <c r="F30" s="27">
        <v>0.2097065</v>
      </c>
      <c r="G30" s="37">
        <v>-0.01105485</v>
      </c>
    </row>
    <row r="31" spans="1:7" ht="12">
      <c r="A31" s="20" t="s">
        <v>39</v>
      </c>
      <c r="B31" s="29">
        <v>0.005835965</v>
      </c>
      <c r="C31" s="13">
        <v>-0.04256044</v>
      </c>
      <c r="D31" s="13">
        <v>-0.01148714</v>
      </c>
      <c r="E31" s="13">
        <v>0.001317977</v>
      </c>
      <c r="F31" s="25">
        <v>0.03618906</v>
      </c>
      <c r="G31" s="35">
        <v>-0.007010526</v>
      </c>
    </row>
    <row r="32" spans="1:7" ht="12">
      <c r="A32" s="20" t="s">
        <v>40</v>
      </c>
      <c r="B32" s="29">
        <v>0.02253396</v>
      </c>
      <c r="C32" s="13">
        <v>0.02681283</v>
      </c>
      <c r="D32" s="13">
        <v>0.08640275</v>
      </c>
      <c r="E32" s="13">
        <v>0.07003082</v>
      </c>
      <c r="F32" s="25">
        <v>0.08722833</v>
      </c>
      <c r="G32" s="35">
        <v>0.05898023</v>
      </c>
    </row>
    <row r="33" spans="1:7" ht="12">
      <c r="A33" s="20" t="s">
        <v>41</v>
      </c>
      <c r="B33" s="29">
        <v>0.1243065</v>
      </c>
      <c r="C33" s="13">
        <v>0.08198233</v>
      </c>
      <c r="D33" s="13">
        <v>0.0983896</v>
      </c>
      <c r="E33" s="13">
        <v>0.1248027</v>
      </c>
      <c r="F33" s="25">
        <v>0.1044439</v>
      </c>
      <c r="G33" s="35">
        <v>0.1053604</v>
      </c>
    </row>
    <row r="34" spans="1:7" ht="12">
      <c r="A34" s="21" t="s">
        <v>42</v>
      </c>
      <c r="B34" s="31">
        <v>-0.0119066</v>
      </c>
      <c r="C34" s="15">
        <v>-0.005776942</v>
      </c>
      <c r="D34" s="15">
        <v>-0.01120899</v>
      </c>
      <c r="E34" s="15">
        <v>-0.01488239</v>
      </c>
      <c r="F34" s="27">
        <v>-0.03060364</v>
      </c>
      <c r="G34" s="37">
        <v>-0.01349296</v>
      </c>
    </row>
    <row r="35" spans="1:7" ht="12.75" thickBot="1">
      <c r="A35" s="22" t="s">
        <v>43</v>
      </c>
      <c r="B35" s="32">
        <v>-0.001817621</v>
      </c>
      <c r="C35" s="16">
        <v>-0.00352825</v>
      </c>
      <c r="D35" s="16">
        <v>-3.750113E-05</v>
      </c>
      <c r="E35" s="16">
        <v>-0.0007569659</v>
      </c>
      <c r="F35" s="28">
        <v>-0.0008167842</v>
      </c>
      <c r="G35" s="38">
        <v>-0.001412605</v>
      </c>
    </row>
    <row r="36" spans="1:7" ht="12">
      <c r="A36" s="4" t="s">
        <v>44</v>
      </c>
      <c r="B36" s="3">
        <v>21.59729</v>
      </c>
      <c r="C36" s="3">
        <v>21.59729</v>
      </c>
      <c r="D36" s="3">
        <v>21.60645</v>
      </c>
      <c r="E36" s="3">
        <v>21.60339</v>
      </c>
      <c r="F36" s="3">
        <v>21.6095</v>
      </c>
      <c r="G36" s="3"/>
    </row>
    <row r="37" spans="1:6" ht="12">
      <c r="A37" s="4" t="s">
        <v>45</v>
      </c>
      <c r="B37" s="2">
        <v>-0.1592</v>
      </c>
      <c r="C37" s="2">
        <v>-0.03356934</v>
      </c>
      <c r="D37" s="2">
        <v>0.01525879</v>
      </c>
      <c r="E37" s="2">
        <v>0.07629395</v>
      </c>
      <c r="F37" s="2">
        <v>0.1083374</v>
      </c>
    </row>
    <row r="38" spans="1:7" ht="12">
      <c r="A38" s="4" t="s">
        <v>53</v>
      </c>
      <c r="B38" s="2">
        <v>-0.0002234695</v>
      </c>
      <c r="C38" s="2">
        <v>0.0001012745</v>
      </c>
      <c r="D38" s="2">
        <v>1.377971E-05</v>
      </c>
      <c r="E38" s="2">
        <v>8.823729E-05</v>
      </c>
      <c r="F38" s="2">
        <v>-0.0001240217</v>
      </c>
      <c r="G38" s="2">
        <v>0.0001787451</v>
      </c>
    </row>
    <row r="39" spans="1:7" ht="12.75" thickBot="1">
      <c r="A39" s="4" t="s">
        <v>54</v>
      </c>
      <c r="B39" s="2">
        <v>0.0001283808</v>
      </c>
      <c r="C39" s="2">
        <v>-0.0001119029</v>
      </c>
      <c r="D39" s="2">
        <v>-4.660715E-05</v>
      </c>
      <c r="E39" s="2">
        <v>1.926659E-05</v>
      </c>
      <c r="F39" s="2">
        <v>0.000111734</v>
      </c>
      <c r="G39" s="2">
        <v>0.001006644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3.117509</v>
      </c>
      <c r="F40" s="17" t="s">
        <v>48</v>
      </c>
      <c r="G40" s="8">
        <v>55.061303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0.003755</v>
      </c>
      <c r="D4">
        <v>0.003754</v>
      </c>
      <c r="E4">
        <v>0.003755</v>
      </c>
      <c r="F4">
        <v>0.002083</v>
      </c>
      <c r="G4">
        <v>0.011704</v>
      </c>
    </row>
    <row r="5" spans="1:7" ht="12.75">
      <c r="A5" t="s">
        <v>13</v>
      </c>
      <c r="B5">
        <v>2.210683</v>
      </c>
      <c r="C5">
        <v>0.956283</v>
      </c>
      <c r="D5">
        <v>-0.871502</v>
      </c>
      <c r="E5">
        <v>-0.259963</v>
      </c>
      <c r="F5">
        <v>-2.132982</v>
      </c>
      <c r="G5">
        <v>8.381989</v>
      </c>
    </row>
    <row r="6" spans="1:7" ht="12.75">
      <c r="A6" t="s">
        <v>14</v>
      </c>
      <c r="B6" s="49">
        <v>131.7866</v>
      </c>
      <c r="C6" s="49">
        <v>-59.69914</v>
      </c>
      <c r="D6" s="49">
        <v>-8.057924</v>
      </c>
      <c r="E6" s="49">
        <v>-51.91018</v>
      </c>
      <c r="F6" s="49">
        <v>72.67358</v>
      </c>
      <c r="G6" s="49">
        <v>0.006496979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1.69155</v>
      </c>
      <c r="C8" s="49">
        <v>-4.187239</v>
      </c>
      <c r="D8" s="49">
        <v>-1.098159</v>
      </c>
      <c r="E8" s="49">
        <v>-1.193608</v>
      </c>
      <c r="F8" s="49">
        <v>1.998646</v>
      </c>
      <c r="G8" s="49">
        <v>-1.046751</v>
      </c>
    </row>
    <row r="9" spans="1:7" ht="12.75">
      <c r="A9" t="s">
        <v>17</v>
      </c>
      <c r="B9" s="49">
        <v>-0.5007371</v>
      </c>
      <c r="C9" s="49">
        <v>0.4118858</v>
      </c>
      <c r="D9" s="49">
        <v>0.274777</v>
      </c>
      <c r="E9" s="49">
        <v>-0.1359785</v>
      </c>
      <c r="F9" s="49">
        <v>-0.4903157</v>
      </c>
      <c r="G9" s="49">
        <v>-0.005525243</v>
      </c>
    </row>
    <row r="10" spans="1:7" ht="12.75">
      <c r="A10" t="s">
        <v>18</v>
      </c>
      <c r="B10" s="49">
        <v>0.8142461</v>
      </c>
      <c r="C10" s="49">
        <v>1.718156</v>
      </c>
      <c r="D10" s="49">
        <v>0.857203</v>
      </c>
      <c r="E10" s="49">
        <v>1.132046</v>
      </c>
      <c r="F10" s="49">
        <v>-0.3997609</v>
      </c>
      <c r="G10" s="49">
        <v>0.9564892</v>
      </c>
    </row>
    <row r="11" spans="1:7" ht="12.75">
      <c r="A11" t="s">
        <v>19</v>
      </c>
      <c r="B11" s="49">
        <v>3.955286</v>
      </c>
      <c r="C11" s="49">
        <v>2.361976</v>
      </c>
      <c r="D11" s="49">
        <v>2.756558</v>
      </c>
      <c r="E11" s="49">
        <v>2.623358</v>
      </c>
      <c r="F11" s="49">
        <v>14.30844</v>
      </c>
      <c r="G11" s="49">
        <v>4.345016</v>
      </c>
    </row>
    <row r="12" spans="1:7" ht="12.75">
      <c r="A12" t="s">
        <v>20</v>
      </c>
      <c r="B12" s="49">
        <v>-0.1085212</v>
      </c>
      <c r="C12" s="49">
        <v>0.06770152</v>
      </c>
      <c r="D12" s="49">
        <v>0.0907866</v>
      </c>
      <c r="E12" s="49">
        <v>0.3946306</v>
      </c>
      <c r="F12" s="49">
        <v>-0.1718896</v>
      </c>
      <c r="G12" s="49">
        <v>0.0943945</v>
      </c>
    </row>
    <row r="13" spans="1:7" ht="12.75">
      <c r="A13" t="s">
        <v>21</v>
      </c>
      <c r="B13" s="49">
        <v>-0.05729127</v>
      </c>
      <c r="C13" s="49">
        <v>-0.0349288</v>
      </c>
      <c r="D13" s="49">
        <v>-0.007881717</v>
      </c>
      <c r="E13" s="49">
        <v>-0.09948874</v>
      </c>
      <c r="F13" s="49">
        <v>-0.007363415</v>
      </c>
      <c r="G13" s="49">
        <v>-0.04353164</v>
      </c>
    </row>
    <row r="14" spans="1:7" ht="12.75">
      <c r="A14" t="s">
        <v>22</v>
      </c>
      <c r="B14" s="49">
        <v>-0.03322415</v>
      </c>
      <c r="C14" s="49">
        <v>0.07741641</v>
      </c>
      <c r="D14" s="49">
        <v>0.04870037</v>
      </c>
      <c r="E14" s="49">
        <v>0.1374512</v>
      </c>
      <c r="F14" s="49">
        <v>0.06547465</v>
      </c>
      <c r="G14" s="49">
        <v>0.06732591</v>
      </c>
    </row>
    <row r="15" spans="1:7" ht="12.75">
      <c r="A15" t="s">
        <v>23</v>
      </c>
      <c r="B15" s="49">
        <v>-0.3072337</v>
      </c>
      <c r="C15" s="49">
        <v>-0.05055948</v>
      </c>
      <c r="D15" s="49">
        <v>-0.0289402</v>
      </c>
      <c r="E15" s="49">
        <v>-0.03611219</v>
      </c>
      <c r="F15" s="49">
        <v>-0.3521746</v>
      </c>
      <c r="G15" s="49">
        <v>-0.1193295</v>
      </c>
    </row>
    <row r="16" spans="1:7" ht="12.75">
      <c r="A16" t="s">
        <v>24</v>
      </c>
      <c r="B16" s="49">
        <v>-0.01810383</v>
      </c>
      <c r="C16" s="49">
        <v>0.0002019867</v>
      </c>
      <c r="D16" s="49">
        <v>-0.01196573</v>
      </c>
      <c r="E16" s="49">
        <v>-0.007622948</v>
      </c>
      <c r="F16" s="49">
        <v>-0.07736354</v>
      </c>
      <c r="G16" s="49">
        <v>-0.01761082</v>
      </c>
    </row>
    <row r="17" spans="1:7" ht="12.75">
      <c r="A17" t="s">
        <v>25</v>
      </c>
      <c r="B17" s="49">
        <v>-0.01970562</v>
      </c>
      <c r="C17" s="49">
        <v>-0.04012519</v>
      </c>
      <c r="D17" s="49">
        <v>-0.05140104</v>
      </c>
      <c r="E17" s="49">
        <v>-0.06927597</v>
      </c>
      <c r="F17" s="49">
        <v>-0.04920334</v>
      </c>
      <c r="G17" s="49">
        <v>-0.04810703</v>
      </c>
    </row>
    <row r="18" spans="1:7" ht="12.75">
      <c r="A18" t="s">
        <v>26</v>
      </c>
      <c r="B18" s="49">
        <v>-0.01644478</v>
      </c>
      <c r="C18" s="49">
        <v>0.02570543</v>
      </c>
      <c r="D18" s="49">
        <v>0.007731428</v>
      </c>
      <c r="E18" s="49">
        <v>0.03007241</v>
      </c>
      <c r="F18" s="49">
        <v>-0.02133866</v>
      </c>
      <c r="G18" s="49">
        <v>0.01003842</v>
      </c>
    </row>
    <row r="19" spans="1:7" ht="12.75">
      <c r="A19" t="s">
        <v>27</v>
      </c>
      <c r="B19" s="49">
        <v>-0.2137123</v>
      </c>
      <c r="C19" s="49">
        <v>-0.1958984</v>
      </c>
      <c r="D19" s="49">
        <v>-0.1997637</v>
      </c>
      <c r="E19" s="49">
        <v>-0.2005796</v>
      </c>
      <c r="F19" s="49">
        <v>-0.1569953</v>
      </c>
      <c r="G19" s="49">
        <v>-0.1953419</v>
      </c>
    </row>
    <row r="20" spans="1:7" ht="12.75">
      <c r="A20" t="s">
        <v>28</v>
      </c>
      <c r="B20" s="49">
        <v>-0.002248083</v>
      </c>
      <c r="C20" s="49">
        <v>-0.004762147</v>
      </c>
      <c r="D20" s="49">
        <v>-0.005442984</v>
      </c>
      <c r="E20" s="49">
        <v>-0.0007597451</v>
      </c>
      <c r="F20" s="49">
        <v>0.0003639696</v>
      </c>
      <c r="G20" s="49">
        <v>-0.002914495</v>
      </c>
    </row>
    <row r="21" spans="1:7" ht="12.75">
      <c r="A21" t="s">
        <v>29</v>
      </c>
      <c r="B21" s="49">
        <v>-74.93689</v>
      </c>
      <c r="C21" s="49">
        <v>65.71131</v>
      </c>
      <c r="D21" s="49">
        <v>27.4301</v>
      </c>
      <c r="E21" s="49">
        <v>-11.3063</v>
      </c>
      <c r="F21" s="49">
        <v>-66.03709</v>
      </c>
      <c r="G21" s="49">
        <v>0.01433288</v>
      </c>
    </row>
    <row r="22" spans="1:7" ht="12.75">
      <c r="A22" t="s">
        <v>30</v>
      </c>
      <c r="B22" s="49">
        <v>44.21394</v>
      </c>
      <c r="C22" s="49">
        <v>19.12569</v>
      </c>
      <c r="D22" s="49">
        <v>-17.43005</v>
      </c>
      <c r="E22" s="49">
        <v>-5.199258</v>
      </c>
      <c r="F22" s="49">
        <v>-42.65989</v>
      </c>
      <c r="G22" s="49">
        <v>0</v>
      </c>
    </row>
    <row r="23" spans="1:7" ht="12.75">
      <c r="A23" t="s">
        <v>31</v>
      </c>
      <c r="B23" s="49">
        <v>1.604292</v>
      </c>
      <c r="C23" s="49">
        <v>-1.029287</v>
      </c>
      <c r="D23" s="49">
        <v>-1.254985</v>
      </c>
      <c r="E23" s="49">
        <v>-3.350688</v>
      </c>
      <c r="F23" s="49">
        <v>1.772534</v>
      </c>
      <c r="G23" s="49">
        <v>-0.8864939</v>
      </c>
    </row>
    <row r="24" spans="1:7" ht="12.75">
      <c r="A24" t="s">
        <v>32</v>
      </c>
      <c r="B24" s="49">
        <v>-2.851817</v>
      </c>
      <c r="C24" s="49">
        <v>-0.9230045</v>
      </c>
      <c r="D24" s="49">
        <v>0.1883976</v>
      </c>
      <c r="E24" s="49">
        <v>2.328323</v>
      </c>
      <c r="F24" s="49">
        <v>-1.202401</v>
      </c>
      <c r="G24" s="49">
        <v>-0.1903337</v>
      </c>
    </row>
    <row r="25" spans="1:7" ht="12.75">
      <c r="A25" t="s">
        <v>33</v>
      </c>
      <c r="B25" s="49">
        <v>0.3639444</v>
      </c>
      <c r="C25" s="49">
        <v>-0.8423287</v>
      </c>
      <c r="D25" s="49">
        <v>-0.3294764</v>
      </c>
      <c r="E25" s="49">
        <v>-0.8062642</v>
      </c>
      <c r="F25" s="49">
        <v>-2.310689</v>
      </c>
      <c r="G25" s="49">
        <v>-0.7314726</v>
      </c>
    </row>
    <row r="26" spans="1:7" ht="12.75">
      <c r="A26" t="s">
        <v>34</v>
      </c>
      <c r="B26" s="49">
        <v>0.1817322</v>
      </c>
      <c r="C26" s="49">
        <v>0.6358209</v>
      </c>
      <c r="D26" s="49">
        <v>0.1288804</v>
      </c>
      <c r="E26" s="49">
        <v>0.4339289</v>
      </c>
      <c r="F26" s="49">
        <v>1.308061</v>
      </c>
      <c r="G26" s="49">
        <v>0.4894276</v>
      </c>
    </row>
    <row r="27" spans="1:7" ht="12.75">
      <c r="A27" t="s">
        <v>35</v>
      </c>
      <c r="B27" s="49">
        <v>0.1692664</v>
      </c>
      <c r="C27" s="49">
        <v>-0.2039648</v>
      </c>
      <c r="D27" s="49">
        <v>-0.1720128</v>
      </c>
      <c r="E27" s="49">
        <v>-0.282253</v>
      </c>
      <c r="F27" s="49">
        <v>0.2000459</v>
      </c>
      <c r="G27" s="49">
        <v>-0.1071091</v>
      </c>
    </row>
    <row r="28" spans="1:7" ht="12.75">
      <c r="A28" t="s">
        <v>36</v>
      </c>
      <c r="B28" s="49">
        <v>-0.1931453</v>
      </c>
      <c r="C28" s="49">
        <v>0.01878686</v>
      </c>
      <c r="D28" s="49">
        <v>0.4866014</v>
      </c>
      <c r="E28" s="49">
        <v>0.6046309</v>
      </c>
      <c r="F28" s="49">
        <v>0.4894998</v>
      </c>
      <c r="G28" s="49">
        <v>0.3043398</v>
      </c>
    </row>
    <row r="29" spans="1:7" ht="12.75">
      <c r="A29" t="s">
        <v>37</v>
      </c>
      <c r="B29" s="49">
        <v>0.02580577</v>
      </c>
      <c r="C29" s="49">
        <v>-0.09747556</v>
      </c>
      <c r="D29" s="49">
        <v>-0.0002075791</v>
      </c>
      <c r="E29" s="49">
        <v>0.1343887</v>
      </c>
      <c r="F29" s="49">
        <v>0.0889895</v>
      </c>
      <c r="G29" s="49">
        <v>0.02444805</v>
      </c>
    </row>
    <row r="30" spans="1:7" ht="12.75">
      <c r="A30" t="s">
        <v>38</v>
      </c>
      <c r="B30" s="49">
        <v>0.04200535</v>
      </c>
      <c r="C30" s="49">
        <v>0.02937051</v>
      </c>
      <c r="D30" s="49">
        <v>-0.06531251</v>
      </c>
      <c r="E30" s="49">
        <v>-0.1516461</v>
      </c>
      <c r="F30" s="49">
        <v>0.2097065</v>
      </c>
      <c r="G30" s="49">
        <v>-0.01105485</v>
      </c>
    </row>
    <row r="31" spans="1:7" ht="12.75">
      <c r="A31" t="s">
        <v>39</v>
      </c>
      <c r="B31" s="49">
        <v>0.005835965</v>
      </c>
      <c r="C31" s="49">
        <v>-0.04256044</v>
      </c>
      <c r="D31" s="49">
        <v>-0.01148714</v>
      </c>
      <c r="E31" s="49">
        <v>0.001317977</v>
      </c>
      <c r="F31" s="49">
        <v>0.03618906</v>
      </c>
      <c r="G31" s="49">
        <v>-0.007010526</v>
      </c>
    </row>
    <row r="32" spans="1:7" ht="12.75">
      <c r="A32" t="s">
        <v>40</v>
      </c>
      <c r="B32" s="49">
        <v>0.02253396</v>
      </c>
      <c r="C32" s="49">
        <v>0.02681283</v>
      </c>
      <c r="D32" s="49">
        <v>0.08640275</v>
      </c>
      <c r="E32" s="49">
        <v>0.07003082</v>
      </c>
      <c r="F32" s="49">
        <v>0.08722833</v>
      </c>
      <c r="G32" s="49">
        <v>0.05898023</v>
      </c>
    </row>
    <row r="33" spans="1:7" ht="12.75">
      <c r="A33" t="s">
        <v>41</v>
      </c>
      <c r="B33" s="49">
        <v>0.1243065</v>
      </c>
      <c r="C33" s="49">
        <v>0.08198233</v>
      </c>
      <c r="D33" s="49">
        <v>0.0983896</v>
      </c>
      <c r="E33" s="49">
        <v>0.1248027</v>
      </c>
      <c r="F33" s="49">
        <v>0.1044439</v>
      </c>
      <c r="G33" s="49">
        <v>0.1053604</v>
      </c>
    </row>
    <row r="34" spans="1:7" ht="12.75">
      <c r="A34" t="s">
        <v>42</v>
      </c>
      <c r="B34" s="49">
        <v>-0.0119066</v>
      </c>
      <c r="C34" s="49">
        <v>-0.005776942</v>
      </c>
      <c r="D34" s="49">
        <v>-0.01120899</v>
      </c>
      <c r="E34" s="49">
        <v>-0.01488239</v>
      </c>
      <c r="F34" s="49">
        <v>-0.03060364</v>
      </c>
      <c r="G34" s="49">
        <v>-0.01349296</v>
      </c>
    </row>
    <row r="35" spans="1:7" ht="12.75">
      <c r="A35" t="s">
        <v>43</v>
      </c>
      <c r="B35" s="49">
        <v>-0.001817621</v>
      </c>
      <c r="C35" s="49">
        <v>-0.00352825</v>
      </c>
      <c r="D35" s="49">
        <v>-3.750113E-05</v>
      </c>
      <c r="E35" s="49">
        <v>-0.0007569659</v>
      </c>
      <c r="F35" s="49">
        <v>-0.0008167842</v>
      </c>
      <c r="G35" s="49">
        <v>-0.001412605</v>
      </c>
    </row>
    <row r="36" spans="1:6" ht="12.75">
      <c r="A36" t="s">
        <v>44</v>
      </c>
      <c r="B36" s="49">
        <v>21.59729</v>
      </c>
      <c r="C36" s="49">
        <v>21.59729</v>
      </c>
      <c r="D36" s="49">
        <v>21.60645</v>
      </c>
      <c r="E36" s="49">
        <v>21.60339</v>
      </c>
      <c r="F36" s="49">
        <v>21.6095</v>
      </c>
    </row>
    <row r="37" spans="1:6" ht="12.75">
      <c r="A37" t="s">
        <v>45</v>
      </c>
      <c r="B37" s="49">
        <v>-0.1592</v>
      </c>
      <c r="C37" s="49">
        <v>-0.03356934</v>
      </c>
      <c r="D37" s="49">
        <v>0.01525879</v>
      </c>
      <c r="E37" s="49">
        <v>0.07629395</v>
      </c>
      <c r="F37" s="49">
        <v>0.1083374</v>
      </c>
    </row>
    <row r="38" spans="1:7" ht="12.75">
      <c r="A38" t="s">
        <v>55</v>
      </c>
      <c r="B38" s="49">
        <v>-0.0002234695</v>
      </c>
      <c r="C38" s="49">
        <v>0.0001012745</v>
      </c>
      <c r="D38" s="49">
        <v>1.377971E-05</v>
      </c>
      <c r="E38" s="49">
        <v>8.823729E-05</v>
      </c>
      <c r="F38" s="49">
        <v>-0.0001240217</v>
      </c>
      <c r="G38" s="49">
        <v>0.0001787451</v>
      </c>
    </row>
    <row r="39" spans="1:7" ht="12.75">
      <c r="A39" t="s">
        <v>56</v>
      </c>
      <c r="B39" s="49">
        <v>0.0001283808</v>
      </c>
      <c r="C39" s="49">
        <v>-0.0001119029</v>
      </c>
      <c r="D39" s="49">
        <v>-4.660715E-05</v>
      </c>
      <c r="E39" s="49">
        <v>1.926659E-05</v>
      </c>
      <c r="F39" s="49">
        <v>0.000111734</v>
      </c>
      <c r="G39" s="49">
        <v>0.001006644</v>
      </c>
    </row>
    <row r="40" spans="2:7" ht="12.75">
      <c r="B40" t="s">
        <v>46</v>
      </c>
      <c r="C40">
        <v>-0.003754</v>
      </c>
      <c r="D40" t="s">
        <v>47</v>
      </c>
      <c r="E40">
        <v>3.117509</v>
      </c>
      <c r="F40" t="s">
        <v>48</v>
      </c>
      <c r="G40">
        <v>55.061303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-0.00022346959807740106</v>
      </c>
      <c r="C50">
        <f>-0.017/(C7*C7+C22*C22)*(C21*C22+C6*C7)</f>
        <v>0.00010127451594133029</v>
      </c>
      <c r="D50">
        <f>-0.017/(D7*D7+D22*D22)*(D21*D22+D6*D7)</f>
        <v>1.377970729879969E-05</v>
      </c>
      <c r="E50">
        <f>-0.017/(E7*E7+E22*E22)*(E21*E22+E6*E7)</f>
        <v>8.823728880442241E-05</v>
      </c>
      <c r="F50">
        <f>-0.017/(F7*F7+F22*F22)*(F21*F22+F6*F7)</f>
        <v>-0.00012402174191942424</v>
      </c>
      <c r="G50">
        <f>(B50*B$4+C50*C$4+D50*D$4+E50*E$4+F50*F$4)/SUM(B$4:F$4)</f>
        <v>-3.073042790995738E-08</v>
      </c>
    </row>
    <row r="51" spans="1:7" ht="12.75">
      <c r="A51" t="s">
        <v>59</v>
      </c>
      <c r="B51">
        <f>-0.017/(B7*B7+B22*B22)*(B21*B7-B6*B22)</f>
        <v>0.00012838076014012184</v>
      </c>
      <c r="C51">
        <f>-0.017/(C7*C7+C22*C22)*(C21*C7-C6*C22)</f>
        <v>-0.0001119029214996794</v>
      </c>
      <c r="D51">
        <f>-0.017/(D7*D7+D22*D22)*(D21*D7-D6*D22)</f>
        <v>-4.660715190127966E-05</v>
      </c>
      <c r="E51">
        <f>-0.017/(E7*E7+E22*E22)*(E21*E7-E6*E22)</f>
        <v>1.9266586842971473E-05</v>
      </c>
      <c r="F51">
        <f>-0.017/(F7*F7+F22*F22)*(F21*F7-F6*F22)</f>
        <v>0.00011173397761321092</v>
      </c>
      <c r="G51">
        <f>(B51*B$4+C51*C$4+D51*D$4+E51*E$4+F51*F$4)/SUM(B$4:F$4)</f>
        <v>2.0915493108582226E-08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9999.93129762058</v>
      </c>
      <c r="C62">
        <f>C7+(2/0.017)*(C8*C50-C23*C51)</f>
        <v>9999.936559902915</v>
      </c>
      <c r="D62">
        <f>D7+(2/0.017)*(D8*D50-D23*D51)</f>
        <v>9999.991338401633</v>
      </c>
      <c r="E62">
        <f>E7+(2/0.017)*(E8*E50-E23*E51)</f>
        <v>9999.995204186767</v>
      </c>
      <c r="F62">
        <f>F7+(2/0.017)*(F8*F50-F23*F51)</f>
        <v>9999.947537902039</v>
      </c>
    </row>
    <row r="63" spans="1:6" ht="12.75">
      <c r="A63" t="s">
        <v>67</v>
      </c>
      <c r="B63">
        <f>B8+(3/0.017)*(B9*B50-B24*B51)</f>
        <v>1.7759061093035233</v>
      </c>
      <c r="C63">
        <f>C8+(3/0.017)*(C9*C50-C24*C51)</f>
        <v>-4.198104887956926</v>
      </c>
      <c r="D63">
        <f>D8+(3/0.017)*(D9*D50-D24*D51)</f>
        <v>-1.095941290201151</v>
      </c>
      <c r="E63">
        <f>E8+(3/0.017)*(E9*E50-E24*E51)</f>
        <v>-1.2036416255506495</v>
      </c>
      <c r="F63">
        <f>F8+(3/0.017)*(F9*F50-F24*F51)</f>
        <v>2.0330857976977432</v>
      </c>
    </row>
    <row r="64" spans="1:6" ht="12.75">
      <c r="A64" t="s">
        <v>68</v>
      </c>
      <c r="B64">
        <f>B9+(4/0.017)*(B10*B50-B25*B51)</f>
        <v>-0.5545447958644311</v>
      </c>
      <c r="C64">
        <f>C9+(4/0.017)*(C10*C50-C25*C51)</f>
        <v>0.4306496528985095</v>
      </c>
      <c r="D64">
        <f>D9+(4/0.017)*(D10*D50-D25*D51)</f>
        <v>0.2739431293677568</v>
      </c>
      <c r="E64">
        <f>E9+(4/0.017)*(E10*E50-E25*E51)</f>
        <v>-0.10882023433657174</v>
      </c>
      <c r="F64">
        <f>F9+(4/0.017)*(F10*F50-F25*F51)</f>
        <v>-0.4179012256079131</v>
      </c>
    </row>
    <row r="65" spans="1:6" ht="12.75">
      <c r="A65" t="s">
        <v>69</v>
      </c>
      <c r="B65">
        <f>B10+(5/0.017)*(B11*B50-B26*B51)</f>
        <v>0.5474175439179094</v>
      </c>
      <c r="C65">
        <f>C10+(5/0.017)*(C11*C50-C26*C51)</f>
        <v>1.809437821272234</v>
      </c>
      <c r="D65">
        <f>D10+(5/0.017)*(D11*D50-D26*D51)</f>
        <v>0.8701416208153125</v>
      </c>
      <c r="E65">
        <f>E10+(5/0.017)*(E11*E50-E26*E51)</f>
        <v>1.197668843719961</v>
      </c>
      <c r="F65">
        <f>F10+(5/0.017)*(F11*F50-F26*F51)</f>
        <v>-0.964676344541259</v>
      </c>
    </row>
    <row r="66" spans="1:6" ht="12.75">
      <c r="A66" t="s">
        <v>70</v>
      </c>
      <c r="B66">
        <f>B11+(6/0.017)*(B12*B50-B27*B51)</f>
        <v>3.9561756375936574</v>
      </c>
      <c r="C66">
        <f>C11+(6/0.017)*(C12*C50-C27*C51)</f>
        <v>2.3563402994106095</v>
      </c>
      <c r="D66">
        <f>D11+(6/0.017)*(D12*D50-D27*D51)</f>
        <v>2.7541699950856784</v>
      </c>
      <c r="E66">
        <f>E11+(6/0.017)*(E12*E50-E27*E51)</f>
        <v>2.6375671245268655</v>
      </c>
      <c r="F66">
        <f>F11+(6/0.017)*(F12*F50-F27*F51)</f>
        <v>14.308075102410923</v>
      </c>
    </row>
    <row r="67" spans="1:6" ht="12.75">
      <c r="A67" t="s">
        <v>71</v>
      </c>
      <c r="B67">
        <f>B12+(7/0.017)*(B13*B50-B28*B51)</f>
        <v>-0.0930392598481088</v>
      </c>
      <c r="C67">
        <f>C12+(7/0.017)*(C13*C50-C28*C51)</f>
        <v>0.06711059943833868</v>
      </c>
      <c r="D67">
        <f>D12+(7/0.017)*(D13*D50-D28*D51)</f>
        <v>0.10008033431078374</v>
      </c>
      <c r="E67">
        <f>E12+(7/0.017)*(E13*E50-E28*E51)</f>
        <v>0.3862191568830156</v>
      </c>
      <c r="F67">
        <f>F12+(7/0.017)*(F13*F50-F28*F51)</f>
        <v>-0.19403452664592172</v>
      </c>
    </row>
    <row r="68" spans="1:6" ht="12.75">
      <c r="A68" t="s">
        <v>72</v>
      </c>
      <c r="B68">
        <f>B13+(8/0.017)*(B14*B50-B29*B51)</f>
        <v>-0.05535638855135899</v>
      </c>
      <c r="C68">
        <f>C13+(8/0.017)*(C14*C50-C29*C51)</f>
        <v>-0.036372324936541994</v>
      </c>
      <c r="D68">
        <f>D13+(8/0.017)*(D14*D50-D29*D51)</f>
        <v>-0.007570468918447993</v>
      </c>
      <c r="E68">
        <f>E13+(8/0.017)*(E14*E50-E29*E51)</f>
        <v>-0.09499974721334101</v>
      </c>
      <c r="F68">
        <f>F13+(8/0.017)*(F14*F50-F29*F51)</f>
        <v>-0.015863853091941393</v>
      </c>
    </row>
    <row r="69" spans="1:6" ht="12.75">
      <c r="A69" t="s">
        <v>73</v>
      </c>
      <c r="B69">
        <f>B14+(9/0.017)*(B15*B50-B30*B51)</f>
        <v>0.00026893318981931896</v>
      </c>
      <c r="C69">
        <f>C14+(9/0.017)*(C15*C50-C30*C51)</f>
        <v>0.0764456059473654</v>
      </c>
      <c r="D69">
        <f>D14+(9/0.017)*(D15*D50-D30*D51)</f>
        <v>0.04687770188010982</v>
      </c>
      <c r="E69">
        <f>E14+(9/0.017)*(E15*E50-E30*E51)</f>
        <v>0.13731104406764233</v>
      </c>
      <c r="F69">
        <f>F14+(9/0.017)*(F15*F50-F30*F51)</f>
        <v>0.07619310257522852</v>
      </c>
    </row>
    <row r="70" spans="1:6" ht="12.75">
      <c r="A70" t="s">
        <v>74</v>
      </c>
      <c r="B70">
        <f>B15+(10/0.017)*(B16*B50-B31*B51)</f>
        <v>-0.30529462353475856</v>
      </c>
      <c r="C70">
        <f>C15+(10/0.017)*(C16*C50-C31*C51)</f>
        <v>-0.05334899851237807</v>
      </c>
      <c r="D70">
        <f>D15+(10/0.017)*(D16*D50-D31*D51)</f>
        <v>-0.029352121844651607</v>
      </c>
      <c r="E70">
        <f>E15+(10/0.017)*(E16*E50-E31*E51)</f>
        <v>-0.03652279069561449</v>
      </c>
      <c r="F70">
        <f>F15+(10/0.017)*(F16*F50-F31*F51)</f>
        <v>-0.3489091803694295</v>
      </c>
    </row>
    <row r="71" spans="1:6" ht="12.75">
      <c r="A71" t="s">
        <v>75</v>
      </c>
      <c r="B71">
        <f>B16+(11/0.017)*(B17*B50-B32*B51)</f>
        <v>-0.017126331132794832</v>
      </c>
      <c r="C71">
        <f>C16+(11/0.017)*(C17*C50-C32*C51)</f>
        <v>-0.0004859825364662491</v>
      </c>
      <c r="D71">
        <f>D16+(11/0.017)*(D17*D50-D32*D51)</f>
        <v>-0.009818339241957156</v>
      </c>
      <c r="E71">
        <f>E16+(11/0.017)*(E17*E50-E32*E51)</f>
        <v>-0.012451287124730651</v>
      </c>
      <c r="F71">
        <f>F16+(11/0.017)*(F17*F50-F32*F51)</f>
        <v>-0.07972147692355558</v>
      </c>
    </row>
    <row r="72" spans="1:6" ht="12.75">
      <c r="A72" t="s">
        <v>76</v>
      </c>
      <c r="B72">
        <f>B17+(12/0.017)*(B18*B50-B33*B51)</f>
        <v>-0.028376434999967136</v>
      </c>
      <c r="C72">
        <f>C17+(12/0.017)*(C18*C50-C33*C51)</f>
        <v>-0.03181175431623678</v>
      </c>
      <c r="D72">
        <f>D17+(12/0.017)*(D18*D50-D33*D51)</f>
        <v>-0.04808890175467208</v>
      </c>
      <c r="E72">
        <f>E17+(12/0.017)*(E18*E50-E33*E51)</f>
        <v>-0.06910021526934516</v>
      </c>
      <c r="F72">
        <f>F17+(12/0.017)*(F18*F50-F33*F51)</f>
        <v>-0.055572851483065955</v>
      </c>
    </row>
    <row r="73" spans="1:6" ht="12.75">
      <c r="A73" t="s">
        <v>77</v>
      </c>
      <c r="B73">
        <f>B18+(13/0.017)*(B19*B50-B34*B51)</f>
        <v>0.02124511069826219</v>
      </c>
      <c r="C73">
        <f>C18+(13/0.017)*(C19*C50-C34*C51)</f>
        <v>0.010039686460553011</v>
      </c>
      <c r="D73">
        <f>D18+(13/0.017)*(D19*D50-D34*D51)</f>
        <v>0.005226936388900175</v>
      </c>
      <c r="E73">
        <f>E18+(13/0.017)*(E19*E50-E34*E51)</f>
        <v>0.016757452703327992</v>
      </c>
      <c r="F73">
        <f>F18+(13/0.017)*(F19*F50-F34*F51)</f>
        <v>-0.0038343152308547325</v>
      </c>
    </row>
    <row r="74" spans="1:6" ht="12.75">
      <c r="A74" t="s">
        <v>78</v>
      </c>
      <c r="B74">
        <f>B19+(14/0.017)*(B20*B50-B35*B51)</f>
        <v>-0.21310640818934481</v>
      </c>
      <c r="C74">
        <f>C19+(14/0.017)*(C20*C50-C35*C51)</f>
        <v>-0.19662072227121574</v>
      </c>
      <c r="D74">
        <f>D19+(14/0.017)*(D20*D50-D35*D51)</f>
        <v>-0.1998269063330001</v>
      </c>
      <c r="E74">
        <f>E19+(14/0.017)*(E20*E50-E35*E51)</f>
        <v>-0.20062279716351747</v>
      </c>
      <c r="F74">
        <f>F19+(14/0.017)*(F20*F50-F35*F51)</f>
        <v>-0.1569573168439954</v>
      </c>
    </row>
    <row r="75" spans="1:6" ht="12.75">
      <c r="A75" t="s">
        <v>79</v>
      </c>
      <c r="B75" s="49">
        <f>B20</f>
        <v>-0.002248083</v>
      </c>
      <c r="C75" s="49">
        <f>C20</f>
        <v>-0.004762147</v>
      </c>
      <c r="D75" s="49">
        <f>D20</f>
        <v>-0.005442984</v>
      </c>
      <c r="E75" s="49">
        <f>E20</f>
        <v>-0.0007597451</v>
      </c>
      <c r="F75" s="49">
        <f>F20</f>
        <v>0.0003639696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44.197310821926614</v>
      </c>
      <c r="C82">
        <f>C22+(2/0.017)*(C8*C51+C23*C50)</f>
        <v>19.168551615815023</v>
      </c>
      <c r="D82">
        <f>D22+(2/0.017)*(D8*D51+D23*D50)</f>
        <v>-17.42606308972231</v>
      </c>
      <c r="E82">
        <f>E22+(2/0.017)*(E8*E51+E23*E50)</f>
        <v>-5.2367465149338805</v>
      </c>
      <c r="F82">
        <f>F22+(2/0.017)*(F8*F51+F23*F50)</f>
        <v>-42.659480127867134</v>
      </c>
    </row>
    <row r="83" spans="1:6" ht="12.75">
      <c r="A83" t="s">
        <v>82</v>
      </c>
      <c r="B83">
        <f>B23+(3/0.017)*(B9*B51+B24*B50)</f>
        <v>1.7054113039856365</v>
      </c>
      <c r="C83">
        <f>C23+(3/0.017)*(C9*C51+C24*C50)</f>
        <v>-1.0539166573458947</v>
      </c>
      <c r="D83">
        <f>D23+(3/0.017)*(D9*D51+D24*D50)</f>
        <v>-1.2567868546342673</v>
      </c>
      <c r="E83">
        <f>E23+(3/0.017)*(E9*E51+E24*E50)</f>
        <v>-3.3148953410467143</v>
      </c>
      <c r="F83">
        <f>F23+(3/0.017)*(F9*F51+F24*F50)</f>
        <v>1.789182048775021</v>
      </c>
    </row>
    <row r="84" spans="1:6" ht="12.75">
      <c r="A84" t="s">
        <v>83</v>
      </c>
      <c r="B84">
        <f>B24+(4/0.017)*(B10*B51+B25*B50)</f>
        <v>-2.846357464830916</v>
      </c>
      <c r="C84">
        <f>C24+(4/0.017)*(C10*C51+C25*C50)</f>
        <v>-0.9883158193760455</v>
      </c>
      <c r="D84">
        <f>D24+(4/0.017)*(D10*D51+D25*D50)</f>
        <v>0.1779289226388012</v>
      </c>
      <c r="E84">
        <f>E24+(4/0.017)*(E10*E51+E25*E50)</f>
        <v>2.3167154930590996</v>
      </c>
      <c r="F84">
        <f>F24+(4/0.017)*(F10*F51+F25*F50)</f>
        <v>-1.145481282502867</v>
      </c>
    </row>
    <row r="85" spans="1:6" ht="12.75">
      <c r="A85" t="s">
        <v>84</v>
      </c>
      <c r="B85">
        <f>B25+(5/0.017)*(B11*B51+B26*B50)</f>
        <v>0.5013476357529001</v>
      </c>
      <c r="C85">
        <f>C25+(5/0.017)*(C11*C51+C26*C50)</f>
        <v>-0.9011285708938959</v>
      </c>
      <c r="D85">
        <f>D25+(5/0.017)*(D11*D51+D26*D50)</f>
        <v>-0.366740924482981</v>
      </c>
      <c r="E85">
        <f>E25+(5/0.017)*(E11*E51+E26*E50)</f>
        <v>-0.7801371810596796</v>
      </c>
      <c r="F85">
        <f>F25+(5/0.017)*(F11*F51+F26*F50)</f>
        <v>-1.888185790916733</v>
      </c>
    </row>
    <row r="86" spans="1:6" ht="12.75">
      <c r="A86" t="s">
        <v>85</v>
      </c>
      <c r="B86">
        <f>B26+(6/0.017)*(B12*B51+B27*B50)</f>
        <v>0.16346469581529643</v>
      </c>
      <c r="C86">
        <f>C26+(6/0.017)*(C12*C51+C27*C50)</f>
        <v>0.6258565114351626</v>
      </c>
      <c r="D86">
        <f>D26+(6/0.017)*(D12*D51+D27*D50)</f>
        <v>0.126550426743842</v>
      </c>
      <c r="E86">
        <f>E26+(6/0.017)*(E12*E51+E27*E50)</f>
        <v>0.42782229244078096</v>
      </c>
      <c r="F86">
        <f>F26+(6/0.017)*(F12*F51+F27*F50)</f>
        <v>1.2925259589293472</v>
      </c>
    </row>
    <row r="87" spans="1:6" ht="12.75">
      <c r="A87" t="s">
        <v>86</v>
      </c>
      <c r="B87">
        <f>B27+(7/0.017)*(B13*B51+B28*B50)</f>
        <v>0.18401046119922487</v>
      </c>
      <c r="C87">
        <f>C27+(7/0.017)*(C13*C51+C28*C50)</f>
        <v>-0.2015719262106324</v>
      </c>
      <c r="D87">
        <f>D27+(7/0.017)*(D13*D51+D28*D50)</f>
        <v>-0.16910056560514491</v>
      </c>
      <c r="E87">
        <f>E27+(7/0.017)*(E13*E51+E28*E50)</f>
        <v>-0.2610742188082417</v>
      </c>
      <c r="F87">
        <f>F27+(7/0.017)*(F13*F51+F28*F50)</f>
        <v>0.17470945702448024</v>
      </c>
    </row>
    <row r="88" spans="1:6" ht="12.75">
      <c r="A88" t="s">
        <v>87</v>
      </c>
      <c r="B88">
        <f>B28+(8/0.017)*(B14*B51+B29*B50)</f>
        <v>-0.19786631020328813</v>
      </c>
      <c r="C88">
        <f>C28+(8/0.017)*(C14*C51+C29*C50)</f>
        <v>0.010064548185351957</v>
      </c>
      <c r="D88">
        <f>D28+(8/0.017)*(D14*D51+D29*D50)</f>
        <v>0.4855319195663634</v>
      </c>
      <c r="E88">
        <f>E28+(8/0.017)*(E14*E51+E29*E50)</f>
        <v>0.6114573988307865</v>
      </c>
      <c r="F88">
        <f>F28+(8/0.017)*(F14*F51+F29*F50)</f>
        <v>0.4877487930704914</v>
      </c>
    </row>
    <row r="89" spans="1:6" ht="12.75">
      <c r="A89" t="s">
        <v>88</v>
      </c>
      <c r="B89">
        <f>B29+(9/0.017)*(B15*B51+B30*B50)</f>
        <v>-4.530833260966635E-05</v>
      </c>
      <c r="C89">
        <f>C29+(9/0.017)*(C15*C51+C30*C50)</f>
        <v>-0.09290555180339168</v>
      </c>
      <c r="D89">
        <f>D29+(9/0.017)*(D15*D51+D30*D50)</f>
        <v>3.0038384725374794E-05</v>
      </c>
      <c r="E89">
        <f>E29+(9/0.017)*(E15*E51+E30*E50)</f>
        <v>0.12693638268832924</v>
      </c>
      <c r="F89">
        <f>F29+(9/0.017)*(F15*F51+F30*F50)</f>
        <v>0.05438818772661733</v>
      </c>
    </row>
    <row r="90" spans="1:6" ht="12.75">
      <c r="A90" t="s">
        <v>89</v>
      </c>
      <c r="B90">
        <f>B30+(10/0.017)*(B16*B51+B31*B50)</f>
        <v>0.039871029876593335</v>
      </c>
      <c r="C90">
        <f>C30+(10/0.017)*(C16*C51+C31*C50)</f>
        <v>0.026821750669950524</v>
      </c>
      <c r="D90">
        <f>D30+(10/0.017)*(D16*D51+D31*D50)</f>
        <v>-0.0650775693124592</v>
      </c>
      <c r="E90">
        <f>E30+(10/0.017)*(E16*E51+E31*E50)</f>
        <v>-0.1516640843955617</v>
      </c>
      <c r="F90">
        <f>F30+(10/0.017)*(F16*F51+F31*F50)</f>
        <v>0.20198157864349098</v>
      </c>
    </row>
    <row r="91" spans="1:6" ht="12.75">
      <c r="A91" t="s">
        <v>90</v>
      </c>
      <c r="B91">
        <f>B31+(11/0.017)*(B17*B51+B32*B50)</f>
        <v>0.000940656055989952</v>
      </c>
      <c r="C91">
        <f>C31+(11/0.017)*(C17*C51+C32*C50)</f>
        <v>-0.03789800435141377</v>
      </c>
      <c r="D91">
        <f>D31+(11/0.017)*(D17*D51+D32*D50)</f>
        <v>-0.009166618380957278</v>
      </c>
      <c r="E91">
        <f>E31+(11/0.017)*(E17*E51+E32*E50)</f>
        <v>0.004452729951268163</v>
      </c>
      <c r="F91">
        <f>F31+(11/0.017)*(F17*F51+F32*F50)</f>
        <v>0.02563171661557922</v>
      </c>
    </row>
    <row r="92" spans="1:6" ht="12.75">
      <c r="A92" t="s">
        <v>91</v>
      </c>
      <c r="B92">
        <f>B32+(12/0.017)*(B18*B51+B33*B50)</f>
        <v>0.001435195094014921</v>
      </c>
      <c r="C92">
        <f>C32+(12/0.017)*(C18*C51+C33*C50)</f>
        <v>0.03064309452076722</v>
      </c>
      <c r="D92">
        <f>D32+(12/0.017)*(D18*D51+D33*D50)</f>
        <v>0.08710541356473142</v>
      </c>
      <c r="E92">
        <f>E32+(12/0.017)*(E18*E51+E33*E50)</f>
        <v>0.07821315735222173</v>
      </c>
      <c r="F92">
        <f>F32+(12/0.017)*(F18*F51+F33*F50)</f>
        <v>0.07640181157440419</v>
      </c>
    </row>
    <row r="93" spans="1:6" ht="12.75">
      <c r="A93" t="s">
        <v>92</v>
      </c>
      <c r="B93">
        <f>B33+(13/0.017)*(B19*B51+B34*B50)</f>
        <v>0.10536031192266296</v>
      </c>
      <c r="C93">
        <f>C33+(13/0.017)*(C19*C51+C34*C50)</f>
        <v>0.09829851244363186</v>
      </c>
      <c r="D93">
        <f>D33+(13/0.017)*(D19*D51+D34*D50)</f>
        <v>0.1053912168597826</v>
      </c>
      <c r="E93">
        <f>E33+(13/0.017)*(E19*E51+E34*E50)</f>
        <v>0.12084330833240231</v>
      </c>
      <c r="F93">
        <f>F33+(13/0.017)*(F19*F51+F34*F50)</f>
        <v>0.09393210566363784</v>
      </c>
    </row>
    <row r="94" spans="1:6" ht="12.75">
      <c r="A94" t="s">
        <v>93</v>
      </c>
      <c r="B94">
        <f>B34+(14/0.017)*(B20*B51+B35*B50)</f>
        <v>-0.011809775645940858</v>
      </c>
      <c r="C94">
        <f>C34+(14/0.017)*(C20*C51+C35*C50)</f>
        <v>-0.005632349710907465</v>
      </c>
      <c r="D94">
        <f>D34+(14/0.017)*(D20*D51+D35*D50)</f>
        <v>-0.011000500989126328</v>
      </c>
      <c r="E94">
        <f>E34+(14/0.017)*(E20*E51+E35*E50)</f>
        <v>-0.01494945025832559</v>
      </c>
      <c r="F94">
        <f>F34+(14/0.017)*(F20*F51+F35*F50)</f>
        <v>-0.03048672618908684</v>
      </c>
    </row>
    <row r="95" spans="1:6" ht="12.75">
      <c r="A95" t="s">
        <v>94</v>
      </c>
      <c r="B95" s="49">
        <f>B35</f>
        <v>-0.001817621</v>
      </c>
      <c r="C95" s="49">
        <f>C35</f>
        <v>-0.00352825</v>
      </c>
      <c r="D95" s="49">
        <f>D35</f>
        <v>-3.750113E-05</v>
      </c>
      <c r="E95" s="49">
        <f>E35</f>
        <v>-0.0007569659</v>
      </c>
      <c r="F95" s="49">
        <f>F35</f>
        <v>-0.0008167842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1.7759183102848806</v>
      </c>
      <c r="C103">
        <f>C63*10000/C62</f>
        <v>-4.198131520944052</v>
      </c>
      <c r="D103">
        <f>D63*10000/D62</f>
        <v>-1.0959422394623022</v>
      </c>
      <c r="E103">
        <f>E63*10000/E62</f>
        <v>-1.2036422027949698</v>
      </c>
      <c r="F103">
        <f>F63*10000/F62</f>
        <v>2.0330964637483278</v>
      </c>
      <c r="G103">
        <f>AVERAGE(C103:E103)</f>
        <v>-2.165905321067108</v>
      </c>
      <c r="H103">
        <f>STDEV(C103:E103)</f>
        <v>1.7607831542030317</v>
      </c>
      <c r="I103">
        <f>(B103*B4+C103*C4+D103*D4+E103*E4+F103*F4)/SUM(B4:F4)</f>
        <v>-1.034387875439128</v>
      </c>
      <c r="K103">
        <f>(LN(H103)+LN(H123))/2-LN(K114*K115^3)</f>
        <v>-3.4837272300714943</v>
      </c>
    </row>
    <row r="104" spans="1:11" ht="12.75">
      <c r="A104" t="s">
        <v>68</v>
      </c>
      <c r="B104">
        <f>B64*10000/B62</f>
        <v>-0.5545486057453028</v>
      </c>
      <c r="C104">
        <f>C64*10000/C62</f>
        <v>0.4306523849614207</v>
      </c>
      <c r="D104">
        <f>D64*10000/D62</f>
        <v>0.2739433666464985</v>
      </c>
      <c r="E104">
        <f>E64*10000/E62</f>
        <v>-0.10882028652474876</v>
      </c>
      <c r="F104">
        <f>F64*10000/F62</f>
        <v>-0.4179034180169185</v>
      </c>
      <c r="G104">
        <f>AVERAGE(C104:E104)</f>
        <v>0.19859182169439016</v>
      </c>
      <c r="H104">
        <f>STDEV(C104:E104)</f>
        <v>0.27751771531761416</v>
      </c>
      <c r="I104">
        <f>(B104*B4+C104*C4+D104*D4+E104*E4+F104*F4)/SUM(B4:F4)</f>
        <v>0.0071741406941855474</v>
      </c>
      <c r="K104">
        <f>(LN(H104)+LN(H124))/2-LN(K114*K115^4)</f>
        <v>-3.669908925234706</v>
      </c>
    </row>
    <row r="105" spans="1:11" ht="12.75">
      <c r="A105" t="s">
        <v>69</v>
      </c>
      <c r="B105">
        <f>B65*10000/B62</f>
        <v>0.5474213048325282</v>
      </c>
      <c r="C105">
        <f>C65*10000/C62</f>
        <v>1.809449300436163</v>
      </c>
      <c r="D105">
        <f>D65*10000/D62</f>
        <v>0.8701423744976895</v>
      </c>
      <c r="E105">
        <f>E65*10000/E62</f>
        <v>1.1976694180998453</v>
      </c>
      <c r="F105">
        <f>F65*10000/F62</f>
        <v>-0.9646814054622984</v>
      </c>
      <c r="G105">
        <f>AVERAGE(C105:E105)</f>
        <v>1.2924203643445658</v>
      </c>
      <c r="H105">
        <f>STDEV(C105:E105)</f>
        <v>0.47676795366267966</v>
      </c>
      <c r="I105">
        <f>(B105*B4+C105*C4+D105*D4+E105*E4+F105*F4)/SUM(B4:F4)</f>
        <v>0.8832776530155838</v>
      </c>
      <c r="K105">
        <f>(LN(H105)+LN(H125))/2-LN(K114*K115^5)</f>
        <v>-3.702391873988074</v>
      </c>
    </row>
    <row r="106" spans="1:11" ht="12.75">
      <c r="A106" t="s">
        <v>70</v>
      </c>
      <c r="B106">
        <f>B66*10000/B62</f>
        <v>3.9562028176483612</v>
      </c>
      <c r="C106">
        <f>C66*10000/C62</f>
        <v>2.3563552481511802</v>
      </c>
      <c r="D106">
        <f>D66*10000/D62</f>
        <v>2.7541723806391776</v>
      </c>
      <c r="E106">
        <f>E66*10000/E62</f>
        <v>2.637568389455404</v>
      </c>
      <c r="F106">
        <f>F66*10000/F62</f>
        <v>14.308150165968488</v>
      </c>
      <c r="G106">
        <f>AVERAGE(C106:E106)</f>
        <v>2.582698672748587</v>
      </c>
      <c r="H106">
        <f>STDEV(C106:E106)</f>
        <v>0.20450582408298018</v>
      </c>
      <c r="I106">
        <f>(B106*B4+C106*C4+D106*D4+E106*E4+F106*F4)/SUM(B4:F4)</f>
        <v>4.346476644587427</v>
      </c>
      <c r="K106">
        <f>(LN(H106)+LN(H126))/2-LN(K114*K115^6)</f>
        <v>-3.5884919528073764</v>
      </c>
    </row>
    <row r="107" spans="1:11" ht="12.75">
      <c r="A107" t="s">
        <v>71</v>
      </c>
      <c r="B107">
        <f>B67*10000/B62</f>
        <v>-0.0930398990543534</v>
      </c>
      <c r="C107">
        <f>C67*10000/C62</f>
        <v>0.06711102519133404</v>
      </c>
      <c r="D107">
        <f>D67*10000/D62</f>
        <v>0.10008042099642485</v>
      </c>
      <c r="E107">
        <f>E67*10000/E62</f>
        <v>0.38621934210659875</v>
      </c>
      <c r="F107">
        <f>F67*10000/F62</f>
        <v>-0.19403554459709657</v>
      </c>
      <c r="G107">
        <f>AVERAGE(C107:E107)</f>
        <v>0.18447026276478587</v>
      </c>
      <c r="H107">
        <f>STDEV(C107:E107)</f>
        <v>0.1754957649813522</v>
      </c>
      <c r="I107">
        <f>(B107*B4+C107*C4+D107*D4+E107*E4+F107*F4)/SUM(B4:F4)</f>
        <v>0.09374880764735836</v>
      </c>
      <c r="K107">
        <f>(LN(H107)+LN(H127))/2-LN(K114*K115^7)</f>
        <v>-3.9159743297261356</v>
      </c>
    </row>
    <row r="108" spans="1:9" ht="12.75">
      <c r="A108" t="s">
        <v>72</v>
      </c>
      <c r="B108">
        <f>B68*10000/B62</f>
        <v>-0.055356768865532806</v>
      </c>
      <c r="C108">
        <f>C68*10000/C62</f>
        <v>-0.03637255568438837</v>
      </c>
      <c r="D108">
        <f>D68*10000/D62</f>
        <v>-0.007570475475689795</v>
      </c>
      <c r="E108">
        <f>E68*10000/E62</f>
        <v>-0.09499979277346733</v>
      </c>
      <c r="F108">
        <f>F68*10000/F62</f>
        <v>-0.015863936317479507</v>
      </c>
      <c r="G108">
        <f>AVERAGE(C108:E108)</f>
        <v>-0.04631427464451517</v>
      </c>
      <c r="H108">
        <f>STDEV(C108:E108)</f>
        <v>0.04455445783196642</v>
      </c>
      <c r="I108">
        <f>(B108*B4+C108*C4+D108*D4+E108*E4+F108*F4)/SUM(B4:F4)</f>
        <v>-0.04356360586316437</v>
      </c>
    </row>
    <row r="109" spans="1:9" ht="12.75">
      <c r="A109" t="s">
        <v>73</v>
      </c>
      <c r="B109">
        <f>B69*10000/B62</f>
        <v>0.0002689350374670173</v>
      </c>
      <c r="C109">
        <f>C69*10000/C62</f>
        <v>0.07644609092210837</v>
      </c>
      <c r="D109">
        <f>D69*10000/D62</f>
        <v>0.04687774248372759</v>
      </c>
      <c r="E109">
        <f>E69*10000/E62</f>
        <v>0.1373111099194861</v>
      </c>
      <c r="F109">
        <f>F69*10000/F62</f>
        <v>0.07619350230232669</v>
      </c>
      <c r="G109">
        <f>AVERAGE(C109:E109)</f>
        <v>0.08687831444177403</v>
      </c>
      <c r="H109">
        <f>STDEV(C109:E109)</f>
        <v>0.04611043213976555</v>
      </c>
      <c r="I109">
        <f>(B109*B4+C109*C4+D109*D4+E109*E4+F109*F4)/SUM(B4:F4)</f>
        <v>0.07290388434842703</v>
      </c>
    </row>
    <row r="110" spans="1:11" ht="12.75">
      <c r="A110" t="s">
        <v>74</v>
      </c>
      <c r="B110">
        <f>B70*10000/B62</f>
        <v>-0.3052967209958747</v>
      </c>
      <c r="C110">
        <f>C70*10000/C62</f>
        <v>-0.05334933696108969</v>
      </c>
      <c r="D110">
        <f>D70*10000/D62</f>
        <v>-0.02935214726830269</v>
      </c>
      <c r="E110">
        <f>E70*10000/E62</f>
        <v>-0.03652280821127118</v>
      </c>
      <c r="F110">
        <f>F70*10000/F62</f>
        <v>-0.3489110108297925</v>
      </c>
      <c r="G110">
        <f>AVERAGE(C110:E110)</f>
        <v>-0.039741430813554524</v>
      </c>
      <c r="H110">
        <f>STDEV(C110:E110)</f>
        <v>0.012318113771184582</v>
      </c>
      <c r="I110">
        <f>(B110*B4+C110*C4+D110*D4+E110*E4+F110*F4)/SUM(B4:F4)</f>
        <v>-0.11948367508607532</v>
      </c>
      <c r="K110">
        <f>EXP(AVERAGE(K103:K107))</f>
        <v>0.025423054418232817</v>
      </c>
    </row>
    <row r="111" spans="1:9" ht="12.75">
      <c r="A111" t="s">
        <v>75</v>
      </c>
      <c r="B111">
        <f>B71*10000/B62</f>
        <v>-0.01712644879557316</v>
      </c>
      <c r="C111">
        <f>C71*10000/C62</f>
        <v>-0.0004859856195637378</v>
      </c>
      <c r="D111">
        <f>D71*10000/D62</f>
        <v>-0.009818347746215638</v>
      </c>
      <c r="E111">
        <f>E71*10000/E62</f>
        <v>-0.01245129309613827</v>
      </c>
      <c r="F111">
        <f>F71*10000/F62</f>
        <v>-0.07972189516134294</v>
      </c>
      <c r="G111">
        <f>AVERAGE(C111:E111)</f>
        <v>-0.007585208820639215</v>
      </c>
      <c r="H111">
        <f>STDEV(C111:E111)</f>
        <v>0.006287473884473483</v>
      </c>
      <c r="I111">
        <f>(B111*B4+C111*C4+D111*D4+E111*E4+F111*F4)/SUM(B4:F4)</f>
        <v>-0.01859429135840979</v>
      </c>
    </row>
    <row r="112" spans="1:9" ht="12.75">
      <c r="A112" t="s">
        <v>76</v>
      </c>
      <c r="B112">
        <f>B72*10000/B62</f>
        <v>-0.028376629954166913</v>
      </c>
      <c r="C112">
        <f>C72*10000/C62</f>
        <v>-0.03181195613159532</v>
      </c>
      <c r="D112">
        <f>D72*10000/D62</f>
        <v>-0.04808894340738345</v>
      </c>
      <c r="E112">
        <f>E72*10000/E62</f>
        <v>-0.06910024840853374</v>
      </c>
      <c r="F112">
        <f>F72*10000/F62</f>
        <v>-0.05557314303143332</v>
      </c>
      <c r="G112">
        <f>AVERAGE(C112:E112)</f>
        <v>-0.04966704931583751</v>
      </c>
      <c r="H112">
        <f>STDEV(C112:E112)</f>
        <v>0.018694170185550342</v>
      </c>
      <c r="I112">
        <f>(B112*B4+C112*C4+D112*D4+E112*E4+F112*F4)/SUM(B4:F4)</f>
        <v>-0.04736997985074657</v>
      </c>
    </row>
    <row r="113" spans="1:9" ht="12.75">
      <c r="A113" t="s">
        <v>77</v>
      </c>
      <c r="B113">
        <f>B73*10000/B62</f>
        <v>0.02124525665823057</v>
      </c>
      <c r="C113">
        <f>C73*10000/C62</f>
        <v>0.010039750152825452</v>
      </c>
      <c r="D113">
        <f>D73*10000/D62</f>
        <v>0.005226940916266465</v>
      </c>
      <c r="E113">
        <f>E73*10000/E62</f>
        <v>0.01675746073989319</v>
      </c>
      <c r="F113">
        <f>F73*10000/F62</f>
        <v>-0.0038343353465823894</v>
      </c>
      <c r="G113">
        <f>AVERAGE(C113:E113)</f>
        <v>0.010674717269661703</v>
      </c>
      <c r="H113">
        <f>STDEV(C113:E113)</f>
        <v>0.005791425496400669</v>
      </c>
      <c r="I113">
        <f>(B113*B4+C113*C4+D113*D4+E113*E4+F113*F4)/SUM(B4:F4)</f>
        <v>0.010270697234660084</v>
      </c>
    </row>
    <row r="114" spans="1:11" ht="12.75">
      <c r="A114" t="s">
        <v>78</v>
      </c>
      <c r="B114">
        <f>B74*10000/B62</f>
        <v>-0.21310787229113476</v>
      </c>
      <c r="C114">
        <f>C74*10000/C62</f>
        <v>-0.19662196964290005</v>
      </c>
      <c r="D114">
        <f>D74*10000/D62</f>
        <v>-0.1998270794151906</v>
      </c>
      <c r="E114">
        <f>E74*10000/E62</f>
        <v>-0.20062289337851016</v>
      </c>
      <c r="F114">
        <f>F74*10000/F62</f>
        <v>-0.1569581402793285</v>
      </c>
      <c r="G114">
        <f>AVERAGE(C114:E114)</f>
        <v>-0.19902398081220027</v>
      </c>
      <c r="H114">
        <f>STDEV(C114:E114)</f>
        <v>0.0021179171865628728</v>
      </c>
      <c r="I114">
        <f>(B114*B4+C114*C4+D114*D4+E114*E4+F114*F4)/SUM(B4:F4)</f>
        <v>-0.19545128644336018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-0.002248098444971234</v>
      </c>
      <c r="C115">
        <f>C75*10000/C62</f>
        <v>-0.0047621772112984625</v>
      </c>
      <c r="D115">
        <f>D75*10000/D62</f>
        <v>-0.005442988714498216</v>
      </c>
      <c r="E115">
        <f>E75*10000/E62</f>
        <v>-0.0007597454643597351</v>
      </c>
      <c r="F115">
        <f>F75*10000/F62</f>
        <v>0.00036397150947089845</v>
      </c>
      <c r="G115">
        <f>AVERAGE(C115:E115)</f>
        <v>-0.003654970463385471</v>
      </c>
      <c r="H115">
        <f>STDEV(C115:E115)</f>
        <v>0.0025303402778993895</v>
      </c>
      <c r="I115">
        <f>(B115*B4+C115*C4+D115*D4+E115*E4+F115*F4)/SUM(B4:F4)</f>
        <v>-0.002914654706234857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44.19761447005449</v>
      </c>
      <c r="C122">
        <f>C82*10000/C62</f>
        <v>19.16867322206404</v>
      </c>
      <c r="D122">
        <f>D82*10000/D62</f>
        <v>-17.42607818349134</v>
      </c>
      <c r="E122">
        <f>E82*10000/E62</f>
        <v>-5.236749026380909</v>
      </c>
      <c r="F122">
        <f>F82*10000/F62</f>
        <v>-42.659703929623795</v>
      </c>
      <c r="G122">
        <f>AVERAGE(C122:E122)</f>
        <v>-1.16471799593607</v>
      </c>
      <c r="H122">
        <f>STDEV(C122:E122)</f>
        <v>18.634109453989975</v>
      </c>
      <c r="I122">
        <f>(B122*B4+C122*C4+D122*D4+E122*E4+F122*F4)/SUM(B4:F4)</f>
        <v>-0.12738045359596695</v>
      </c>
    </row>
    <row r="123" spans="1:9" ht="12.75">
      <c r="A123" t="s">
        <v>82</v>
      </c>
      <c r="B123">
        <f>B83*10000/B62</f>
        <v>1.7054230206475802</v>
      </c>
      <c r="C123">
        <f>C83*10000/C62</f>
        <v>-1.0539233434458175</v>
      </c>
      <c r="D123">
        <f>D83*10000/D62</f>
        <v>-1.2567879432135072</v>
      </c>
      <c r="E123">
        <f>E83*10000/E62</f>
        <v>-3.3148969308093705</v>
      </c>
      <c r="F123">
        <f>F83*10000/F62</f>
        <v>1.7891914352486558</v>
      </c>
      <c r="G123">
        <f>AVERAGE(C123:E123)</f>
        <v>-1.8752027391562318</v>
      </c>
      <c r="H123">
        <f>STDEV(C123:E123)</f>
        <v>1.2509308676220139</v>
      </c>
      <c r="I123">
        <f>(B123*B4+C123*C4+D123*D4+E123*E4+F123*F4)/SUM(B4:F4)</f>
        <v>-0.8673425226679453</v>
      </c>
    </row>
    <row r="124" spans="1:9" ht="12.75">
      <c r="A124" t="s">
        <v>83</v>
      </c>
      <c r="B124">
        <f>B84*10000/B62</f>
        <v>-2.8463770201183167</v>
      </c>
      <c r="C124">
        <f>C84*10000/C62</f>
        <v>-0.9883220893009751</v>
      </c>
      <c r="D124">
        <f>D84*10000/D62</f>
        <v>0.17792907675382127</v>
      </c>
      <c r="E124">
        <f>E84*10000/E62</f>
        <v>2.316716604113114</v>
      </c>
      <c r="F124">
        <f>F84*10000/F62</f>
        <v>-1.1454872919695194</v>
      </c>
      <c r="G124">
        <f>AVERAGE(C124:E124)</f>
        <v>0.5021078638553201</v>
      </c>
      <c r="H124">
        <f>STDEV(C124:E124)</f>
        <v>1.67619781223638</v>
      </c>
      <c r="I124">
        <f>(B124*B4+C124*C4+D124*D4+E124*E4+F124*F4)/SUM(B4:F4)</f>
        <v>-0.20299107511222475</v>
      </c>
    </row>
    <row r="125" spans="1:9" ht="12.75">
      <c r="A125" t="s">
        <v>84</v>
      </c>
      <c r="B125">
        <f>B85*10000/B62</f>
        <v>0.5013510801541132</v>
      </c>
      <c r="C125">
        <f>C85*10000/C62</f>
        <v>-0.9011342876985656</v>
      </c>
      <c r="D125">
        <f>D85*10000/D62</f>
        <v>-0.3667412421395154</v>
      </c>
      <c r="E125">
        <f>E85*10000/E62</f>
        <v>-0.7801375551990806</v>
      </c>
      <c r="F125">
        <f>F85*10000/F62</f>
        <v>-1.8881956967874947</v>
      </c>
      <c r="G125">
        <f>AVERAGE(C125:E125)</f>
        <v>-0.6826710283457205</v>
      </c>
      <c r="H125">
        <f>STDEV(C125:E125)</f>
        <v>0.2802120173691913</v>
      </c>
      <c r="I125">
        <f>(B125*B4+C125*C4+D125*D4+E125*E4+F125*F4)/SUM(B4:F4)</f>
        <v>-0.6719826949946922</v>
      </c>
    </row>
    <row r="126" spans="1:9" ht="12.75">
      <c r="A126" t="s">
        <v>85</v>
      </c>
      <c r="B126">
        <f>B86*10000/B62</f>
        <v>0.16346581886436742</v>
      </c>
      <c r="C126">
        <f>C86*10000/C62</f>
        <v>0.625860481900136</v>
      </c>
      <c r="D126">
        <f>D86*10000/D62</f>
        <v>0.12655053635683391</v>
      </c>
      <c r="E126">
        <f>E86*10000/E62</f>
        <v>0.4278224976164605</v>
      </c>
      <c r="F126">
        <f>F86*10000/F62</f>
        <v>1.2925327398272686</v>
      </c>
      <c r="G126">
        <f>AVERAGE(C126:E126)</f>
        <v>0.39341117195781017</v>
      </c>
      <c r="H126">
        <f>STDEV(C126:E126)</f>
        <v>0.25142734523079036</v>
      </c>
      <c r="I126">
        <f>(B126*B4+C126*C4+D126*D4+E126*E4+F126*F4)/SUM(B4:F4)</f>
        <v>0.4800919777628147</v>
      </c>
    </row>
    <row r="127" spans="1:9" ht="12.75">
      <c r="A127" t="s">
        <v>86</v>
      </c>
      <c r="B127">
        <f>B87*10000/B62</f>
        <v>0.1840117254035625</v>
      </c>
      <c r="C127">
        <f>C87*10000/C62</f>
        <v>-0.20157320499300185</v>
      </c>
      <c r="D127">
        <f>D87*10000/D62</f>
        <v>-0.16910071207339009</v>
      </c>
      <c r="E127">
        <f>E87*10000/E62</f>
        <v>-0.2610743440146211</v>
      </c>
      <c r="F127">
        <f>F87*10000/F62</f>
        <v>0.17471037359175365</v>
      </c>
      <c r="G127">
        <f>AVERAGE(C127:E127)</f>
        <v>-0.210582753693671</v>
      </c>
      <c r="H127">
        <f>STDEV(C127:E127)</f>
        <v>0.046644037335521964</v>
      </c>
      <c r="I127">
        <f>(B127*B4+C127*C4+D127*D4+E127*E4+F127*F4)/SUM(B4:F4)</f>
        <v>-0.1019853538722948</v>
      </c>
    </row>
    <row r="128" spans="1:9" ht="12.75">
      <c r="A128" t="s">
        <v>87</v>
      </c>
      <c r="B128">
        <f>B88*10000/B62</f>
        <v>-0.19786766960125932</v>
      </c>
      <c r="C128">
        <f>C88*10000/C62</f>
        <v>0.010064612035348421</v>
      </c>
      <c r="D128">
        <f>D88*10000/D62</f>
        <v>0.4855323401149758</v>
      </c>
      <c r="E128">
        <f>E88*10000/E62</f>
        <v>0.6114576920744755</v>
      </c>
      <c r="F128">
        <f>F88*10000/F62</f>
        <v>0.4877513519164119</v>
      </c>
      <c r="G128">
        <f>AVERAGE(C128:E128)</f>
        <v>0.3690182147415999</v>
      </c>
      <c r="H128">
        <f>STDEV(C128:E128)</f>
        <v>0.3171751333859246</v>
      </c>
      <c r="I128">
        <f>(B128*B4+C128*C4+D128*D4+E128*E4+F128*F4)/SUM(B4:F4)</f>
        <v>0.3027044688402746</v>
      </c>
    </row>
    <row r="129" spans="1:9" ht="12.75">
      <c r="A129" t="s">
        <v>88</v>
      </c>
      <c r="B129">
        <f>B89*10000/B62</f>
        <v>-4.530864389083071E-05</v>
      </c>
      <c r="C129">
        <f>C89*10000/C62</f>
        <v>-0.09290614120085343</v>
      </c>
      <c r="D129">
        <f>D89*10000/D62</f>
        <v>3.003841074343974E-05</v>
      </c>
      <c r="E129">
        <f>E89*10000/E62</f>
        <v>0.12693644356467682</v>
      </c>
      <c r="F129">
        <f>F89*10000/F62</f>
        <v>0.0543884730599575</v>
      </c>
      <c r="G129">
        <f>AVERAGE(C129:E129)</f>
        <v>0.011353446924855607</v>
      </c>
      <c r="H129">
        <f>STDEV(C129:E129)</f>
        <v>0.11035785066944914</v>
      </c>
      <c r="I129">
        <f>(B129*B4+C129*C4+D129*D4+E129*E4+F129*F4)/SUM(B4:F4)</f>
        <v>0.01544527200983395</v>
      </c>
    </row>
    <row r="130" spans="1:9" ht="12.75">
      <c r="A130" t="s">
        <v>89</v>
      </c>
      <c r="B130">
        <f>B90*10000/B62</f>
        <v>0.03987130380193751</v>
      </c>
      <c r="C130">
        <f>C90*10000/C62</f>
        <v>0.026821920828476658</v>
      </c>
      <c r="D130">
        <f>D90*10000/D62</f>
        <v>-0.06507762568008484</v>
      </c>
      <c r="E130">
        <f>E90*10000/E62</f>
        <v>-0.15166415713085887</v>
      </c>
      <c r="F130">
        <f>F90*10000/F62</f>
        <v>0.20198263828678661</v>
      </c>
      <c r="G130">
        <f>AVERAGE(C130:E130)</f>
        <v>-0.06330662066082235</v>
      </c>
      <c r="H130">
        <f>STDEV(C130:E130)</f>
        <v>0.08925621743279395</v>
      </c>
      <c r="I130">
        <f>(B130*B4+C130*C4+D130*D4+E130*E4+F130*F4)/SUM(B4:F4)</f>
        <v>-0.012951840564233737</v>
      </c>
    </row>
    <row r="131" spans="1:9" ht="12.75">
      <c r="A131" t="s">
        <v>90</v>
      </c>
      <c r="B131">
        <f>B91*10000/B62</f>
        <v>0.0009406625185652777</v>
      </c>
      <c r="C131">
        <f>C91*10000/C62</f>
        <v>-0.03789824477824658</v>
      </c>
      <c r="D131">
        <f>D91*10000/D62</f>
        <v>-0.009166626320720834</v>
      </c>
      <c r="E131">
        <f>E91*10000/E62</f>
        <v>0.0044527320867153095</v>
      </c>
      <c r="F131">
        <f>F91*10000/F62</f>
        <v>0.025631851085647476</v>
      </c>
      <c r="G131">
        <f>AVERAGE(C131:E131)</f>
        <v>-0.01420404633741737</v>
      </c>
      <c r="H131">
        <f>STDEV(C131:E131)</f>
        <v>0.021620199135821933</v>
      </c>
      <c r="I131">
        <f>(B131*B4+C131*C4+D131*D4+E131*E4+F131*F4)/SUM(B4:F4)</f>
        <v>-0.006693605672130668</v>
      </c>
    </row>
    <row r="132" spans="1:9" ht="12.75">
      <c r="A132" t="s">
        <v>91</v>
      </c>
      <c r="B132">
        <f>B92*10000/B62</f>
        <v>0.001435204954214452</v>
      </c>
      <c r="C132">
        <f>C92*10000/C62</f>
        <v>0.030643288922089642</v>
      </c>
      <c r="D132">
        <f>D92*10000/D62</f>
        <v>0.08710548901200756</v>
      </c>
      <c r="E132">
        <f>E92*10000/E62</f>
        <v>0.07821319486180922</v>
      </c>
      <c r="F132">
        <f>F92*10000/F62</f>
        <v>0.07640221239643931</v>
      </c>
      <c r="G132">
        <f>AVERAGE(C132:E132)</f>
        <v>0.06532065759863548</v>
      </c>
      <c r="H132">
        <f>STDEV(C132:E132)</f>
        <v>0.030358823224232893</v>
      </c>
      <c r="I132">
        <f>(B132*B4+C132*C4+D132*D4+E132*E4+F132*F4)/SUM(B4:F4)</f>
        <v>0.057540031032598686</v>
      </c>
    </row>
    <row r="133" spans="1:9" ht="12.75">
      <c r="A133" t="s">
        <v>92</v>
      </c>
      <c r="B133">
        <f>B93*10000/B62</f>
        <v>0.10536103577804856</v>
      </c>
      <c r="C133">
        <f>C93*10000/C62</f>
        <v>0.09829913605430532</v>
      </c>
      <c r="D133">
        <f>D93*10000/D62</f>
        <v>0.10539130814550085</v>
      </c>
      <c r="E133">
        <f>E93*10000/E62</f>
        <v>0.12084336628662382</v>
      </c>
      <c r="F133">
        <f>F93*10000/F62</f>
        <v>0.09393259845375602</v>
      </c>
      <c r="G133">
        <f>AVERAGE(C133:E133)</f>
        <v>0.10817793682881</v>
      </c>
      <c r="H133">
        <f>STDEV(C133:E133)</f>
        <v>0.011527556278584213</v>
      </c>
      <c r="I133">
        <f>(B133*B4+C133*C4+D133*D4+E133*E4+F133*F4)/SUM(B4:F4)</f>
        <v>0.10586887901707467</v>
      </c>
    </row>
    <row r="134" spans="1:9" ht="12.75">
      <c r="A134" t="s">
        <v>93</v>
      </c>
      <c r="B134">
        <f>B94*10000/B62</f>
        <v>-0.011809856782467014</v>
      </c>
      <c r="C134">
        <f>C94*10000/C62</f>
        <v>-0.0056323854428153965</v>
      </c>
      <c r="D134">
        <f>D94*10000/D62</f>
        <v>-0.011000510517326721</v>
      </c>
      <c r="E134">
        <f>E94*10000/E62</f>
        <v>-0.014949457427806165</v>
      </c>
      <c r="F134">
        <f>F94*10000/F62</f>
        <v>-0.03048688612968751</v>
      </c>
      <c r="G134">
        <f>AVERAGE(C134:E134)</f>
        <v>-0.010527451129316093</v>
      </c>
      <c r="H134">
        <f>STDEV(C134:E134)</f>
        <v>0.004676515420889119</v>
      </c>
      <c r="I134">
        <f>(B134*B4+C134*C4+D134*D4+E134*E4+F134*F4)/SUM(B4:F4)</f>
        <v>-0.013376822109764108</v>
      </c>
    </row>
    <row r="135" spans="1:9" ht="12.75">
      <c r="A135" t="s">
        <v>94</v>
      </c>
      <c r="B135">
        <f>B95*10000/B62</f>
        <v>-0.001817633487574551</v>
      </c>
      <c r="C135">
        <f>C95*10000/C62</f>
        <v>-0.003528272383394254</v>
      </c>
      <c r="D135">
        <f>D95*10000/D62</f>
        <v>-3.7501162482000774E-05</v>
      </c>
      <c r="E135">
        <f>E95*10000/E62</f>
        <v>-0.0007569662630268822</v>
      </c>
      <c r="F135">
        <f>F95*10000/F62</f>
        <v>-0.0008167884850437516</v>
      </c>
      <c r="G135">
        <f>AVERAGE(C135:E135)</f>
        <v>-0.001440913269634379</v>
      </c>
      <c r="H135">
        <f>STDEV(C135:E135)</f>
        <v>0.0018431518006048289</v>
      </c>
      <c r="I135">
        <f>(B135*B4+C135*C4+D135*D4+E135*E4+F135*F4)/SUM(B4:F4)</f>
        <v>-0.0014123075049336002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2004-12-17T10:07:54Z</cp:lastPrinted>
  <dcterms:created xsi:type="dcterms:W3CDTF">2004-12-17T10:07:54Z</dcterms:created>
  <dcterms:modified xsi:type="dcterms:W3CDTF">2004-12-17T16:04:54Z</dcterms:modified>
  <cp:category/>
  <cp:version/>
  <cp:contentType/>
  <cp:contentStatus/>
</cp:coreProperties>
</file>