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<sst xmlns="http://schemas.openxmlformats.org/spreadsheetml/2006/main" count="204" uniqueCount="98">
  <si>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20/12/2004       13:14:59</t>
  </si>
  <si>
    <t>LISSNER</t>
  </si>
  <si>
    <t>HCMQAP442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</si>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</sst>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8925530"/>
        <c:axId val="37676587"/>
      </c:lineChart>
      <c:catAx>
        <c:axId val="489255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76587"/>
        <c:crosses val="autoZero"/>
        <c:auto val="1"/>
        <c:lblOffset val="100"/>
        <c:noMultiLvlLbl val="0"/>
      </c:catAx>
      <c:valAx>
        <c:axId val="3767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92553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-0.00375</v>
      </c>
      <c r="D4" s="12">
        <v>-0.003749</v>
      </c>
      <c r="E4" s="12">
        <v>-0.003749</v>
      </c>
      <c r="F4" s="24">
        <v>-0.00208</v>
      </c>
      <c r="G4" s="34">
        <v>-0.011688</v>
      </c>
    </row>
    <row r="5" spans="1:7" ht="12.75" thickBot="1">
      <c r="A5" s="44" t="s">
        <v>13</v>
      </c>
      <c r="B5" s="45">
        <v>1.588107</v>
      </c>
      <c r="C5" s="46">
        <v>-0.145144</v>
      </c>
      <c r="D5" s="46">
        <v>-0.021946</v>
      </c>
      <c r="E5" s="46">
        <v>-0.635847</v>
      </c>
      <c r="F5" s="47">
        <v>-0.236559</v>
      </c>
      <c r="G5" s="48">
        <v>5.714629</v>
      </c>
    </row>
    <row r="6" spans="1:7" ht="12.75" thickTop="1">
      <c r="A6" s="6" t="s">
        <v>14</v>
      </c>
      <c r="B6" s="39">
        <v>84.92308</v>
      </c>
      <c r="C6" s="40">
        <v>29.61415</v>
      </c>
      <c r="D6" s="40">
        <v>-117.5958</v>
      </c>
      <c r="E6" s="40">
        <v>-12.71197</v>
      </c>
      <c r="F6" s="41">
        <v>89.25673</v>
      </c>
      <c r="G6" s="42">
        <v>0.0006324476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2.178797</v>
      </c>
      <c r="C8" s="13">
        <v>2.747701</v>
      </c>
      <c r="D8" s="13">
        <v>1.732873</v>
      </c>
      <c r="E8" s="13">
        <v>0.3488229</v>
      </c>
      <c r="F8" s="25">
        <v>-1.692517</v>
      </c>
      <c r="G8" s="35">
        <v>1.251752</v>
      </c>
    </row>
    <row r="9" spans="1:7" ht="12">
      <c r="A9" s="20" t="s">
        <v>17</v>
      </c>
      <c r="B9" s="29">
        <v>0.2698083</v>
      </c>
      <c r="C9" s="13">
        <v>0.4880016</v>
      </c>
      <c r="D9" s="13">
        <v>0.8617401</v>
      </c>
      <c r="E9" s="13">
        <v>0.3604648</v>
      </c>
      <c r="F9" s="25">
        <v>-0.3015524</v>
      </c>
      <c r="G9" s="35">
        <v>0.4102529</v>
      </c>
    </row>
    <row r="10" spans="1:7" ht="12">
      <c r="A10" s="20" t="s">
        <v>18</v>
      </c>
      <c r="B10" s="29">
        <v>-0.07425965</v>
      </c>
      <c r="C10" s="13">
        <v>-0.4863377</v>
      </c>
      <c r="D10" s="13">
        <v>-0.673211</v>
      </c>
      <c r="E10" s="13">
        <v>0.4734973</v>
      </c>
      <c r="F10" s="25">
        <v>0.09818071</v>
      </c>
      <c r="G10" s="35">
        <v>-0.1627308</v>
      </c>
    </row>
    <row r="11" spans="1:7" ht="12">
      <c r="A11" s="21" t="s">
        <v>19</v>
      </c>
      <c r="B11" s="31">
        <v>3.663497</v>
      </c>
      <c r="C11" s="15">
        <v>2.192422</v>
      </c>
      <c r="D11" s="15">
        <v>2.455786</v>
      </c>
      <c r="E11" s="15">
        <v>2.164635</v>
      </c>
      <c r="F11" s="27">
        <v>14.47037</v>
      </c>
      <c r="G11" s="37">
        <v>4.100362</v>
      </c>
    </row>
    <row r="12" spans="1:7" ht="12">
      <c r="A12" s="20" t="s">
        <v>20</v>
      </c>
      <c r="B12" s="29">
        <v>-0.07108258</v>
      </c>
      <c r="C12" s="13">
        <v>-0.371721</v>
      </c>
      <c r="D12" s="13">
        <v>-0.1622142</v>
      </c>
      <c r="E12" s="13">
        <v>-0.1080366</v>
      </c>
      <c r="F12" s="25">
        <v>-0.2074587</v>
      </c>
      <c r="G12" s="35">
        <v>-0.1924205</v>
      </c>
    </row>
    <row r="13" spans="1:7" ht="12">
      <c r="A13" s="20" t="s">
        <v>21</v>
      </c>
      <c r="B13" s="29">
        <v>-0.01168916</v>
      </c>
      <c r="C13" s="13">
        <v>-0.04859963</v>
      </c>
      <c r="D13" s="13">
        <v>0.1482393</v>
      </c>
      <c r="E13" s="13">
        <v>0.1327803</v>
      </c>
      <c r="F13" s="25">
        <v>0.1142156</v>
      </c>
      <c r="G13" s="35">
        <v>0.06945414</v>
      </c>
    </row>
    <row r="14" spans="1:7" ht="12">
      <c r="A14" s="20" t="s">
        <v>22</v>
      </c>
      <c r="B14" s="29">
        <v>-0.05407217</v>
      </c>
      <c r="C14" s="13">
        <v>-0.01148346</v>
      </c>
      <c r="D14" s="13">
        <v>-0.06356937</v>
      </c>
      <c r="E14" s="13">
        <v>0.03523935</v>
      </c>
      <c r="F14" s="25">
        <v>0.002774715</v>
      </c>
      <c r="G14" s="35">
        <v>-0.01704174</v>
      </c>
    </row>
    <row r="15" spans="1:7" ht="12">
      <c r="A15" s="21" t="s">
        <v>23</v>
      </c>
      <c r="B15" s="31">
        <v>-0.2851029</v>
      </c>
      <c r="C15" s="15">
        <v>-0.04905163</v>
      </c>
      <c r="D15" s="15">
        <v>-0.07675418</v>
      </c>
      <c r="E15" s="15">
        <v>-0.06954136</v>
      </c>
      <c r="F15" s="27">
        <v>-0.3107716</v>
      </c>
      <c r="G15" s="37">
        <v>-0.1297669</v>
      </c>
    </row>
    <row r="16" spans="1:7" ht="12">
      <c r="A16" s="20" t="s">
        <v>24</v>
      </c>
      <c r="B16" s="29">
        <v>-0.02953863</v>
      </c>
      <c r="C16" s="13">
        <v>-0.02167629</v>
      </c>
      <c r="D16" s="13">
        <v>-0.02418631</v>
      </c>
      <c r="E16" s="13">
        <v>-0.004059345</v>
      </c>
      <c r="F16" s="25">
        <v>-0.02832159</v>
      </c>
      <c r="G16" s="35">
        <v>-0.02006898</v>
      </c>
    </row>
    <row r="17" spans="1:7" ht="12">
      <c r="A17" s="20" t="s">
        <v>25</v>
      </c>
      <c r="B17" s="29">
        <v>-0.03702661</v>
      </c>
      <c r="C17" s="13">
        <v>-0.03796534</v>
      </c>
      <c r="D17" s="13">
        <v>-0.04649763</v>
      </c>
      <c r="E17" s="13">
        <v>-0.03924827</v>
      </c>
      <c r="F17" s="25">
        <v>-0.05419308</v>
      </c>
      <c r="G17" s="35">
        <v>-0.04235182</v>
      </c>
    </row>
    <row r="18" spans="1:7" ht="12">
      <c r="A18" s="20" t="s">
        <v>26</v>
      </c>
      <c r="B18" s="29">
        <v>0.01706451</v>
      </c>
      <c r="C18" s="13">
        <v>0.0299824</v>
      </c>
      <c r="D18" s="13">
        <v>0.05562065</v>
      </c>
      <c r="E18" s="13">
        <v>0.02543763</v>
      </c>
      <c r="F18" s="25">
        <v>-0.03624192</v>
      </c>
      <c r="G18" s="35">
        <v>0.02435585</v>
      </c>
    </row>
    <row r="19" spans="1:7" ht="12">
      <c r="A19" s="21" t="s">
        <v>27</v>
      </c>
      <c r="B19" s="31">
        <v>-0.2102161</v>
      </c>
      <c r="C19" s="15">
        <v>-0.1877485</v>
      </c>
      <c r="D19" s="15">
        <v>-0.1856866</v>
      </c>
      <c r="E19" s="15">
        <v>-0.1868485</v>
      </c>
      <c r="F19" s="27">
        <v>-0.1450569</v>
      </c>
      <c r="G19" s="37">
        <v>-0.184597</v>
      </c>
    </row>
    <row r="20" spans="1:7" ht="12.75" thickBot="1">
      <c r="A20" s="44" t="s">
        <v>28</v>
      </c>
      <c r="B20" s="45">
        <v>-0.0009902795</v>
      </c>
      <c r="C20" s="46">
        <v>0.004783084</v>
      </c>
      <c r="D20" s="46">
        <v>0.003402382</v>
      </c>
      <c r="E20" s="46">
        <v>-0.001145231</v>
      </c>
      <c r="F20" s="47">
        <v>0.004371632</v>
      </c>
      <c r="G20" s="48">
        <v>0.00213325</v>
      </c>
    </row>
    <row r="21" spans="1:7" ht="12.75" thickTop="1">
      <c r="A21" s="6" t="s">
        <v>29</v>
      </c>
      <c r="B21" s="39">
        <v>-115.0415</v>
      </c>
      <c r="C21" s="40">
        <v>47.64775</v>
      </c>
      <c r="D21" s="40">
        <v>94.20646</v>
      </c>
      <c r="E21" s="40">
        <v>-49.09721</v>
      </c>
      <c r="F21" s="41">
        <v>-42.10852</v>
      </c>
      <c r="G21" s="43">
        <v>0.02169502</v>
      </c>
    </row>
    <row r="22" spans="1:7" ht="12">
      <c r="A22" s="20" t="s">
        <v>30</v>
      </c>
      <c r="B22" s="29">
        <v>31.76224</v>
      </c>
      <c r="C22" s="13">
        <v>-2.902875</v>
      </c>
      <c r="D22" s="13">
        <v>-0.4389299</v>
      </c>
      <c r="E22" s="13">
        <v>-12.71695</v>
      </c>
      <c r="F22" s="25">
        <v>-4.731171</v>
      </c>
      <c r="G22" s="36">
        <v>0</v>
      </c>
    </row>
    <row r="23" spans="1:7" ht="12">
      <c r="A23" s="20" t="s">
        <v>31</v>
      </c>
      <c r="B23" s="29">
        <v>-3.81797</v>
      </c>
      <c r="C23" s="13">
        <v>-2.504317</v>
      </c>
      <c r="D23" s="13">
        <v>-1.730544</v>
      </c>
      <c r="E23" s="13">
        <v>-2.43055</v>
      </c>
      <c r="F23" s="25">
        <v>7.885762</v>
      </c>
      <c r="G23" s="35">
        <v>-1.104696</v>
      </c>
    </row>
    <row r="24" spans="1:7" ht="12">
      <c r="A24" s="20" t="s">
        <v>32</v>
      </c>
      <c r="B24" s="29">
        <v>0.0702229</v>
      </c>
      <c r="C24" s="13">
        <v>-2.743785</v>
      </c>
      <c r="D24" s="13">
        <v>0.3217975</v>
      </c>
      <c r="E24" s="13">
        <v>0.8854804</v>
      </c>
      <c r="F24" s="25">
        <v>2.83446</v>
      </c>
      <c r="G24" s="35">
        <v>0.01853422</v>
      </c>
    </row>
    <row r="25" spans="1:7" ht="12">
      <c r="A25" s="20" t="s">
        <v>33</v>
      </c>
      <c r="B25" s="29">
        <v>-1.116917</v>
      </c>
      <c r="C25" s="13">
        <v>-1.047951</v>
      </c>
      <c r="D25" s="13">
        <v>-0.6112746</v>
      </c>
      <c r="E25" s="13">
        <v>-0.9032697</v>
      </c>
      <c r="F25" s="25">
        <v>-1.450043</v>
      </c>
      <c r="G25" s="35">
        <v>-0.9717599</v>
      </c>
    </row>
    <row r="26" spans="1:7" ht="12">
      <c r="A26" s="21" t="s">
        <v>34</v>
      </c>
      <c r="B26" s="31">
        <v>0.8561695</v>
      </c>
      <c r="C26" s="15">
        <v>0.1270126</v>
      </c>
      <c r="D26" s="15">
        <v>0.2401431</v>
      </c>
      <c r="E26" s="15">
        <v>0.4807114</v>
      </c>
      <c r="F26" s="27">
        <v>2.537083</v>
      </c>
      <c r="G26" s="37">
        <v>0.6663799</v>
      </c>
    </row>
    <row r="27" spans="1:7" ht="12">
      <c r="A27" s="20" t="s">
        <v>35</v>
      </c>
      <c r="B27" s="29">
        <v>0.08359713</v>
      </c>
      <c r="C27" s="13">
        <v>0.1082629</v>
      </c>
      <c r="D27" s="13">
        <v>-0.07532846</v>
      </c>
      <c r="E27" s="13">
        <v>-0.1241124</v>
      </c>
      <c r="F27" s="25">
        <v>-0.006107536</v>
      </c>
      <c r="G27" s="35">
        <v>-0.01061334</v>
      </c>
    </row>
    <row r="28" spans="1:7" ht="12">
      <c r="A28" s="20" t="s">
        <v>36</v>
      </c>
      <c r="B28" s="29">
        <v>-0.07064287</v>
      </c>
      <c r="C28" s="13">
        <v>0.08388677</v>
      </c>
      <c r="D28" s="13">
        <v>0.3773405</v>
      </c>
      <c r="E28" s="13">
        <v>0.4756322</v>
      </c>
      <c r="F28" s="25">
        <v>0.4783455</v>
      </c>
      <c r="G28" s="35">
        <v>0.2789212</v>
      </c>
    </row>
    <row r="29" spans="1:7" ht="12">
      <c r="A29" s="20" t="s">
        <v>37</v>
      </c>
      <c r="B29" s="29">
        <v>0.01669322</v>
      </c>
      <c r="C29" s="13">
        <v>-0.02066681</v>
      </c>
      <c r="D29" s="13">
        <v>0.0208279</v>
      </c>
      <c r="E29" s="13">
        <v>0.03693658</v>
      </c>
      <c r="F29" s="25">
        <v>0.04220604</v>
      </c>
      <c r="G29" s="35">
        <v>0.01697237</v>
      </c>
    </row>
    <row r="30" spans="1:7" ht="12">
      <c r="A30" s="21" t="s">
        <v>38</v>
      </c>
      <c r="B30" s="31">
        <v>0.1833446</v>
      </c>
      <c r="C30" s="15">
        <v>0.05945505</v>
      </c>
      <c r="D30" s="15">
        <v>0.05001389</v>
      </c>
      <c r="E30" s="15">
        <v>-0.03679672</v>
      </c>
      <c r="F30" s="27">
        <v>0.2803206</v>
      </c>
      <c r="G30" s="37">
        <v>0.08146178</v>
      </c>
    </row>
    <row r="31" spans="1:7" ht="12">
      <c r="A31" s="20" t="s">
        <v>39</v>
      </c>
      <c r="B31" s="29">
        <v>0.01038698</v>
      </c>
      <c r="C31" s="13">
        <v>-0.03318227</v>
      </c>
      <c r="D31" s="13">
        <v>0.004535229</v>
      </c>
      <c r="E31" s="13">
        <v>0.01545222</v>
      </c>
      <c r="F31" s="25">
        <v>-0.03539702</v>
      </c>
      <c r="G31" s="35">
        <v>-0.006392218</v>
      </c>
    </row>
    <row r="32" spans="1:7" ht="12">
      <c r="A32" s="20" t="s">
        <v>40</v>
      </c>
      <c r="B32" s="29">
        <v>-0.002497272</v>
      </c>
      <c r="C32" s="13">
        <v>0.0226609</v>
      </c>
      <c r="D32" s="13">
        <v>0.06881953</v>
      </c>
      <c r="E32" s="13">
        <v>0.08203057</v>
      </c>
      <c r="F32" s="25">
        <v>0.0545505</v>
      </c>
      <c r="G32" s="35">
        <v>0.04865413</v>
      </c>
    </row>
    <row r="33" spans="1:7" ht="12">
      <c r="A33" s="20" t="s">
        <v>41</v>
      </c>
      <c r="B33" s="29">
        <v>0.1590951</v>
      </c>
      <c r="C33" s="13">
        <v>0.1022134</v>
      </c>
      <c r="D33" s="13">
        <v>0.09125282</v>
      </c>
      <c r="E33" s="13">
        <v>0.1274131</v>
      </c>
      <c r="F33" s="25">
        <v>0.06959416</v>
      </c>
      <c r="G33" s="35">
        <v>0.109529</v>
      </c>
    </row>
    <row r="34" spans="1:7" ht="12">
      <c r="A34" s="21" t="s">
        <v>42</v>
      </c>
      <c r="B34" s="31">
        <v>0.002213045</v>
      </c>
      <c r="C34" s="15">
        <v>0.005377776</v>
      </c>
      <c r="D34" s="15">
        <v>-0.001825923</v>
      </c>
      <c r="E34" s="15">
        <v>-0.00399676</v>
      </c>
      <c r="F34" s="27">
        <v>-0.03249992</v>
      </c>
      <c r="G34" s="37">
        <v>-0.004107673</v>
      </c>
    </row>
    <row r="35" spans="1:7" ht="12.75" thickBot="1">
      <c r="A35" s="22" t="s">
        <v>43</v>
      </c>
      <c r="B35" s="32">
        <v>-0.006871319</v>
      </c>
      <c r="C35" s="16">
        <v>-0.009076717</v>
      </c>
      <c r="D35" s="16">
        <v>0.002974073</v>
      </c>
      <c r="E35" s="16">
        <v>-0.000938846</v>
      </c>
      <c r="F35" s="28">
        <v>0.005342639</v>
      </c>
      <c r="G35" s="38">
        <v>-0.001977713</v>
      </c>
    </row>
    <row r="36" spans="1:7" ht="12">
      <c r="A36" s="4" t="s">
        <v>44</v>
      </c>
      <c r="B36" s="3">
        <v>19.60449</v>
      </c>
      <c r="C36" s="3">
        <v>19.60754</v>
      </c>
      <c r="D36" s="3">
        <v>19.61975</v>
      </c>
      <c r="E36" s="3">
        <v>19.62891</v>
      </c>
      <c r="F36" s="3">
        <v>19.64417</v>
      </c>
      <c r="G36" s="3"/>
    </row>
    <row r="37" spans="1:6" ht="12">
      <c r="A37" s="4" t="s">
        <v>45</v>
      </c>
      <c r="B37" s="2">
        <v>0.06154378</v>
      </c>
      <c r="C37" s="2">
        <v>0.2309163</v>
      </c>
      <c r="D37" s="2">
        <v>0.3102621</v>
      </c>
      <c r="E37" s="2">
        <v>0.3723145</v>
      </c>
      <c r="F37" s="2">
        <v>0.4318237</v>
      </c>
    </row>
    <row r="38" spans="1:7" ht="12">
      <c r="A38" s="4" t="s">
        <v>53</v>
      </c>
      <c r="B38" s="2">
        <v>-0.0001437466</v>
      </c>
      <c r="C38" s="2">
        <v>-5.032053E-05</v>
      </c>
      <c r="D38" s="2">
        <v>0.00019992</v>
      </c>
      <c r="E38" s="2">
        <v>2.150416E-05</v>
      </c>
      <c r="F38" s="2">
        <v>-0.0001517703</v>
      </c>
      <c r="G38" s="2">
        <v>0.0002094765</v>
      </c>
    </row>
    <row r="39" spans="1:7" ht="12.75" thickBot="1">
      <c r="A39" s="4" t="s">
        <v>54</v>
      </c>
      <c r="B39" s="2">
        <v>0.0001960272</v>
      </c>
      <c r="C39" s="2">
        <v>-8.101577E-05</v>
      </c>
      <c r="D39" s="2">
        <v>-0.0001601422</v>
      </c>
      <c r="E39" s="2">
        <v>8.349261E-05</v>
      </c>
      <c r="F39" s="2">
        <v>7.151268E-05</v>
      </c>
      <c r="G39" s="2">
        <v>0.001086986</v>
      </c>
    </row>
    <row r="40" spans="2:7" ht="12.75" thickBot="1">
      <c r="B40" s="7" t="s">
        <v>46</v>
      </c>
      <c r="C40" s="18">
        <v>-0.003749</v>
      </c>
      <c r="D40" s="17" t="s">
        <v>47</v>
      </c>
      <c r="E40" s="18">
        <v>3.117463</v>
      </c>
      <c r="F40" s="17" t="s">
        <v>48</v>
      </c>
      <c r="G40" s="8">
        <v>54.98228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</v>
      </c>
      <c r="D4">
        <v>0.003749</v>
      </c>
      <c r="E4">
        <v>0.003749</v>
      </c>
      <c r="F4">
        <v>0.00208</v>
      </c>
      <c r="G4">
        <v>0.011688</v>
      </c>
    </row>
    <row r="5" spans="1:7" ht="12.75">
      <c r="A5" t="s">
        <v>13</v>
      </c>
      <c r="B5">
        <v>1.588107</v>
      </c>
      <c r="C5">
        <v>-0.145144</v>
      </c>
      <c r="D5">
        <v>-0.021946</v>
      </c>
      <c r="E5">
        <v>-0.635847</v>
      </c>
      <c r="F5">
        <v>-0.236559</v>
      </c>
      <c r="G5">
        <v>5.714629</v>
      </c>
    </row>
    <row r="6" spans="1:7" ht="12.75">
      <c r="A6" t="s">
        <v>14</v>
      </c>
      <c r="B6" s="49">
        <v>84.92308</v>
      </c>
      <c r="C6" s="49">
        <v>29.61415</v>
      </c>
      <c r="D6" s="49">
        <v>-117.5958</v>
      </c>
      <c r="E6" s="49">
        <v>-12.71197</v>
      </c>
      <c r="F6" s="49">
        <v>89.25673</v>
      </c>
      <c r="G6" s="49">
        <v>0.0006324476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2.178797</v>
      </c>
      <c r="C8" s="49">
        <v>2.747701</v>
      </c>
      <c r="D8" s="49">
        <v>1.732873</v>
      </c>
      <c r="E8" s="49">
        <v>0.3488229</v>
      </c>
      <c r="F8" s="49">
        <v>-1.692517</v>
      </c>
      <c r="G8" s="49">
        <v>1.251752</v>
      </c>
    </row>
    <row r="9" spans="1:7" ht="12.75">
      <c r="A9" t="s">
        <v>17</v>
      </c>
      <c r="B9" s="49">
        <v>0.2698083</v>
      </c>
      <c r="C9" s="49">
        <v>0.4880016</v>
      </c>
      <c r="D9" s="49">
        <v>0.8617401</v>
      </c>
      <c r="E9" s="49">
        <v>0.3604648</v>
      </c>
      <c r="F9" s="49">
        <v>-0.3015524</v>
      </c>
      <c r="G9" s="49">
        <v>0.4102529</v>
      </c>
    </row>
    <row r="10" spans="1:7" ht="12.75">
      <c r="A10" t="s">
        <v>18</v>
      </c>
      <c r="B10" s="49">
        <v>-0.07425965</v>
      </c>
      <c r="C10" s="49">
        <v>-0.4863377</v>
      </c>
      <c r="D10" s="49">
        <v>-0.673211</v>
      </c>
      <c r="E10" s="49">
        <v>0.4734973</v>
      </c>
      <c r="F10" s="49">
        <v>0.09818071</v>
      </c>
      <c r="G10" s="49">
        <v>-0.1627308</v>
      </c>
    </row>
    <row r="11" spans="1:7" ht="12.75">
      <c r="A11" t="s">
        <v>19</v>
      </c>
      <c r="B11" s="49">
        <v>3.663497</v>
      </c>
      <c r="C11" s="49">
        <v>2.192422</v>
      </c>
      <c r="D11" s="49">
        <v>2.455786</v>
      </c>
      <c r="E11" s="49">
        <v>2.164635</v>
      </c>
      <c r="F11" s="49">
        <v>14.47037</v>
      </c>
      <c r="G11" s="49">
        <v>4.100362</v>
      </c>
    </row>
    <row r="12" spans="1:7" ht="12.75">
      <c r="A12" t="s">
        <v>20</v>
      </c>
      <c r="B12" s="49">
        <v>-0.07108258</v>
      </c>
      <c r="C12" s="49">
        <v>-0.371721</v>
      </c>
      <c r="D12" s="49">
        <v>-0.1622142</v>
      </c>
      <c r="E12" s="49">
        <v>-0.1080366</v>
      </c>
      <c r="F12" s="49">
        <v>-0.2074587</v>
      </c>
      <c r="G12" s="49">
        <v>-0.1924205</v>
      </c>
    </row>
    <row r="13" spans="1:7" ht="12.75">
      <c r="A13" t="s">
        <v>21</v>
      </c>
      <c r="B13" s="49">
        <v>-0.01168916</v>
      </c>
      <c r="C13" s="49">
        <v>-0.04859963</v>
      </c>
      <c r="D13" s="49">
        <v>0.1482393</v>
      </c>
      <c r="E13" s="49">
        <v>0.1327803</v>
      </c>
      <c r="F13" s="49">
        <v>0.1142156</v>
      </c>
      <c r="G13" s="49">
        <v>0.06945414</v>
      </c>
    </row>
    <row r="14" spans="1:7" ht="12.75">
      <c r="A14" t="s">
        <v>22</v>
      </c>
      <c r="B14" s="49">
        <v>-0.05407217</v>
      </c>
      <c r="C14" s="49">
        <v>-0.01148346</v>
      </c>
      <c r="D14" s="49">
        <v>-0.06356937</v>
      </c>
      <c r="E14" s="49">
        <v>0.03523935</v>
      </c>
      <c r="F14" s="49">
        <v>0.002774715</v>
      </c>
      <c r="G14" s="49">
        <v>-0.01704174</v>
      </c>
    </row>
    <row r="15" spans="1:7" ht="12.75">
      <c r="A15" t="s">
        <v>23</v>
      </c>
      <c r="B15" s="49">
        <v>-0.2851029</v>
      </c>
      <c r="C15" s="49">
        <v>-0.04905163</v>
      </c>
      <c r="D15" s="49">
        <v>-0.07675418</v>
      </c>
      <c r="E15" s="49">
        <v>-0.06954136</v>
      </c>
      <c r="F15" s="49">
        <v>-0.3107716</v>
      </c>
      <c r="G15" s="49">
        <v>-0.1297669</v>
      </c>
    </row>
    <row r="16" spans="1:7" ht="12.75">
      <c r="A16" t="s">
        <v>24</v>
      </c>
      <c r="B16" s="49">
        <v>-0.02953863</v>
      </c>
      <c r="C16" s="49">
        <v>-0.02167629</v>
      </c>
      <c r="D16" s="49">
        <v>-0.02418631</v>
      </c>
      <c r="E16" s="49">
        <v>-0.004059345</v>
      </c>
      <c r="F16" s="49">
        <v>-0.02832159</v>
      </c>
      <c r="G16" s="49">
        <v>-0.02006898</v>
      </c>
    </row>
    <row r="17" spans="1:7" ht="12.75">
      <c r="A17" t="s">
        <v>25</v>
      </c>
      <c r="B17" s="49">
        <v>-0.03702661</v>
      </c>
      <c r="C17" s="49">
        <v>-0.03796534</v>
      </c>
      <c r="D17" s="49">
        <v>-0.04649763</v>
      </c>
      <c r="E17" s="49">
        <v>-0.03924827</v>
      </c>
      <c r="F17" s="49">
        <v>-0.05419308</v>
      </c>
      <c r="G17" s="49">
        <v>-0.04235182</v>
      </c>
    </row>
    <row r="18" spans="1:7" ht="12.75">
      <c r="A18" t="s">
        <v>26</v>
      </c>
      <c r="B18" s="49">
        <v>0.01706451</v>
      </c>
      <c r="C18" s="49">
        <v>0.0299824</v>
      </c>
      <c r="D18" s="49">
        <v>0.05562065</v>
      </c>
      <c r="E18" s="49">
        <v>0.02543763</v>
      </c>
      <c r="F18" s="49">
        <v>-0.03624192</v>
      </c>
      <c r="G18" s="49">
        <v>0.02435585</v>
      </c>
    </row>
    <row r="19" spans="1:7" ht="12.75">
      <c r="A19" t="s">
        <v>27</v>
      </c>
      <c r="B19" s="49">
        <v>-0.2102161</v>
      </c>
      <c r="C19" s="49">
        <v>-0.1877485</v>
      </c>
      <c r="D19" s="49">
        <v>-0.1856866</v>
      </c>
      <c r="E19" s="49">
        <v>-0.1868485</v>
      </c>
      <c r="F19" s="49">
        <v>-0.1450569</v>
      </c>
      <c r="G19" s="49">
        <v>-0.184597</v>
      </c>
    </row>
    <row r="20" spans="1:7" ht="12.75">
      <c r="A20" t="s">
        <v>28</v>
      </c>
      <c r="B20" s="49">
        <v>-0.0009902795</v>
      </c>
      <c r="C20" s="49">
        <v>0.004783084</v>
      </c>
      <c r="D20" s="49">
        <v>0.003402382</v>
      </c>
      <c r="E20" s="49">
        <v>-0.001145231</v>
      </c>
      <c r="F20" s="49">
        <v>0.004371632</v>
      </c>
      <c r="G20" s="49">
        <v>0.00213325</v>
      </c>
    </row>
    <row r="21" spans="1:7" ht="12.75">
      <c r="A21" t="s">
        <v>29</v>
      </c>
      <c r="B21" s="49">
        <v>-115.0415</v>
      </c>
      <c r="C21" s="49">
        <v>47.64775</v>
      </c>
      <c r="D21" s="49">
        <v>94.20646</v>
      </c>
      <c r="E21" s="49">
        <v>-49.09721</v>
      </c>
      <c r="F21" s="49">
        <v>-42.10852</v>
      </c>
      <c r="G21" s="49">
        <v>0.02169502</v>
      </c>
    </row>
    <row r="22" spans="1:7" ht="12.75">
      <c r="A22" t="s">
        <v>30</v>
      </c>
      <c r="B22" s="49">
        <v>31.76224</v>
      </c>
      <c r="C22" s="49">
        <v>-2.902875</v>
      </c>
      <c r="D22" s="49">
        <v>-0.4389299</v>
      </c>
      <c r="E22" s="49">
        <v>-12.71695</v>
      </c>
      <c r="F22" s="49">
        <v>-4.731171</v>
      </c>
      <c r="G22" s="49">
        <v>0</v>
      </c>
    </row>
    <row r="23" spans="1:7" ht="12.75">
      <c r="A23" t="s">
        <v>31</v>
      </c>
      <c r="B23" s="49">
        <v>-3.81797</v>
      </c>
      <c r="C23" s="49">
        <v>-2.504317</v>
      </c>
      <c r="D23" s="49">
        <v>-1.730544</v>
      </c>
      <c r="E23" s="49">
        <v>-2.43055</v>
      </c>
      <c r="F23" s="49">
        <v>7.885762</v>
      </c>
      <c r="G23" s="49">
        <v>-1.104696</v>
      </c>
    </row>
    <row r="24" spans="1:7" ht="12.75">
      <c r="A24" t="s">
        <v>32</v>
      </c>
      <c r="B24" s="49">
        <v>0.0702229</v>
      </c>
      <c r="C24" s="49">
        <v>-2.743785</v>
      </c>
      <c r="D24" s="49">
        <v>0.3217975</v>
      </c>
      <c r="E24" s="49">
        <v>0.8854804</v>
      </c>
      <c r="F24" s="49">
        <v>2.83446</v>
      </c>
      <c r="G24" s="49">
        <v>0.01853422</v>
      </c>
    </row>
    <row r="25" spans="1:7" ht="12.75">
      <c r="A25" t="s">
        <v>33</v>
      </c>
      <c r="B25" s="49">
        <v>-1.116917</v>
      </c>
      <c r="C25" s="49">
        <v>-1.047951</v>
      </c>
      <c r="D25" s="49">
        <v>-0.6112746</v>
      </c>
      <c r="E25" s="49">
        <v>-0.9032697</v>
      </c>
      <c r="F25" s="49">
        <v>-1.450043</v>
      </c>
      <c r="G25" s="49">
        <v>-0.9717599</v>
      </c>
    </row>
    <row r="26" spans="1:7" ht="12.75">
      <c r="A26" t="s">
        <v>34</v>
      </c>
      <c r="B26" s="49">
        <v>0.8561695</v>
      </c>
      <c r="C26" s="49">
        <v>0.1270126</v>
      </c>
      <c r="D26" s="49">
        <v>0.2401431</v>
      </c>
      <c r="E26" s="49">
        <v>0.4807114</v>
      </c>
      <c r="F26" s="49">
        <v>2.537083</v>
      </c>
      <c r="G26" s="49">
        <v>0.6663799</v>
      </c>
    </row>
    <row r="27" spans="1:7" ht="12.75">
      <c r="A27" t="s">
        <v>35</v>
      </c>
      <c r="B27" s="49">
        <v>0.08359713</v>
      </c>
      <c r="C27" s="49">
        <v>0.1082629</v>
      </c>
      <c r="D27" s="49">
        <v>-0.07532846</v>
      </c>
      <c r="E27" s="49">
        <v>-0.1241124</v>
      </c>
      <c r="F27" s="49">
        <v>-0.006107536</v>
      </c>
      <c r="G27" s="49">
        <v>-0.01061334</v>
      </c>
    </row>
    <row r="28" spans="1:7" ht="12.75">
      <c r="A28" t="s">
        <v>36</v>
      </c>
      <c r="B28" s="49">
        <v>-0.07064287</v>
      </c>
      <c r="C28" s="49">
        <v>0.08388677</v>
      </c>
      <c r="D28" s="49">
        <v>0.3773405</v>
      </c>
      <c r="E28" s="49">
        <v>0.4756322</v>
      </c>
      <c r="F28" s="49">
        <v>0.4783455</v>
      </c>
      <c r="G28" s="49">
        <v>0.2789212</v>
      </c>
    </row>
    <row r="29" spans="1:7" ht="12.75">
      <c r="A29" t="s">
        <v>37</v>
      </c>
      <c r="B29" s="49">
        <v>0.01669322</v>
      </c>
      <c r="C29" s="49">
        <v>-0.02066681</v>
      </c>
      <c r="D29" s="49">
        <v>0.0208279</v>
      </c>
      <c r="E29" s="49">
        <v>0.03693658</v>
      </c>
      <c r="F29" s="49">
        <v>0.04220604</v>
      </c>
      <c r="G29" s="49">
        <v>0.01697237</v>
      </c>
    </row>
    <row r="30" spans="1:7" ht="12.75">
      <c r="A30" t="s">
        <v>38</v>
      </c>
      <c r="B30" s="49">
        <v>0.1833446</v>
      </c>
      <c r="C30" s="49">
        <v>0.05945505</v>
      </c>
      <c r="D30" s="49">
        <v>0.05001389</v>
      </c>
      <c r="E30" s="49">
        <v>-0.03679672</v>
      </c>
      <c r="F30" s="49">
        <v>0.2803206</v>
      </c>
      <c r="G30" s="49">
        <v>0.08146178</v>
      </c>
    </row>
    <row r="31" spans="1:7" ht="12.75">
      <c r="A31" t="s">
        <v>39</v>
      </c>
      <c r="B31" s="49">
        <v>0.01038698</v>
      </c>
      <c r="C31" s="49">
        <v>-0.03318227</v>
      </c>
      <c r="D31" s="49">
        <v>0.004535229</v>
      </c>
      <c r="E31" s="49">
        <v>0.01545222</v>
      </c>
      <c r="F31" s="49">
        <v>-0.03539702</v>
      </c>
      <c r="G31" s="49">
        <v>-0.006392218</v>
      </c>
    </row>
    <row r="32" spans="1:7" ht="12.75">
      <c r="A32" t="s">
        <v>40</v>
      </c>
      <c r="B32" s="49">
        <v>-0.002497272</v>
      </c>
      <c r="C32" s="49">
        <v>0.0226609</v>
      </c>
      <c r="D32" s="49">
        <v>0.06881953</v>
      </c>
      <c r="E32" s="49">
        <v>0.08203057</v>
      </c>
      <c r="F32" s="49">
        <v>0.0545505</v>
      </c>
      <c r="G32" s="49">
        <v>0.04865413</v>
      </c>
    </row>
    <row r="33" spans="1:7" ht="12.75">
      <c r="A33" t="s">
        <v>41</v>
      </c>
      <c r="B33" s="49">
        <v>0.1590951</v>
      </c>
      <c r="C33" s="49">
        <v>0.1022134</v>
      </c>
      <c r="D33" s="49">
        <v>0.09125282</v>
      </c>
      <c r="E33" s="49">
        <v>0.1274131</v>
      </c>
      <c r="F33" s="49">
        <v>0.06959416</v>
      </c>
      <c r="G33" s="49">
        <v>0.109529</v>
      </c>
    </row>
    <row r="34" spans="1:7" ht="12.75">
      <c r="A34" t="s">
        <v>42</v>
      </c>
      <c r="B34" s="49">
        <v>0.002213045</v>
      </c>
      <c r="C34" s="49">
        <v>0.005377776</v>
      </c>
      <c r="D34" s="49">
        <v>-0.001825923</v>
      </c>
      <c r="E34" s="49">
        <v>-0.00399676</v>
      </c>
      <c r="F34" s="49">
        <v>-0.03249992</v>
      </c>
      <c r="G34" s="49">
        <v>-0.004107673</v>
      </c>
    </row>
    <row r="35" spans="1:7" ht="12.75">
      <c r="A35" t="s">
        <v>43</v>
      </c>
      <c r="B35" s="49">
        <v>-0.006871319</v>
      </c>
      <c r="C35" s="49">
        <v>-0.009076717</v>
      </c>
      <c r="D35" s="49">
        <v>0.002974073</v>
      </c>
      <c r="E35" s="49">
        <v>-0.000938846</v>
      </c>
      <c r="F35" s="49">
        <v>0.005342639</v>
      </c>
      <c r="G35" s="49">
        <v>-0.001977713</v>
      </c>
    </row>
    <row r="36" spans="1:6" ht="12.75">
      <c r="A36" t="s">
        <v>44</v>
      </c>
      <c r="B36" s="49">
        <v>19.60449</v>
      </c>
      <c r="C36" s="49">
        <v>19.60754</v>
      </c>
      <c r="D36" s="49">
        <v>19.61975</v>
      </c>
      <c r="E36" s="49">
        <v>19.62891</v>
      </c>
      <c r="F36" s="49">
        <v>19.64417</v>
      </c>
    </row>
    <row r="37" spans="1:6" ht="12.75">
      <c r="A37" t="s">
        <v>45</v>
      </c>
      <c r="B37" s="49">
        <v>0.06154378</v>
      </c>
      <c r="C37" s="49">
        <v>0.2309163</v>
      </c>
      <c r="D37" s="49">
        <v>0.3102621</v>
      </c>
      <c r="E37" s="49">
        <v>0.3723145</v>
      </c>
      <c r="F37" s="49">
        <v>0.4318237</v>
      </c>
    </row>
    <row r="38" spans="1:7" ht="12.75">
      <c r="A38" t="s">
        <v>55</v>
      </c>
      <c r="B38" s="49">
        <v>-0.0001437466</v>
      </c>
      <c r="C38" s="49">
        <v>-5.032053E-05</v>
      </c>
      <c r="D38" s="49">
        <v>0.00019992</v>
      </c>
      <c r="E38" s="49">
        <v>2.150416E-05</v>
      </c>
      <c r="F38" s="49">
        <v>-0.0001517703</v>
      </c>
      <c r="G38" s="49">
        <v>0.0002094765</v>
      </c>
    </row>
    <row r="39" spans="1:7" ht="12.75">
      <c r="A39" t="s">
        <v>56</v>
      </c>
      <c r="B39" s="49">
        <v>0.0001960272</v>
      </c>
      <c r="C39" s="49">
        <v>-8.101577E-05</v>
      </c>
      <c r="D39" s="49">
        <v>-0.0001601422</v>
      </c>
      <c r="E39" s="49">
        <v>8.349261E-05</v>
      </c>
      <c r="F39" s="49">
        <v>7.151268E-05</v>
      </c>
      <c r="G39" s="49">
        <v>0.001086986</v>
      </c>
    </row>
    <row r="40" spans="2:7" ht="12.75">
      <c r="B40" t="s">
        <v>46</v>
      </c>
      <c r="C40">
        <v>-0.003749</v>
      </c>
      <c r="D40" t="s">
        <v>47</v>
      </c>
      <c r="E40">
        <v>3.117463</v>
      </c>
      <c r="F40" t="s">
        <v>48</v>
      </c>
      <c r="G40">
        <v>54.98228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-0.0001437466099522553</v>
      </c>
      <c r="C50">
        <f>-0.017/(C7*C7+C22*C22)*(C21*C22+C6*C7)</f>
        <v>-5.032053713105992E-05</v>
      </c>
      <c r="D50">
        <f>-0.017/(D7*D7+D22*D22)*(D21*D22+D6*D7)</f>
        <v>0.00019991988912028687</v>
      </c>
      <c r="E50">
        <f>-0.017/(E7*E7+E22*E22)*(E21*E22+E6*E7)</f>
        <v>2.150417187327688E-05</v>
      </c>
      <c r="F50">
        <f>-0.017/(F7*F7+F22*F22)*(F21*F22+F6*F7)</f>
        <v>-0.00015177027487124858</v>
      </c>
      <c r="G50">
        <f>(B50*B$4+C50*C$4+D50*D$4+E50*E$4+F50*F$4)/SUM(B$4:F$4)</f>
        <v>6.486346372323417E-08</v>
      </c>
    </row>
    <row r="51" spans="1:7" ht="12.75">
      <c r="A51" t="s">
        <v>59</v>
      </c>
      <c r="B51">
        <f>-0.017/(B7*B7+B22*B22)*(B21*B7-B6*B22)</f>
        <v>0.000196027121432449</v>
      </c>
      <c r="C51">
        <f>-0.017/(C7*C7+C22*C22)*(C21*C7-C6*C22)</f>
        <v>-8.101578242292245E-05</v>
      </c>
      <c r="D51">
        <f>-0.017/(D7*D7+D22*D22)*(D21*D7-D6*D22)</f>
        <v>-0.00016014220691830608</v>
      </c>
      <c r="E51">
        <f>-0.017/(E7*E7+E22*E22)*(E21*E7-E6*E22)</f>
        <v>8.349260374785039E-05</v>
      </c>
      <c r="F51">
        <f>-0.017/(F7*F7+F22*F22)*(F21*F7-F6*F22)</f>
        <v>7.151267888768672E-05</v>
      </c>
      <c r="G51">
        <f>(B51*B$4+C51*C$4+D51*D$4+E51*E$4+F51*F$4)/SUM(B$4:F$4)</f>
        <v>2.586084751992524E-08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10000.051203645446</v>
      </c>
      <c r="C62">
        <f>C7+(2/0.017)*(C8*C50-C23*C51)</f>
        <v>9999.95986411866</v>
      </c>
      <c r="D62">
        <f>D7+(2/0.017)*(D8*D50-D23*D51)</f>
        <v>10000.008153252082</v>
      </c>
      <c r="E62">
        <f>E7+(2/0.017)*(E8*E50-E23*E51)</f>
        <v>10000.024756952427</v>
      </c>
      <c r="F62">
        <f>F7+(2/0.017)*(F8*F50-F23*F51)</f>
        <v>9999.963875506426</v>
      </c>
    </row>
    <row r="63" spans="1:6" ht="12.75">
      <c r="A63" t="s">
        <v>67</v>
      </c>
      <c r="B63">
        <f>B8+(3/0.017)*(B9*B50-B24*B51)</f>
        <v>2.169523537398655</v>
      </c>
      <c r="C63">
        <f>C8+(3/0.017)*(C9*C50-C24*C51)</f>
        <v>2.704139872139748</v>
      </c>
      <c r="D63">
        <f>D8+(3/0.017)*(D9*D50-D24*D51)</f>
        <v>1.772369296542347</v>
      </c>
      <c r="E63">
        <f>E8+(3/0.017)*(E9*E50-E24*E51)</f>
        <v>0.3371441528558432</v>
      </c>
      <c r="F63">
        <f>F8+(3/0.017)*(F9*F50-F24*F51)</f>
        <v>-1.720211083028925</v>
      </c>
    </row>
    <row r="64" spans="1:6" ht="12.75">
      <c r="A64" t="s">
        <v>68</v>
      </c>
      <c r="B64">
        <f>B9+(4/0.017)*(B10*B50-B25*B51)</f>
        <v>0.32383667584299003</v>
      </c>
      <c r="C64">
        <f>C9+(4/0.017)*(C10*C50-C25*C51)</f>
        <v>0.4737832950788706</v>
      </c>
      <c r="D64">
        <f>D9+(4/0.017)*(D10*D50-D25*D51)</f>
        <v>0.8070391277760794</v>
      </c>
      <c r="E64">
        <f>E9+(4/0.017)*(E10*E50-E25*E51)</f>
        <v>0.3806056250494758</v>
      </c>
      <c r="F64">
        <f>F9+(4/0.017)*(F10*F50-F25*F51)</f>
        <v>-0.280659330332098</v>
      </c>
    </row>
    <row r="65" spans="1:6" ht="12.75">
      <c r="A65" t="s">
        <v>69</v>
      </c>
      <c r="B65">
        <f>B10+(5/0.017)*(B11*B50-B26*B51)</f>
        <v>-0.2785089784892696</v>
      </c>
      <c r="C65">
        <f>C10+(5/0.017)*(C11*C50-C26*C51)</f>
        <v>-0.5157594139680538</v>
      </c>
      <c r="D65">
        <f>D10+(5/0.017)*(D11*D50-D26*D51)</f>
        <v>-0.517499967401954</v>
      </c>
      <c r="E65">
        <f>E10+(5/0.017)*(E11*E50-E26*E51)</f>
        <v>0.47538342842518716</v>
      </c>
      <c r="F65">
        <f>F10+(5/0.017)*(F11*F50-F26*F51)</f>
        <v>-0.6011150647879644</v>
      </c>
    </row>
    <row r="66" spans="1:6" ht="12.75">
      <c r="A66" t="s">
        <v>70</v>
      </c>
      <c r="B66">
        <f>B11+(6/0.017)*(B12*B50-B27*B51)</f>
        <v>3.6613195559344986</v>
      </c>
      <c r="C66">
        <f>C11+(6/0.017)*(C12*C50-C27*C51)</f>
        <v>2.2021194837413303</v>
      </c>
      <c r="D66">
        <f>D11+(6/0.017)*(D12*D50-D27*D51)</f>
        <v>2.4400825491626255</v>
      </c>
      <c r="E66">
        <f>E11+(6/0.017)*(E12*E50-E27*E51)</f>
        <v>2.16747237523002</v>
      </c>
      <c r="F66">
        <f>F11+(6/0.017)*(F12*F50-F27*F51)</f>
        <v>14.481636881241482</v>
      </c>
    </row>
    <row r="67" spans="1:6" ht="12.75">
      <c r="A67" t="s">
        <v>71</v>
      </c>
      <c r="B67">
        <f>B12+(7/0.017)*(B13*B50-B28*B51)</f>
        <v>-0.06468861711452274</v>
      </c>
      <c r="C67">
        <f>C12+(7/0.017)*(C13*C50-C28*C51)</f>
        <v>-0.36791558926193135</v>
      </c>
      <c r="D67">
        <f>D12+(7/0.017)*(D13*D50-D28*D51)</f>
        <v>-0.12512897212103047</v>
      </c>
      <c r="E67">
        <f>E12+(7/0.017)*(E13*E50-E28*E51)</f>
        <v>-0.12321278134600773</v>
      </c>
      <c r="F67">
        <f>F12+(7/0.017)*(F13*F50-F28*F51)</f>
        <v>-0.22868200047165774</v>
      </c>
    </row>
    <row r="68" spans="1:6" ht="12.75">
      <c r="A68" t="s">
        <v>72</v>
      </c>
      <c r="B68">
        <f>B13+(8/0.017)*(B14*B50-B29*B51)</f>
        <v>-0.009571340110012493</v>
      </c>
      <c r="C68">
        <f>C13+(8/0.017)*(C14*C50-C29*C51)</f>
        <v>-0.04911562242682957</v>
      </c>
      <c r="D68">
        <f>D13+(8/0.017)*(D14*D50-D29*D51)</f>
        <v>0.14382830916217754</v>
      </c>
      <c r="E68">
        <f>E13+(8/0.017)*(E14*E50-E29*E51)</f>
        <v>0.1316856467300526</v>
      </c>
      <c r="F68">
        <f>F13+(8/0.017)*(F14*F50-F29*F51)</f>
        <v>0.11259706529699753</v>
      </c>
    </row>
    <row r="69" spans="1:6" ht="12.75">
      <c r="A69" t="s">
        <v>73</v>
      </c>
      <c r="B69">
        <f>B14+(9/0.017)*(B15*B50-B30*B51)</f>
        <v>-0.05140284348533191</v>
      </c>
      <c r="C69">
        <f>C14+(9/0.017)*(C15*C50-C30*C51)</f>
        <v>-0.007626641419324594</v>
      </c>
      <c r="D69">
        <f>D14+(9/0.017)*(D15*D50-D30*D51)</f>
        <v>-0.0674527918767966</v>
      </c>
      <c r="E69">
        <f>E14+(9/0.017)*(E15*E50-E30*E51)</f>
        <v>0.0360741394964678</v>
      </c>
      <c r="F69">
        <f>F14+(9/0.017)*(F15*F50-F30*F51)</f>
        <v>0.017132051876880373</v>
      </c>
    </row>
    <row r="70" spans="1:6" ht="12.75">
      <c r="A70" t="s">
        <v>74</v>
      </c>
      <c r="B70">
        <f>B15+(10/0.017)*(B16*B50-B31*B51)</f>
        <v>-0.28380293050861316</v>
      </c>
      <c r="C70">
        <f>C15+(10/0.017)*(C16*C50-C31*C51)</f>
        <v>-0.04999135059459414</v>
      </c>
      <c r="D70">
        <f>D15+(10/0.017)*(D16*D50-D31*D51)</f>
        <v>-0.07917126401911118</v>
      </c>
      <c r="E70">
        <f>E15+(10/0.017)*(E16*E50-E31*E51)</f>
        <v>-0.07035161819650443</v>
      </c>
      <c r="F70">
        <f>F15+(10/0.017)*(F16*F50-F31*F51)</f>
        <v>-0.30675412280945186</v>
      </c>
    </row>
    <row r="71" spans="1:6" ht="12.75">
      <c r="A71" t="s">
        <v>75</v>
      </c>
      <c r="B71">
        <f>B16+(11/0.017)*(B17*B50-B32*B51)</f>
        <v>-0.025777935307158856</v>
      </c>
      <c r="C71">
        <f>C16+(11/0.017)*(C17*C50-C32*C51)</f>
        <v>-0.01925219615907176</v>
      </c>
      <c r="D71">
        <f>D16+(11/0.017)*(D17*D50-D32*D51)</f>
        <v>-0.023070062107495945</v>
      </c>
      <c r="E71">
        <f>E16+(11/0.017)*(E17*E50-E32*E51)</f>
        <v>-0.009037134507077639</v>
      </c>
      <c r="F71">
        <f>F16+(11/0.017)*(F17*F50-F32*F51)</f>
        <v>-0.02552380712713971</v>
      </c>
    </row>
    <row r="72" spans="1:6" ht="12.75">
      <c r="A72" t="s">
        <v>76</v>
      </c>
      <c r="B72">
        <f>B17+(12/0.017)*(B18*B50-B33*B51)</f>
        <v>-0.06077243584706163</v>
      </c>
      <c r="C72">
        <f>C17+(12/0.017)*(C18*C50-C33*C51)</f>
        <v>-0.03318498604520317</v>
      </c>
      <c r="D72">
        <f>D17+(12/0.017)*(D18*D50-D33*D51)</f>
        <v>-0.028333087296623132</v>
      </c>
      <c r="E72">
        <f>E17+(12/0.017)*(E18*E50-E33*E51)</f>
        <v>-0.04637135444918806</v>
      </c>
      <c r="F72">
        <f>F17+(12/0.017)*(F18*F50-F33*F51)</f>
        <v>-0.053823493169136344</v>
      </c>
    </row>
    <row r="73" spans="1:6" ht="12.75">
      <c r="A73" t="s">
        <v>77</v>
      </c>
      <c r="B73">
        <f>B18+(13/0.017)*(B19*B50-B34*B51)</f>
        <v>0.039840536681684684</v>
      </c>
      <c r="C73">
        <f>C18+(13/0.017)*(C19*C50-C34*C51)</f>
        <v>0.0375402100733246</v>
      </c>
      <c r="D73">
        <f>D18+(13/0.017)*(D19*D50-D34*D51)</f>
        <v>0.02700929272434839</v>
      </c>
      <c r="E73">
        <f>E18+(13/0.017)*(E19*E50-E34*E51)</f>
        <v>0.022620207019352155</v>
      </c>
      <c r="F73">
        <f>F18+(13/0.017)*(F19*F50-F34*F51)</f>
        <v>-0.01762937499638309</v>
      </c>
    </row>
    <row r="74" spans="1:6" ht="12.75">
      <c r="A74" t="s">
        <v>78</v>
      </c>
      <c r="B74">
        <f>B19+(14/0.017)*(B20*B50-B35*B51)</f>
        <v>-0.20898960594878702</v>
      </c>
      <c r="C74">
        <f>C19+(14/0.017)*(C20*C50-C35*C51)</f>
        <v>-0.188552301505796</v>
      </c>
      <c r="D74">
        <f>D19+(14/0.017)*(D20*D50-D35*D51)</f>
        <v>-0.18473420598569565</v>
      </c>
      <c r="E74">
        <f>E19+(14/0.017)*(E20*E50-E35*E51)</f>
        <v>-0.1868042275094591</v>
      </c>
      <c r="F74">
        <f>F19+(14/0.017)*(F20*F50-F35*F51)</f>
        <v>-0.14591794135558475</v>
      </c>
    </row>
    <row r="75" spans="1:6" ht="12.75">
      <c r="A75" t="s">
        <v>79</v>
      </c>
      <c r="B75" s="49">
        <f>B20</f>
        <v>-0.0009902795</v>
      </c>
      <c r="C75" s="49">
        <f>C20</f>
        <v>0.004783084</v>
      </c>
      <c r="D75" s="49">
        <f>D20</f>
        <v>0.003402382</v>
      </c>
      <c r="E75" s="49">
        <f>E20</f>
        <v>-0.001145231</v>
      </c>
      <c r="F75" s="49">
        <f>F20</f>
        <v>0.004371632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31.877054535117065</v>
      </c>
      <c r="C82">
        <f>C22+(2/0.017)*(C8*C51+C23*C50)</f>
        <v>-2.914238361152094</v>
      </c>
      <c r="D82">
        <f>D22+(2/0.017)*(D8*D51+D23*D50)</f>
        <v>-0.5122800495443439</v>
      </c>
      <c r="E82">
        <f>E22+(2/0.017)*(E8*E51+E23*E50)</f>
        <v>-12.719672686209261</v>
      </c>
      <c r="F82">
        <f>F22+(2/0.017)*(F8*F51+F23*F50)</f>
        <v>-4.886213434240259</v>
      </c>
    </row>
    <row r="83" spans="1:6" ht="12.75">
      <c r="A83" t="s">
        <v>82</v>
      </c>
      <c r="B83">
        <f>B23+(3/0.017)*(B9*B51+B24*B50)</f>
        <v>-3.810417863428547</v>
      </c>
      <c r="C83">
        <f>C23+(3/0.017)*(C9*C51+C24*C50)</f>
        <v>-2.4869288405544987</v>
      </c>
      <c r="D83">
        <f>D23+(3/0.017)*(D9*D51+D24*D50)</f>
        <v>-1.7435441013326147</v>
      </c>
      <c r="E83">
        <f>E23+(3/0.017)*(E9*E51+E24*E50)</f>
        <v>-2.421878646925271</v>
      </c>
      <c r="F83">
        <f>F23+(3/0.017)*(F9*F51+F24*F50)</f>
        <v>7.806041130601075</v>
      </c>
    </row>
    <row r="84" spans="1:6" ht="12.75">
      <c r="A84" t="s">
        <v>83</v>
      </c>
      <c r="B84">
        <f>B24+(4/0.017)*(B10*B51+B25*B50)</f>
        <v>0.10457492986352046</v>
      </c>
      <c r="C84">
        <f>C24+(4/0.017)*(C10*C51+C25*C50)</f>
        <v>-2.7221062972954595</v>
      </c>
      <c r="D84">
        <f>D24+(4/0.017)*(D10*D51+D25*D50)</f>
        <v>0.3184100988253252</v>
      </c>
      <c r="E84">
        <f>E24+(4/0.017)*(E10*E51+E25*E50)</f>
        <v>0.8902120366042008</v>
      </c>
      <c r="F84">
        <f>F24+(4/0.017)*(F10*F51+F25*F50)</f>
        <v>2.887894021240547</v>
      </c>
    </row>
    <row r="85" spans="1:6" ht="12.75">
      <c r="A85" t="s">
        <v>84</v>
      </c>
      <c r="B85">
        <f>B25+(5/0.017)*(B11*B51+B26*B50)</f>
        <v>-0.9418954387891485</v>
      </c>
      <c r="C85">
        <f>C25+(5/0.017)*(C11*C51+C26*C50)</f>
        <v>-1.1020722135251886</v>
      </c>
      <c r="D85">
        <f>D25+(5/0.017)*(D11*D51+D26*D50)</f>
        <v>-0.7128233081864933</v>
      </c>
      <c r="E85">
        <f>E25+(5/0.017)*(E11*E51+E26*E50)</f>
        <v>-0.8470731373880083</v>
      </c>
      <c r="F85">
        <f>F25+(5/0.017)*(F11*F51+F26*F50)</f>
        <v>-1.2589367826721047</v>
      </c>
    </row>
    <row r="86" spans="1:6" ht="12.75">
      <c r="A86" t="s">
        <v>85</v>
      </c>
      <c r="B86">
        <f>B26+(6/0.017)*(B12*B51+B27*B50)</f>
        <v>0.8470103526186012</v>
      </c>
      <c r="C86">
        <f>C26+(6/0.017)*(C12*C51+C27*C50)</f>
        <v>0.13571874836894057</v>
      </c>
      <c r="D86">
        <f>D26+(6/0.017)*(D12*D51+D27*D50)</f>
        <v>0.24399639974494783</v>
      </c>
      <c r="E86">
        <f>E26+(6/0.017)*(E12*E51+E27*E50)</f>
        <v>0.4765858030299048</v>
      </c>
      <c r="F86">
        <f>F26+(6/0.017)*(F12*F51+F27*F50)</f>
        <v>2.532173946478335</v>
      </c>
    </row>
    <row r="87" spans="1:6" ht="12.75">
      <c r="A87" t="s">
        <v>86</v>
      </c>
      <c r="B87">
        <f>B27+(7/0.017)*(B13*B51+B28*B50)</f>
        <v>0.08683495146183776</v>
      </c>
      <c r="C87">
        <f>C27+(7/0.017)*(C13*C51+C28*C50)</f>
        <v>0.10814600400454552</v>
      </c>
      <c r="D87">
        <f>D27+(7/0.017)*(D13*D51+D28*D50)</f>
        <v>-0.054040841419648156</v>
      </c>
      <c r="E87">
        <f>E27+(7/0.017)*(E13*E51+E28*E50)</f>
        <v>-0.11533594430265891</v>
      </c>
      <c r="F87">
        <f>F27+(7/0.017)*(F13*F51+F28*F50)</f>
        <v>-0.032637850790683674</v>
      </c>
    </row>
    <row r="88" spans="1:6" ht="12.75">
      <c r="A88" t="s">
        <v>87</v>
      </c>
      <c r="B88">
        <f>B28+(8/0.017)*(B14*B51+B29*B50)</f>
        <v>-0.07676014323242034</v>
      </c>
      <c r="C88">
        <f>C28+(8/0.017)*(C14*C51+C29*C50)</f>
        <v>0.0848139730479096</v>
      </c>
      <c r="D88">
        <f>D28+(8/0.017)*(D14*D51+D29*D50)</f>
        <v>0.38409064148838346</v>
      </c>
      <c r="E88">
        <f>E28+(8/0.017)*(E14*E51+E29*E50)</f>
        <v>0.4773905603061708</v>
      </c>
      <c r="F88">
        <f>F28+(8/0.017)*(F14*F51+F29*F50)</f>
        <v>0.47542446706389313</v>
      </c>
    </row>
    <row r="89" spans="1:6" ht="12.75">
      <c r="A89" t="s">
        <v>88</v>
      </c>
      <c r="B89">
        <f>B29+(9/0.017)*(B15*B51+B30*B50)</f>
        <v>-0.026847226442285918</v>
      </c>
      <c r="C89">
        <f>C29+(9/0.017)*(C15*C51+C30*C50)</f>
        <v>-0.020146850282838764</v>
      </c>
      <c r="D89">
        <f>D29+(9/0.017)*(D15*D51+D30*D50)</f>
        <v>0.03262867623930072</v>
      </c>
      <c r="E89">
        <f>E29+(9/0.017)*(E15*E51+E30*E50)</f>
        <v>0.03344380059691911</v>
      </c>
      <c r="F89">
        <f>F29+(9/0.017)*(F15*F51+F30*F50)</f>
        <v>0.007916863684083918</v>
      </c>
    </row>
    <row r="90" spans="1:6" ht="12.75">
      <c r="A90" t="s">
        <v>89</v>
      </c>
      <c r="B90">
        <f>B30+(10/0.017)*(B16*B51+B31*B50)</f>
        <v>0.17906020836905878</v>
      </c>
      <c r="C90">
        <f>C30+(10/0.017)*(C16*C51+C31*C50)</f>
        <v>0.0614702683788259</v>
      </c>
      <c r="D90">
        <f>D30+(10/0.017)*(D16*D51+D31*D50)</f>
        <v>0.05282561443495612</v>
      </c>
      <c r="E90">
        <f>E30+(10/0.017)*(E16*E51+E31*E50)</f>
        <v>-0.036800624758151254</v>
      </c>
      <c r="F90">
        <f>F30+(10/0.017)*(F16*F51+F31*F50)</f>
        <v>0.2822893427551555</v>
      </c>
    </row>
    <row r="91" spans="1:6" ht="12.75">
      <c r="A91" t="s">
        <v>90</v>
      </c>
      <c r="B91">
        <f>B31+(11/0.017)*(B17*B51+B32*B50)</f>
        <v>0.005922762394334962</v>
      </c>
      <c r="C91">
        <f>C31+(11/0.017)*(C17*C51+C32*C50)</f>
        <v>-0.03192989860488415</v>
      </c>
      <c r="D91">
        <f>D31+(11/0.017)*(D17*D51+D32*D50)</f>
        <v>0.018255869282787766</v>
      </c>
      <c r="E91">
        <f>E31+(11/0.017)*(E17*E51+E32*E50)</f>
        <v>0.014473258319628616</v>
      </c>
      <c r="F91">
        <f>F31+(11/0.017)*(F17*F51+F32*F50)</f>
        <v>-0.04326178492827802</v>
      </c>
    </row>
    <row r="92" spans="1:6" ht="12.75">
      <c r="A92" t="s">
        <v>91</v>
      </c>
      <c r="B92">
        <f>B32+(12/0.017)*(B18*B51+B33*B50)</f>
        <v>-0.01627911283133634</v>
      </c>
      <c r="C92">
        <f>C32+(12/0.017)*(C18*C51+C33*C50)</f>
        <v>0.017315619445946652</v>
      </c>
      <c r="D92">
        <f>D32+(12/0.017)*(D18*D51+D33*D50)</f>
        <v>0.07540967589299964</v>
      </c>
      <c r="E92">
        <f>E32+(12/0.017)*(E18*E51+E33*E50)</f>
        <v>0.08546381740930455</v>
      </c>
      <c r="F92">
        <f>F32+(12/0.017)*(F18*F51+F33*F50)</f>
        <v>0.04526526594362337</v>
      </c>
    </row>
    <row r="93" spans="1:6" ht="12.75">
      <c r="A93" t="s">
        <v>92</v>
      </c>
      <c r="B93">
        <f>B33+(13/0.017)*(B19*B51+B34*B50)</f>
        <v>0.1273397899519818</v>
      </c>
      <c r="C93">
        <f>C33+(13/0.017)*(C19*C51+C34*C50)</f>
        <v>0.11363808986125964</v>
      </c>
      <c r="D93">
        <f>D33+(13/0.017)*(D19*D51+D34*D50)</f>
        <v>0.1137131674553476</v>
      </c>
      <c r="E93">
        <f>E33+(13/0.017)*(E19*E51+E34*E50)</f>
        <v>0.11541760634060977</v>
      </c>
      <c r="F93">
        <f>F33+(13/0.017)*(F19*F51+F34*F50)</f>
        <v>0.06543348268589141</v>
      </c>
    </row>
    <row r="94" spans="1:6" ht="12.75">
      <c r="A94" t="s">
        <v>93</v>
      </c>
      <c r="B94">
        <f>B34+(14/0.017)*(B20*B51+B35*B50)</f>
        <v>0.0028666038478192576</v>
      </c>
      <c r="C94">
        <f>C34+(14/0.017)*(C20*C51+C35*C50)</f>
        <v>0.005434797161788756</v>
      </c>
      <c r="D94">
        <f>D34+(14/0.017)*(D20*D51+D35*D50)</f>
        <v>-0.001784984214711102</v>
      </c>
      <c r="E94">
        <f>E34+(14/0.017)*(E20*E51+E35*E50)</f>
        <v>-0.004092130819624124</v>
      </c>
      <c r="F94">
        <f>F34+(14/0.017)*(F20*F51+F35*F50)</f>
        <v>-0.0329102243198773</v>
      </c>
    </row>
    <row r="95" spans="1:6" ht="12.75">
      <c r="A95" t="s">
        <v>94</v>
      </c>
      <c r="B95" s="49">
        <f>B35</f>
        <v>-0.006871319</v>
      </c>
      <c r="C95" s="49">
        <f>C35</f>
        <v>-0.009076717</v>
      </c>
      <c r="D95" s="49">
        <f>D35</f>
        <v>0.002974073</v>
      </c>
      <c r="E95" s="49">
        <f>E35</f>
        <v>-0.000938846</v>
      </c>
      <c r="F95" s="49">
        <f>F35</f>
        <v>0.005342639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2.1695124287041363</v>
      </c>
      <c r="C103">
        <f>C63*10000/C62</f>
        <v>2.704150725487012</v>
      </c>
      <c r="D103">
        <f>D63*10000/D62</f>
        <v>1.7723678514861596</v>
      </c>
      <c r="E103">
        <f>E63*10000/E62</f>
        <v>0.3371433181917342</v>
      </c>
      <c r="F103">
        <f>F63*10000/F62</f>
        <v>-1.7202172972267948</v>
      </c>
      <c r="G103">
        <f>AVERAGE(C103:E103)</f>
        <v>1.6045539650549687</v>
      </c>
      <c r="H103">
        <f>STDEV(C103:E103)</f>
        <v>1.1923934509661784</v>
      </c>
      <c r="I103">
        <f>(B103*B4+C103*C4+D103*D4+E103*E4+F103*F4)/SUM(B4:F4)</f>
        <v>1.2428305122159256</v>
      </c>
      <c r="K103">
        <f>(LN(H103)+LN(H123))/2-LN(K114*K115^3)</f>
        <v>-4.234294116226503</v>
      </c>
    </row>
    <row r="104" spans="1:11" ht="12.75">
      <c r="A104" t="s">
        <v>68</v>
      </c>
      <c r="B104">
        <f>B64*10000/B62</f>
        <v>0.3238350176896471</v>
      </c>
      <c r="C104">
        <f>C64*10000/C62</f>
        <v>0.473785196657514</v>
      </c>
      <c r="D104">
        <f>D64*10000/D62</f>
        <v>0.8070384697772711</v>
      </c>
      <c r="E104">
        <f>E64*10000/E62</f>
        <v>0.38060468278827325</v>
      </c>
      <c r="F104">
        <f>F64*10000/F62</f>
        <v>-0.28066034420337804</v>
      </c>
      <c r="G104">
        <f>AVERAGE(C104:E104)</f>
        <v>0.5538094497410194</v>
      </c>
      <c r="H104">
        <f>STDEV(C104:E104)</f>
        <v>0.22419713308297282</v>
      </c>
      <c r="I104">
        <f>(B104*B4+C104*C4+D104*D4+E104*E4+F104*F4)/SUM(B4:F4)</f>
        <v>0.4091190386509135</v>
      </c>
      <c r="K104">
        <f>(LN(H104)+LN(H124))/2-LN(K114*K115^4)</f>
        <v>-3.7030763395547224</v>
      </c>
    </row>
    <row r="105" spans="1:11" ht="12.75">
      <c r="A105" t="s">
        <v>69</v>
      </c>
      <c r="B105">
        <f>B65*10000/B62</f>
        <v>-0.2785075524290727</v>
      </c>
      <c r="C105">
        <f>C65*10000/C62</f>
        <v>-0.5157614840222261</v>
      </c>
      <c r="D105">
        <f>D65*10000/D62</f>
        <v>-0.5174995454715294</v>
      </c>
      <c r="E105">
        <f>E65*10000/E62</f>
        <v>0.4753822515236086</v>
      </c>
      <c r="F105">
        <f>F65*10000/F62</f>
        <v>-0.6011172362935383</v>
      </c>
      <c r="G105">
        <f>AVERAGE(C105:E105)</f>
        <v>-0.1859595926567156</v>
      </c>
      <c r="H105">
        <f>STDEV(C105:E105)</f>
        <v>0.5727394969462771</v>
      </c>
      <c r="I105">
        <f>(B105*B4+C105*C4+D105*D4+E105*E4+F105*F4)/SUM(B4:F4)</f>
        <v>-0.25479410486443427</v>
      </c>
      <c r="K105">
        <f>(LN(H105)+LN(H125))/2-LN(K114*K115^5)</f>
        <v>-3.78502812010016</v>
      </c>
    </row>
    <row r="106" spans="1:11" ht="12.75">
      <c r="A106" t="s">
        <v>70</v>
      </c>
      <c r="B106">
        <f>B66*10000/B62</f>
        <v>3.661300808739651</v>
      </c>
      <c r="C106">
        <f>C66*10000/C62</f>
        <v>2.2021283221774337</v>
      </c>
      <c r="D106">
        <f>D66*10000/D62</f>
        <v>2.440080559703435</v>
      </c>
      <c r="E106">
        <f>E66*10000/E62</f>
        <v>2.1674670092422565</v>
      </c>
      <c r="F106">
        <f>F66*10000/F62</f>
        <v>14.48168919561031</v>
      </c>
      <c r="G106">
        <f>AVERAGE(C106:E106)</f>
        <v>2.2698919637077086</v>
      </c>
      <c r="H106">
        <f>STDEV(C106:E106)</f>
        <v>0.14840306704661912</v>
      </c>
      <c r="I106">
        <f>(B106*B4+C106*C4+D106*D4+E106*E4+F106*F4)/SUM(B4:F4)</f>
        <v>4.101139994736323</v>
      </c>
      <c r="K106">
        <f>(LN(H106)+LN(H126))/2-LN(K114*K115^6)</f>
        <v>-3.932386252980118</v>
      </c>
    </row>
    <row r="107" spans="1:11" ht="12.75">
      <c r="A107" t="s">
        <v>71</v>
      </c>
      <c r="B107">
        <f>B67*10000/B62</f>
        <v>-0.06468828588691723</v>
      </c>
      <c r="C107">
        <f>C67*10000/C62</f>
        <v>-0.3679170659295014</v>
      </c>
      <c r="D107">
        <f>D67*10000/D62</f>
        <v>-0.1251288701003084</v>
      </c>
      <c r="E107">
        <f>E67*10000/E62</f>
        <v>-0.12321247630946629</v>
      </c>
      <c r="F107">
        <f>F67*10000/F62</f>
        <v>-0.22868282657678765</v>
      </c>
      <c r="G107">
        <f>AVERAGE(C107:E107)</f>
        <v>-0.20541947077975872</v>
      </c>
      <c r="H107">
        <f>STDEV(C107:E107)</f>
        <v>0.14073030755092397</v>
      </c>
      <c r="I107">
        <f>(B107*B4+C107*C4+D107*D4+E107*E4+F107*F4)/SUM(B4:F4)</f>
        <v>-0.18813830897697695</v>
      </c>
      <c r="K107">
        <f>(LN(H107)+LN(H127))/2-LN(K114*K115^7)</f>
        <v>-3.5731072811158135</v>
      </c>
    </row>
    <row r="108" spans="1:9" ht="12.75">
      <c r="A108" t="s">
        <v>72</v>
      </c>
      <c r="B108">
        <f>B68*10000/B62</f>
        <v>-0.009571291101512891</v>
      </c>
      <c r="C108">
        <f>C68*10000/C62</f>
        <v>-0.049115819557500134</v>
      </c>
      <c r="D108">
        <f>D68*10000/D62</f>
        <v>0.14382819189542703</v>
      </c>
      <c r="E108">
        <f>E68*10000/E62</f>
        <v>0.13168532071733055</v>
      </c>
      <c r="F108">
        <f>F68*10000/F62</f>
        <v>0.11259747204966308</v>
      </c>
      <c r="G108">
        <f>AVERAGE(C108:E108)</f>
        <v>0.07546589768508581</v>
      </c>
      <c r="H108">
        <f>STDEV(C108:E108)</f>
        <v>0.10806162840456222</v>
      </c>
      <c r="I108">
        <f>(B108*B4+C108*C4+D108*D4+E108*E4+F108*F4)/SUM(B4:F4)</f>
        <v>0.0680886014441255</v>
      </c>
    </row>
    <row r="109" spans="1:9" ht="12.75">
      <c r="A109" t="s">
        <v>73</v>
      </c>
      <c r="B109">
        <f>B69*10000/B62</f>
        <v>-0.05140258028538232</v>
      </c>
      <c r="C109">
        <f>C69*10000/C62</f>
        <v>-0.007626672029644953</v>
      </c>
      <c r="D109">
        <f>D69*10000/D62</f>
        <v>-0.06745273688087987</v>
      </c>
      <c r="E109">
        <f>E69*10000/E62</f>
        <v>0.03607405018811337</v>
      </c>
      <c r="F109">
        <f>F69*10000/F62</f>
        <v>0.017132113765773737</v>
      </c>
      <c r="G109">
        <f>AVERAGE(C109:E109)</f>
        <v>-0.013001786240803817</v>
      </c>
      <c r="H109">
        <f>STDEV(C109:E109)</f>
        <v>0.05197227914758422</v>
      </c>
      <c r="I109">
        <f>(B109*B4+C109*C4+D109*D4+E109*E4+F109*F4)/SUM(B4:F4)</f>
        <v>-0.014545605232194744</v>
      </c>
    </row>
    <row r="110" spans="1:11" ht="12.75">
      <c r="A110" t="s">
        <v>74</v>
      </c>
      <c r="B110">
        <f>B70*10000/B62</f>
        <v>-0.2838014773415909</v>
      </c>
      <c r="C110">
        <f>C70*10000/C62</f>
        <v>-0.049991551240091</v>
      </c>
      <c r="D110">
        <f>D70*10000/D62</f>
        <v>-0.07917119946883648</v>
      </c>
      <c r="E110">
        <f>E70*10000/E62</f>
        <v>-0.07035144402776913</v>
      </c>
      <c r="F110">
        <f>F70*10000/F62</f>
        <v>-0.30675523094718876</v>
      </c>
      <c r="G110">
        <f>AVERAGE(C110:E110)</f>
        <v>-0.06650473157889887</v>
      </c>
      <c r="H110">
        <f>STDEV(C110:E110)</f>
        <v>0.014965322087631591</v>
      </c>
      <c r="I110">
        <f>(B110*B4+C110*C4+D110*D4+E110*E4+F110*F4)/SUM(B4:F4)</f>
        <v>-0.1300562728750832</v>
      </c>
      <c r="K110">
        <f>EXP(AVERAGE(K103:K107))</f>
        <v>0.021374034773046228</v>
      </c>
    </row>
    <row r="111" spans="1:9" ht="12.75">
      <c r="A111" t="s">
        <v>75</v>
      </c>
      <c r="B111">
        <f>B71*10000/B62</f>
        <v>-0.025777803315408722</v>
      </c>
      <c r="C111">
        <f>C71*10000/C62</f>
        <v>-0.019252273429767947</v>
      </c>
      <c r="D111">
        <f>D71*10000/D62</f>
        <v>-0.023070043297908092</v>
      </c>
      <c r="E111">
        <f>E71*10000/E62</f>
        <v>-0.009037112133942121</v>
      </c>
      <c r="F111">
        <f>F71*10000/F62</f>
        <v>-0.025523899330933447</v>
      </c>
      <c r="G111">
        <f>AVERAGE(C111:E111)</f>
        <v>-0.017119809620539387</v>
      </c>
      <c r="H111">
        <f>STDEV(C111:E111)</f>
        <v>0.007255435251341161</v>
      </c>
      <c r="I111">
        <f>(B111*B4+C111*C4+D111*D4+E111*E4+F111*F4)/SUM(B4:F4)</f>
        <v>-0.01949621603730584</v>
      </c>
    </row>
    <row r="112" spans="1:9" ht="12.75">
      <c r="A112" t="s">
        <v>76</v>
      </c>
      <c r="B112">
        <f>B72*10000/B62</f>
        <v>-0.06077212467162916</v>
      </c>
      <c r="C112">
        <f>C72*10000/C62</f>
        <v>-0.033185119236603965</v>
      </c>
      <c r="D112">
        <f>D72*10000/D62</f>
        <v>-0.02833306419596167</v>
      </c>
      <c r="E112">
        <f>E72*10000/E62</f>
        <v>-0.04637123964813066</v>
      </c>
      <c r="F112">
        <f>F72*10000/F62</f>
        <v>-0.053823687604482036</v>
      </c>
      <c r="G112">
        <f>AVERAGE(C112:E112)</f>
        <v>-0.035963141026898765</v>
      </c>
      <c r="H112">
        <f>STDEV(C112:E112)</f>
        <v>0.00933445216449914</v>
      </c>
      <c r="I112">
        <f>(B112*B4+C112*C4+D112*D4+E112*E4+F112*F4)/SUM(B4:F4)</f>
        <v>-0.041941883114088654</v>
      </c>
    </row>
    <row r="113" spans="1:9" ht="12.75">
      <c r="A113" t="s">
        <v>77</v>
      </c>
      <c r="B113">
        <f>B73*10000/B62</f>
        <v>0.03984033268465776</v>
      </c>
      <c r="C113">
        <f>C73*10000/C62</f>
        <v>0.037540360744871035</v>
      </c>
      <c r="D113">
        <f>D73*10000/D62</f>
        <v>0.027009270703009135</v>
      </c>
      <c r="E113">
        <f>E73*10000/E62</f>
        <v>0.02262015101875189</v>
      </c>
      <c r="F113">
        <f>F73*10000/F62</f>
        <v>-0.017629438681837525</v>
      </c>
      <c r="G113">
        <f>AVERAGE(C113:E113)</f>
        <v>0.029056594155544024</v>
      </c>
      <c r="H113">
        <f>STDEV(C113:E113)</f>
        <v>0.007667908095257743</v>
      </c>
      <c r="I113">
        <f>(B113*B4+C113*C4+D113*D4+E113*E4+F113*F4)/SUM(B4:F4)</f>
        <v>0.024390013081707077</v>
      </c>
    </row>
    <row r="114" spans="1:11" ht="12.75">
      <c r="A114" t="s">
        <v>78</v>
      </c>
      <c r="B114">
        <f>B74*10000/B62</f>
        <v>-0.2089885358512978</v>
      </c>
      <c r="C114">
        <f>C74*10000/C62</f>
        <v>-0.18855305828011334</v>
      </c>
      <c r="D114">
        <f>D74*10000/D62</f>
        <v>-0.1847340553673635</v>
      </c>
      <c r="E114">
        <f>E74*10000/E62</f>
        <v>-0.1868037650402667</v>
      </c>
      <c r="F114">
        <f>F74*10000/F62</f>
        <v>-0.14591846847866244</v>
      </c>
      <c r="G114">
        <f>AVERAGE(C114:E114)</f>
        <v>-0.18669695956258117</v>
      </c>
      <c r="H114">
        <f>STDEV(C114:E114)</f>
        <v>0.0019117404032568328</v>
      </c>
      <c r="I114">
        <f>(B114*B4+C114*C4+D114*D4+E114*E4+F114*F4)/SUM(B4:F4)</f>
        <v>-0.1844860957324905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-0.000990274429433922</v>
      </c>
      <c r="C115">
        <f>C75*10000/C62</f>
        <v>0.004783103197406237</v>
      </c>
      <c r="D115">
        <f>D75*10000/D62</f>
        <v>0.0034023792259544492</v>
      </c>
      <c r="E115">
        <f>E75*10000/E62</f>
        <v>-0.0011452281647640807</v>
      </c>
      <c r="F115">
        <f>F75*10000/F62</f>
        <v>0.004371647792356259</v>
      </c>
      <c r="G115">
        <f>AVERAGE(C115:E115)</f>
        <v>0.0023467514195322017</v>
      </c>
      <c r="H115">
        <f>STDEV(C115:E115)</f>
        <v>0.0031019414459644346</v>
      </c>
      <c r="I115">
        <f>(B115*B4+C115*C4+D115*D4+E115*E4+F115*F4)/SUM(B4:F4)</f>
        <v>0.002133489047968555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31.87689131381299</v>
      </c>
      <c r="C122">
        <f>C82*10000/C62</f>
        <v>-2.9142500577515453</v>
      </c>
      <c r="D122">
        <f>D82*10000/D62</f>
        <v>-0.5122796318698464</v>
      </c>
      <c r="E122">
        <f>E82*10000/E62</f>
        <v>-12.719641196254061</v>
      </c>
      <c r="F122">
        <f>F82*10000/F62</f>
        <v>-4.886231085502604</v>
      </c>
      <c r="G122">
        <f>AVERAGE(C122:E122)</f>
        <v>-5.382056961958484</v>
      </c>
      <c r="H122">
        <f>STDEV(C122:E122)</f>
        <v>6.467029633320063</v>
      </c>
      <c r="I122">
        <f>(B122*B4+C122*C4+D122*D4+E122*E4+F122*F4)/SUM(B4:F4)</f>
        <v>0.08414883677765489</v>
      </c>
    </row>
    <row r="123" spans="1:9" ht="12.75">
      <c r="A123" t="s">
        <v>82</v>
      </c>
      <c r="B123">
        <f>B83*10000/B62</f>
        <v>-3.8103983527999206</v>
      </c>
      <c r="C123">
        <f>C83*10000/C62</f>
        <v>-2.486938822102645</v>
      </c>
      <c r="D123">
        <f>D83*10000/D62</f>
        <v>-1.7435426797783165</v>
      </c>
      <c r="E123">
        <f>E83*10000/E62</f>
        <v>-2.4218726511066704</v>
      </c>
      <c r="F123">
        <f>F83*10000/F62</f>
        <v>7.8060693296312085</v>
      </c>
      <c r="G123">
        <f>AVERAGE(C123:E123)</f>
        <v>-2.2174513843292103</v>
      </c>
      <c r="H123">
        <f>STDEV(C123:E123)</f>
        <v>0.4117043803979394</v>
      </c>
      <c r="I123">
        <f>(B123*B4+C123*C4+D123*D4+E123*E4+F123*F4)/SUM(B4:F4)</f>
        <v>-1.1107479522496209</v>
      </c>
    </row>
    <row r="124" spans="1:9" ht="12.75">
      <c r="A124" t="s">
        <v>83</v>
      </c>
      <c r="B124">
        <f>B84*10000/B62</f>
        <v>0.10457439440449909</v>
      </c>
      <c r="C124">
        <f>C84*10000/C62</f>
        <v>-2.722117222752844</v>
      </c>
      <c r="D124">
        <f>D84*10000/D62</f>
        <v>0.3184098392177568</v>
      </c>
      <c r="E124">
        <f>E84*10000/E62</f>
        <v>0.890209832715953</v>
      </c>
      <c r="F124">
        <f>F84*10000/F62</f>
        <v>2.8879044536491345</v>
      </c>
      <c r="G124">
        <f>AVERAGE(C124:E124)</f>
        <v>-0.504499183606378</v>
      </c>
      <c r="H124">
        <f>STDEV(C124:E124)</f>
        <v>1.9416774020938692</v>
      </c>
      <c r="I124">
        <f>(B124*B4+C124*C4+D124*D4+E124*E4+F124*F4)/SUM(B4:F4)</f>
        <v>0.03632837526825413</v>
      </c>
    </row>
    <row r="125" spans="1:9" ht="12.75">
      <c r="A125" t="s">
        <v>84</v>
      </c>
      <c r="B125">
        <f>B85*10000/B62</f>
        <v>-0.9418906159658336</v>
      </c>
      <c r="C125">
        <f>C85*10000/C62</f>
        <v>-1.1020766368069008</v>
      </c>
      <c r="D125">
        <f>D85*10000/D62</f>
        <v>-0.712822727004155</v>
      </c>
      <c r="E125">
        <f>E85*10000/E62</f>
        <v>-0.8470710402982635</v>
      </c>
      <c r="F125">
        <f>F85*10000/F62</f>
        <v>-1.2589413305339052</v>
      </c>
      <c r="G125">
        <f>AVERAGE(C125:E125)</f>
        <v>-0.8873234680364398</v>
      </c>
      <c r="H125">
        <f>STDEV(C125:E125)</f>
        <v>0.19772416399695245</v>
      </c>
      <c r="I125">
        <f>(B125*B4+C125*C4+D125*D4+E125*E4+F125*F4)/SUM(B4:F4)</f>
        <v>-0.9448359524360034</v>
      </c>
    </row>
    <row r="126" spans="1:9" ht="12.75">
      <c r="A126" t="s">
        <v>85</v>
      </c>
      <c r="B126">
        <f>B86*10000/B62</f>
        <v>0.8470060156390298</v>
      </c>
      <c r="C126">
        <f>C86*10000/C62</f>
        <v>0.13571929309028488</v>
      </c>
      <c r="D126">
        <f>D86*10000/D62</f>
        <v>0.24399620080869464</v>
      </c>
      <c r="E126">
        <f>E86*10000/E62</f>
        <v>0.4765846231516205</v>
      </c>
      <c r="F126">
        <f>F86*10000/F62</f>
        <v>2.532183093861525</v>
      </c>
      <c r="G126">
        <f>AVERAGE(C126:E126)</f>
        <v>0.2854333723502</v>
      </c>
      <c r="H126">
        <f>STDEV(C126:E126)</f>
        <v>0.17416966641317297</v>
      </c>
      <c r="I126">
        <f>(B126*B4+C126*C4+D126*D4+E126*E4+F126*F4)/SUM(B4:F4)</f>
        <v>0.6666281056442117</v>
      </c>
    </row>
    <row r="127" spans="1:9" ht="12.75">
      <c r="A127" t="s">
        <v>86</v>
      </c>
      <c r="B127">
        <f>B87*10000/B62</f>
        <v>0.08683450683750771</v>
      </c>
      <c r="C127">
        <f>C87*10000/C62</f>
        <v>0.10814643805980603</v>
      </c>
      <c r="D127">
        <f>D87*10000/D62</f>
        <v>-0.0540407973588238</v>
      </c>
      <c r="E127">
        <f>E87*10000/E62</f>
        <v>-0.11533565876671718</v>
      </c>
      <c r="F127">
        <f>F87*10000/F62</f>
        <v>-0.032637968693692704</v>
      </c>
      <c r="G127">
        <f>AVERAGE(C127:E127)</f>
        <v>-0.02041000602191165</v>
      </c>
      <c r="H127">
        <f>STDEV(C127:E127)</f>
        <v>0.11547438891353817</v>
      </c>
      <c r="I127">
        <f>(B127*B4+C127*C4+D127*D4+E127*E4+F127*F4)/SUM(B4:F4)</f>
        <v>-0.006490730430957296</v>
      </c>
    </row>
    <row r="128" spans="1:9" ht="12.75">
      <c r="A128" t="s">
        <v>87</v>
      </c>
      <c r="B128">
        <f>B88*10000/B62</f>
        <v>-0.076759750194517</v>
      </c>
      <c r="C128">
        <f>C88*10000/C62</f>
        <v>0.08481431345763168</v>
      </c>
      <c r="D128">
        <f>D88*10000/D62</f>
        <v>0.38409032832985657</v>
      </c>
      <c r="E128">
        <f>E88*10000/E62</f>
        <v>0.4773893784355576</v>
      </c>
      <c r="F128">
        <f>F88*10000/F62</f>
        <v>0.4754261845169078</v>
      </c>
      <c r="G128">
        <f>AVERAGE(C128:E128)</f>
        <v>0.31543134007434864</v>
      </c>
      <c r="H128">
        <f>STDEV(C128:E128)</f>
        <v>0.20509592368403667</v>
      </c>
      <c r="I128">
        <f>(B128*B4+C128*C4+D128*D4+E128*E4+F128*F4)/SUM(B4:F4)</f>
        <v>0.27992732945630394</v>
      </c>
    </row>
    <row r="129" spans="1:9" ht="12.75">
      <c r="A129" t="s">
        <v>88</v>
      </c>
      <c r="B129">
        <f>B89*10000/B62</f>
        <v>-0.026847088975403402</v>
      </c>
      <c r="C129">
        <f>C89*10000/C62</f>
        <v>-0.02014693114432254</v>
      </c>
      <c r="D129">
        <f>D89*10000/D62</f>
        <v>0.032628649636340164</v>
      </c>
      <c r="E129">
        <f>E89*10000/E62</f>
        <v>0.03344371780046605</v>
      </c>
      <c r="F129">
        <f>F89*10000/F62</f>
        <v>0.007916892283456359</v>
      </c>
      <c r="G129">
        <f>AVERAGE(C129:E129)</f>
        <v>0.015308478764161226</v>
      </c>
      <c r="H129">
        <f>STDEV(C129:E129)</f>
        <v>0.0307079900492038</v>
      </c>
      <c r="I129">
        <f>(B129*B4+C129*C4+D129*D4+E129*E4+F129*F4)/SUM(B4:F4)</f>
        <v>0.008210295482359013</v>
      </c>
    </row>
    <row r="130" spans="1:9" ht="12.75">
      <c r="A130" t="s">
        <v>89</v>
      </c>
      <c r="B130">
        <f>B90*10000/B62</f>
        <v>0.1790592915202111</v>
      </c>
      <c r="C130">
        <f>C90*10000/C62</f>
        <v>0.061470515096155885</v>
      </c>
      <c r="D130">
        <f>D90*10000/D62</f>
        <v>0.052825571364936146</v>
      </c>
      <c r="E130">
        <f>E90*10000/E62</f>
        <v>-0.036800533651245165</v>
      </c>
      <c r="F130">
        <f>F90*10000/F62</f>
        <v>0.28229036251479417</v>
      </c>
      <c r="G130">
        <f>AVERAGE(C130:E130)</f>
        <v>0.025831850936615622</v>
      </c>
      <c r="H130">
        <f>STDEV(C130:E130)</f>
        <v>0.05441319198871047</v>
      </c>
      <c r="I130">
        <f>(B130*B4+C130*C4+D130*D4+E130*E4+F130*F4)/SUM(B4:F4)</f>
        <v>0.08226414265568362</v>
      </c>
    </row>
    <row r="131" spans="1:9" ht="12.75">
      <c r="A131" t="s">
        <v>90</v>
      </c>
      <c r="B131">
        <f>B91*10000/B62</f>
        <v>0.005922732067787675</v>
      </c>
      <c r="C131">
        <f>C91*10000/C62</f>
        <v>-0.03193002675886066</v>
      </c>
      <c r="D131">
        <f>D91*10000/D62</f>
        <v>0.01825585439832948</v>
      </c>
      <c r="E131">
        <f>E91*10000/E62</f>
        <v>0.014473222488340555</v>
      </c>
      <c r="F131">
        <f>F91*10000/F62</f>
        <v>-0.04326194120984975</v>
      </c>
      <c r="G131">
        <f>AVERAGE(C131:E131)</f>
        <v>0.0002663500426031238</v>
      </c>
      <c r="H131">
        <f>STDEV(C131:E131)</f>
        <v>0.027946951271972283</v>
      </c>
      <c r="I131">
        <f>(B131*B4+C131*C4+D131*D4+E131*E4+F131*F4)/SUM(B4:F4)</f>
        <v>-0.004724557456403196</v>
      </c>
    </row>
    <row r="132" spans="1:9" ht="12.75">
      <c r="A132" t="s">
        <v>91</v>
      </c>
      <c r="B132">
        <f>B92*10000/B62</f>
        <v>-0.016279029476770984</v>
      </c>
      <c r="C132">
        <f>C92*10000/C62</f>
        <v>0.01731568894399033</v>
      </c>
      <c r="D132">
        <f>D92*10000/D62</f>
        <v>0.07540961440964007</v>
      </c>
      <c r="E132">
        <f>E92*10000/E62</f>
        <v>0.08546360582746217</v>
      </c>
      <c r="F132">
        <f>F92*10000/F62</f>
        <v>0.04526542946269495</v>
      </c>
      <c r="G132">
        <f>AVERAGE(C132:E132)</f>
        <v>0.05939630306036419</v>
      </c>
      <c r="H132">
        <f>STDEV(C132:E132)</f>
        <v>0.03678796337344299</v>
      </c>
      <c r="I132">
        <f>(B132*B4+C132*C4+D132*D4+E132*E4+F132*F4)/SUM(B4:F4)</f>
        <v>0.04654040558819784</v>
      </c>
    </row>
    <row r="133" spans="1:9" ht="12.75">
      <c r="A133" t="s">
        <v>92</v>
      </c>
      <c r="B133">
        <f>B93*10000/B62</f>
        <v>0.1273391379291748</v>
      </c>
      <c r="C133">
        <f>C93*10000/C62</f>
        <v>0.11363854595957927</v>
      </c>
      <c r="D133">
        <f>D93*10000/D62</f>
        <v>0.11371307474221126</v>
      </c>
      <c r="E133">
        <f>E93*10000/E62</f>
        <v>0.11541732060249822</v>
      </c>
      <c r="F133">
        <f>F93*10000/F62</f>
        <v>0.0654337190618878</v>
      </c>
      <c r="G133">
        <f>AVERAGE(C133:E133)</f>
        <v>0.11425631376809625</v>
      </c>
      <c r="H133">
        <f>STDEV(C133:E133)</f>
        <v>0.0010061517216638967</v>
      </c>
      <c r="I133">
        <f>(B133*B4+C133*C4+D133*D4+E133*E4+F133*F4)/SUM(B4:F4)</f>
        <v>0.10963723922027782</v>
      </c>
    </row>
    <row r="134" spans="1:9" ht="12.75">
      <c r="A134" t="s">
        <v>93</v>
      </c>
      <c r="B134">
        <f>B94*10000/B62</f>
        <v>0.0028665891698377087</v>
      </c>
      <c r="C134">
        <f>C94*10000/C62</f>
        <v>0.005434818974913704</v>
      </c>
      <c r="D134">
        <f>D94*10000/D62</f>
        <v>-0.001784982759369662</v>
      </c>
      <c r="E134">
        <f>E94*10000/E62</f>
        <v>-0.004092120688780402</v>
      </c>
      <c r="F134">
        <f>F94*10000/F62</f>
        <v>-0.03291034320682547</v>
      </c>
      <c r="G134">
        <f>AVERAGE(C134:E134)</f>
        <v>-0.00014742815774545335</v>
      </c>
      <c r="H134">
        <f>STDEV(C134:E134)</f>
        <v>0.004970093927069433</v>
      </c>
      <c r="I134">
        <f>(B134*B4+C134*C4+D134*D4+E134*E4+F134*F4)/SUM(B4:F4)</f>
        <v>-0.004082285148310886</v>
      </c>
    </row>
    <row r="135" spans="1:9" ht="12.75">
      <c r="A135" t="s">
        <v>94</v>
      </c>
      <c r="B135">
        <f>B95*10000/B62</f>
        <v>-0.0068712838165219696</v>
      </c>
      <c r="C135">
        <f>C95*10000/C62</f>
        <v>-0.009076753430349862</v>
      </c>
      <c r="D135">
        <f>D95*10000/D62</f>
        <v>0.002974070575165289</v>
      </c>
      <c r="E135">
        <f>E95*10000/E62</f>
        <v>-0.0009388436757091785</v>
      </c>
      <c r="F135">
        <f>F95*10000/F62</f>
        <v>0.005342658300082542</v>
      </c>
      <c r="G135">
        <f>AVERAGE(C135:E135)</f>
        <v>-0.002347175510297917</v>
      </c>
      <c r="H135">
        <f>STDEV(C135:E135)</f>
        <v>0.0061476124406319</v>
      </c>
      <c r="I135">
        <f>(B135*B4+C135*C4+D135*D4+E135*E4+F135*F4)/SUM(B4:F4)</f>
        <v>-0.001977113016943764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2004-12-21T12:37:50Z</cp:lastPrinted>
  <dcterms:created xsi:type="dcterms:W3CDTF">2004-12-21T12:37:50Z</dcterms:created>
  <dcterms:modified xsi:type="dcterms:W3CDTF">2005-01-03T08:53:26Z</dcterms:modified>
  <cp:category/>
  <cp:version/>
  <cp:contentType/>
  <cp:contentStatus/>
</cp:coreProperties>
</file>