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<sst xmlns="http://schemas.openxmlformats.org/spreadsheetml/2006/main" count="204" uniqueCount="98">
  <si>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22/12/2004       13:25:59</t>
  </si>
  <si>
    <t>SIEGMUND</t>
  </si>
  <si>
    <t>HCMQAP446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</si>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</sst>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0245884"/>
        <c:axId val="5342045"/>
      </c:lineChart>
      <c:catAx>
        <c:axId val="602458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2045"/>
        <c:crosses val="autoZero"/>
        <c:auto val="1"/>
        <c:lblOffset val="100"/>
        <c:noMultiLvlLbl val="0"/>
      </c:catAx>
      <c:valAx>
        <c:axId val="5342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4588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-0.002243</v>
      </c>
      <c r="C4" s="12">
        <v>-0.003749</v>
      </c>
      <c r="D4" s="12">
        <v>-0.003749</v>
      </c>
      <c r="E4" s="12">
        <v>-0.003749</v>
      </c>
      <c r="F4" s="24">
        <v>-0.002095</v>
      </c>
      <c r="G4" s="34">
        <v>-0.011687</v>
      </c>
    </row>
    <row r="5" spans="1:7" ht="12.75" thickBot="1">
      <c r="A5" s="44" t="s">
        <v>13</v>
      </c>
      <c r="B5" s="45">
        <v>-0.412123</v>
      </c>
      <c r="C5" s="46">
        <v>0.207312</v>
      </c>
      <c r="D5" s="46">
        <v>-1.122219</v>
      </c>
      <c r="E5" s="46">
        <v>0.828078</v>
      </c>
      <c r="F5" s="47">
        <v>0.551548</v>
      </c>
      <c r="G5" s="48">
        <v>8.86374</v>
      </c>
    </row>
    <row r="6" spans="1:7" ht="12.75" thickTop="1">
      <c r="A6" s="6" t="s">
        <v>14</v>
      </c>
      <c r="B6" s="39">
        <v>56.87745</v>
      </c>
      <c r="C6" s="40">
        <v>-93.17248</v>
      </c>
      <c r="D6" s="40">
        <v>41.49468</v>
      </c>
      <c r="E6" s="40">
        <v>-31.14311</v>
      </c>
      <c r="F6" s="41">
        <v>87.38543</v>
      </c>
      <c r="G6" s="42">
        <v>0.005793387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-3.078619</v>
      </c>
      <c r="C8" s="13">
        <v>-1.483557</v>
      </c>
      <c r="D8" s="13">
        <v>-0.5591002</v>
      </c>
      <c r="E8" s="13">
        <v>-0.4176134</v>
      </c>
      <c r="F8" s="25">
        <v>-1.001923</v>
      </c>
      <c r="G8" s="35">
        <v>-1.169573</v>
      </c>
    </row>
    <row r="9" spans="1:7" ht="12">
      <c r="A9" s="20" t="s">
        <v>17</v>
      </c>
      <c r="B9" s="29">
        <v>0.7066499</v>
      </c>
      <c r="C9" s="13">
        <v>0.7478599</v>
      </c>
      <c r="D9" s="13">
        <v>0.5074849</v>
      </c>
      <c r="E9" s="13">
        <v>0.6768529</v>
      </c>
      <c r="F9" s="25">
        <v>-0.1916242</v>
      </c>
      <c r="G9" s="35">
        <v>0.5408185</v>
      </c>
    </row>
    <row r="10" spans="1:7" ht="12">
      <c r="A10" s="20" t="s">
        <v>18</v>
      </c>
      <c r="B10" s="29">
        <v>0.3841686</v>
      </c>
      <c r="C10" s="13">
        <v>0.08501649</v>
      </c>
      <c r="D10" s="13">
        <v>0.3541459</v>
      </c>
      <c r="E10" s="13">
        <v>0.5554883</v>
      </c>
      <c r="F10" s="25">
        <v>-0.105394</v>
      </c>
      <c r="G10" s="35">
        <v>0.2803874</v>
      </c>
    </row>
    <row r="11" spans="1:7" ht="12">
      <c r="A11" s="21" t="s">
        <v>19</v>
      </c>
      <c r="B11" s="31">
        <v>4.163656</v>
      </c>
      <c r="C11" s="15">
        <v>2.632204</v>
      </c>
      <c r="D11" s="15">
        <v>2.929087</v>
      </c>
      <c r="E11" s="15">
        <v>2.5982</v>
      </c>
      <c r="F11" s="27">
        <v>14.0677</v>
      </c>
      <c r="G11" s="37">
        <v>4.452922</v>
      </c>
    </row>
    <row r="12" spans="1:7" ht="12">
      <c r="A12" s="20" t="s">
        <v>20</v>
      </c>
      <c r="B12" s="29">
        <v>-0.5877174</v>
      </c>
      <c r="C12" s="13">
        <v>0.07120602</v>
      </c>
      <c r="D12" s="13">
        <v>-0.00719483</v>
      </c>
      <c r="E12" s="13">
        <v>-0.1693862</v>
      </c>
      <c r="F12" s="25">
        <v>-0.1782704</v>
      </c>
      <c r="G12" s="35">
        <v>-0.1338788</v>
      </c>
    </row>
    <row r="13" spans="1:7" ht="12">
      <c r="A13" s="20" t="s">
        <v>21</v>
      </c>
      <c r="B13" s="29">
        <v>-0.02287947</v>
      </c>
      <c r="C13" s="13">
        <v>0.1454395</v>
      </c>
      <c r="D13" s="13">
        <v>0.01433763</v>
      </c>
      <c r="E13" s="13">
        <v>-0.02436379</v>
      </c>
      <c r="F13" s="25">
        <v>0.06205368</v>
      </c>
      <c r="G13" s="35">
        <v>0.03764507</v>
      </c>
    </row>
    <row r="14" spans="1:7" ht="12">
      <c r="A14" s="20" t="s">
        <v>22</v>
      </c>
      <c r="B14" s="29">
        <v>-0.09089308</v>
      </c>
      <c r="C14" s="13">
        <v>-0.03384861</v>
      </c>
      <c r="D14" s="13">
        <v>0.01246757</v>
      </c>
      <c r="E14" s="13">
        <v>-0.01811894</v>
      </c>
      <c r="F14" s="25">
        <v>-0.120056</v>
      </c>
      <c r="G14" s="35">
        <v>-0.03871849</v>
      </c>
    </row>
    <row r="15" spans="1:7" ht="12">
      <c r="A15" s="21" t="s">
        <v>23</v>
      </c>
      <c r="B15" s="31">
        <v>-0.2605714</v>
      </c>
      <c r="C15" s="15">
        <v>-0.0439909</v>
      </c>
      <c r="D15" s="15">
        <v>-0.04257627</v>
      </c>
      <c r="E15" s="15">
        <v>-0.07804578</v>
      </c>
      <c r="F15" s="27">
        <v>-0.3813208</v>
      </c>
      <c r="G15" s="37">
        <v>-0.1283518</v>
      </c>
    </row>
    <row r="16" spans="1:7" ht="12">
      <c r="A16" s="20" t="s">
        <v>24</v>
      </c>
      <c r="B16" s="29">
        <v>-0.05205588</v>
      </c>
      <c r="C16" s="13">
        <v>0.008981778</v>
      </c>
      <c r="D16" s="13">
        <v>-0.006634608</v>
      </c>
      <c r="E16" s="13">
        <v>-0.008687171</v>
      </c>
      <c r="F16" s="25">
        <v>-0.0298872</v>
      </c>
      <c r="G16" s="35">
        <v>-0.01303106</v>
      </c>
    </row>
    <row r="17" spans="1:7" ht="12">
      <c r="A17" s="20" t="s">
        <v>25</v>
      </c>
      <c r="B17" s="29">
        <v>-0.0407751</v>
      </c>
      <c r="C17" s="13">
        <v>-0.04697716</v>
      </c>
      <c r="D17" s="13">
        <v>-0.04629681</v>
      </c>
      <c r="E17" s="13">
        <v>-0.04465088</v>
      </c>
      <c r="F17" s="25">
        <v>-0.07273473</v>
      </c>
      <c r="G17" s="35">
        <v>-0.04882321</v>
      </c>
    </row>
    <row r="18" spans="1:7" ht="12">
      <c r="A18" s="20" t="s">
        <v>26</v>
      </c>
      <c r="B18" s="29">
        <v>0.0109903</v>
      </c>
      <c r="C18" s="13">
        <v>0.02948964</v>
      </c>
      <c r="D18" s="13">
        <v>0.01561741</v>
      </c>
      <c r="E18" s="13">
        <v>0.01347216</v>
      </c>
      <c r="F18" s="25">
        <v>-0.0557407</v>
      </c>
      <c r="G18" s="35">
        <v>0.008173047</v>
      </c>
    </row>
    <row r="19" spans="1:7" ht="12">
      <c r="A19" s="21" t="s">
        <v>27</v>
      </c>
      <c r="B19" s="31">
        <v>-0.2146525</v>
      </c>
      <c r="C19" s="15">
        <v>-0.1859985</v>
      </c>
      <c r="D19" s="15">
        <v>-0.1953665</v>
      </c>
      <c r="E19" s="15">
        <v>-0.1951879</v>
      </c>
      <c r="F19" s="27">
        <v>-0.1432527</v>
      </c>
      <c r="G19" s="37">
        <v>-0.1888394</v>
      </c>
    </row>
    <row r="20" spans="1:7" ht="12.75" thickBot="1">
      <c r="A20" s="44" t="s">
        <v>28</v>
      </c>
      <c r="B20" s="45">
        <v>-0.007128054</v>
      </c>
      <c r="C20" s="46">
        <v>-0.01045681</v>
      </c>
      <c r="D20" s="46">
        <v>-0.005943203</v>
      </c>
      <c r="E20" s="46">
        <v>-0.00734182</v>
      </c>
      <c r="F20" s="47">
        <v>-0.002031917</v>
      </c>
      <c r="G20" s="48">
        <v>-0.007010239</v>
      </c>
    </row>
    <row r="21" spans="1:7" ht="12.75" thickTop="1">
      <c r="A21" s="6" t="s">
        <v>29</v>
      </c>
      <c r="B21" s="39">
        <v>20.06723</v>
      </c>
      <c r="C21" s="40">
        <v>37.53501</v>
      </c>
      <c r="D21" s="40">
        <v>-6.64975</v>
      </c>
      <c r="E21" s="40">
        <v>6.204221</v>
      </c>
      <c r="F21" s="41">
        <v>-87.80745</v>
      </c>
      <c r="G21" s="43">
        <v>0.007713174</v>
      </c>
    </row>
    <row r="22" spans="1:7" ht="12">
      <c r="A22" s="20" t="s">
        <v>30</v>
      </c>
      <c r="B22" s="29">
        <v>-8.242456</v>
      </c>
      <c r="C22" s="13">
        <v>4.146236</v>
      </c>
      <c r="D22" s="13">
        <v>-22.44442</v>
      </c>
      <c r="E22" s="13">
        <v>16.56158</v>
      </c>
      <c r="F22" s="25">
        <v>11.03096</v>
      </c>
      <c r="G22" s="36">
        <v>0</v>
      </c>
    </row>
    <row r="23" spans="1:7" ht="12">
      <c r="A23" s="20" t="s">
        <v>31</v>
      </c>
      <c r="B23" s="29">
        <v>0.2360852</v>
      </c>
      <c r="C23" s="13">
        <v>1.116092</v>
      </c>
      <c r="D23" s="13">
        <v>1.017789</v>
      </c>
      <c r="E23" s="13">
        <v>0.7831703</v>
      </c>
      <c r="F23" s="25">
        <v>6.762851</v>
      </c>
      <c r="G23" s="35">
        <v>1.644722</v>
      </c>
    </row>
    <row r="24" spans="1:7" ht="12">
      <c r="A24" s="20" t="s">
        <v>32</v>
      </c>
      <c r="B24" s="49">
        <v>2.507236</v>
      </c>
      <c r="C24" s="50">
        <v>-5.682524</v>
      </c>
      <c r="D24" s="50">
        <v>-4.561716</v>
      </c>
      <c r="E24" s="50">
        <v>-3.603213</v>
      </c>
      <c r="F24" s="51">
        <v>-1.050349</v>
      </c>
      <c r="G24" s="35">
        <v>-3.111584</v>
      </c>
    </row>
    <row r="25" spans="1:7" ht="12">
      <c r="A25" s="20" t="s">
        <v>33</v>
      </c>
      <c r="B25" s="29">
        <v>0.1333632</v>
      </c>
      <c r="C25" s="13">
        <v>0.2399271</v>
      </c>
      <c r="D25" s="13">
        <v>0.4414931</v>
      </c>
      <c r="E25" s="13">
        <v>-0.02506205</v>
      </c>
      <c r="F25" s="25">
        <v>-2.219431</v>
      </c>
      <c r="G25" s="35">
        <v>-0.1212313</v>
      </c>
    </row>
    <row r="26" spans="1:7" ht="12">
      <c r="A26" s="21" t="s">
        <v>34</v>
      </c>
      <c r="B26" s="31">
        <v>0.4206981</v>
      </c>
      <c r="C26" s="15">
        <v>0.01377044</v>
      </c>
      <c r="D26" s="15">
        <v>-0.2630816</v>
      </c>
      <c r="E26" s="15">
        <v>0.03421989</v>
      </c>
      <c r="F26" s="27">
        <v>1.349564</v>
      </c>
      <c r="G26" s="37">
        <v>0.1903604</v>
      </c>
    </row>
    <row r="27" spans="1:7" ht="12">
      <c r="A27" s="20" t="s">
        <v>35</v>
      </c>
      <c r="B27" s="29">
        <v>-0.1110783</v>
      </c>
      <c r="C27" s="13">
        <v>-0.0462396</v>
      </c>
      <c r="D27" s="13">
        <v>-0.3166903</v>
      </c>
      <c r="E27" s="13">
        <v>0.08757822</v>
      </c>
      <c r="F27" s="25">
        <v>0.3976007</v>
      </c>
      <c r="G27" s="35">
        <v>-0.02878513</v>
      </c>
    </row>
    <row r="28" spans="1:7" ht="12">
      <c r="A28" s="20" t="s">
        <v>36</v>
      </c>
      <c r="B28" s="29">
        <v>0.2732676</v>
      </c>
      <c r="C28" s="13">
        <v>-0.4937008</v>
      </c>
      <c r="D28" s="13">
        <v>-0.5195159</v>
      </c>
      <c r="E28" s="13">
        <v>-0.6139969</v>
      </c>
      <c r="F28" s="25">
        <v>-0.2663458</v>
      </c>
      <c r="G28" s="35">
        <v>-0.3879214</v>
      </c>
    </row>
    <row r="29" spans="1:7" ht="12">
      <c r="A29" s="20" t="s">
        <v>37</v>
      </c>
      <c r="B29" s="29">
        <v>0.02208879</v>
      </c>
      <c r="C29" s="13">
        <v>-0.09252517</v>
      </c>
      <c r="D29" s="13">
        <v>0.005321506</v>
      </c>
      <c r="E29" s="13">
        <v>0.01241108</v>
      </c>
      <c r="F29" s="25">
        <v>0.000727035</v>
      </c>
      <c r="G29" s="35">
        <v>-0.01471958</v>
      </c>
    </row>
    <row r="30" spans="1:7" ht="12">
      <c r="A30" s="21" t="s">
        <v>38</v>
      </c>
      <c r="B30" s="31">
        <v>0.04173682</v>
      </c>
      <c r="C30" s="15">
        <v>0.009975601</v>
      </c>
      <c r="D30" s="15">
        <v>0.03053757</v>
      </c>
      <c r="E30" s="15">
        <v>-0.05874942</v>
      </c>
      <c r="F30" s="27">
        <v>0.1372147</v>
      </c>
      <c r="G30" s="37">
        <v>0.02005559</v>
      </c>
    </row>
    <row r="31" spans="1:7" ht="12">
      <c r="A31" s="20" t="s">
        <v>39</v>
      </c>
      <c r="B31" s="29">
        <v>-0.07586264</v>
      </c>
      <c r="C31" s="13">
        <v>-0.02775758</v>
      </c>
      <c r="D31" s="13">
        <v>-0.03839271</v>
      </c>
      <c r="E31" s="13">
        <v>-0.01340456</v>
      </c>
      <c r="F31" s="25">
        <v>0.01170061</v>
      </c>
      <c r="G31" s="35">
        <v>-0.02848256</v>
      </c>
    </row>
    <row r="32" spans="1:7" ht="12">
      <c r="A32" s="20" t="s">
        <v>40</v>
      </c>
      <c r="B32" s="29">
        <v>0.0348037</v>
      </c>
      <c r="C32" s="13">
        <v>0.0001852346</v>
      </c>
      <c r="D32" s="13">
        <v>-0.006075123</v>
      </c>
      <c r="E32" s="13">
        <v>-0.03225147</v>
      </c>
      <c r="F32" s="25">
        <v>-0.01664682</v>
      </c>
      <c r="G32" s="35">
        <v>-0.006407986</v>
      </c>
    </row>
    <row r="33" spans="1:7" ht="12">
      <c r="A33" s="20" t="s">
        <v>41</v>
      </c>
      <c r="B33" s="29">
        <v>0.1088871</v>
      </c>
      <c r="C33" s="13">
        <v>0.09267645</v>
      </c>
      <c r="D33" s="13">
        <v>0.1053026</v>
      </c>
      <c r="E33" s="13">
        <v>0.114653</v>
      </c>
      <c r="F33" s="25">
        <v>0.09345226</v>
      </c>
      <c r="G33" s="35">
        <v>0.1034379</v>
      </c>
    </row>
    <row r="34" spans="1:7" ht="12">
      <c r="A34" s="21" t="s">
        <v>42</v>
      </c>
      <c r="B34" s="31">
        <v>0.00111606</v>
      </c>
      <c r="C34" s="15">
        <v>-0.003251663</v>
      </c>
      <c r="D34" s="15">
        <v>0.002368868</v>
      </c>
      <c r="E34" s="15">
        <v>-0.008900112</v>
      </c>
      <c r="F34" s="27">
        <v>-0.04416044</v>
      </c>
      <c r="G34" s="37">
        <v>-0.008144646</v>
      </c>
    </row>
    <row r="35" spans="1:7" ht="12.75" thickBot="1">
      <c r="A35" s="22" t="s">
        <v>43</v>
      </c>
      <c r="B35" s="32">
        <v>-0.01000825</v>
      </c>
      <c r="C35" s="16">
        <v>0.001282531</v>
      </c>
      <c r="D35" s="16">
        <v>0.002124631</v>
      </c>
      <c r="E35" s="16">
        <v>-0.001714853</v>
      </c>
      <c r="F35" s="28">
        <v>0.005359293</v>
      </c>
      <c r="G35" s="38">
        <v>-0.0003132917</v>
      </c>
    </row>
    <row r="36" spans="1:7" ht="12">
      <c r="A36" s="4" t="s">
        <v>44</v>
      </c>
      <c r="B36" s="3">
        <v>21.46607</v>
      </c>
      <c r="C36" s="3">
        <v>21.46607</v>
      </c>
      <c r="D36" s="3">
        <v>21.47827</v>
      </c>
      <c r="E36" s="3">
        <v>21.47827</v>
      </c>
      <c r="F36" s="3">
        <v>21.48743</v>
      </c>
      <c r="G36" s="3"/>
    </row>
    <row r="37" spans="1:6" ht="12">
      <c r="A37" s="4" t="s">
        <v>45</v>
      </c>
      <c r="B37" s="2">
        <v>0.06866455</v>
      </c>
      <c r="C37" s="2">
        <v>0.2731323</v>
      </c>
      <c r="D37" s="2">
        <v>0.3611247</v>
      </c>
      <c r="E37" s="2">
        <v>0.4079183</v>
      </c>
      <c r="F37" s="2">
        <v>0.4399618</v>
      </c>
    </row>
    <row r="38" spans="1:7" ht="12">
      <c r="A38" s="4" t="s">
        <v>53</v>
      </c>
      <c r="B38" s="2">
        <v>-9.666348E-05</v>
      </c>
      <c r="C38" s="2">
        <v>0.0001583667</v>
      </c>
      <c r="D38" s="2">
        <v>-7.056597E-05</v>
      </c>
      <c r="E38" s="2">
        <v>5.292568E-05</v>
      </c>
      <c r="F38" s="2">
        <v>-0.0001483904</v>
      </c>
      <c r="G38" s="2">
        <v>0.0001961389</v>
      </c>
    </row>
    <row r="39" spans="1:7" ht="12.75" thickBot="1">
      <c r="A39" s="4" t="s">
        <v>54</v>
      </c>
      <c r="B39" s="2">
        <v>-3.419397E-05</v>
      </c>
      <c r="C39" s="2">
        <v>-6.387518E-05</v>
      </c>
      <c r="D39" s="2">
        <v>1.114619E-05</v>
      </c>
      <c r="E39" s="2">
        <v>-1.063483E-05</v>
      </c>
      <c r="F39" s="2">
        <v>0.0001494363</v>
      </c>
      <c r="G39" s="2">
        <v>0.001123777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3.117302</v>
      </c>
      <c r="F40" s="17" t="s">
        <v>48</v>
      </c>
      <c r="G40" s="8">
        <v>54.974552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0.002243</v>
      </c>
      <c r="C4">
        <v>0.003749</v>
      </c>
      <c r="D4">
        <v>0.003749</v>
      </c>
      <c r="E4">
        <v>0.003749</v>
      </c>
      <c r="F4">
        <v>0.002095</v>
      </c>
      <c r="G4">
        <v>0.011687</v>
      </c>
    </row>
    <row r="5" spans="1:7" ht="12.75">
      <c r="A5" t="s">
        <v>13</v>
      </c>
      <c r="B5">
        <v>-0.412123</v>
      </c>
      <c r="C5">
        <v>0.207312</v>
      </c>
      <c r="D5">
        <v>-1.122219</v>
      </c>
      <c r="E5">
        <v>0.828078</v>
      </c>
      <c r="F5">
        <v>0.551548</v>
      </c>
      <c r="G5">
        <v>8.86374</v>
      </c>
    </row>
    <row r="6" spans="1:7" ht="12.75">
      <c r="A6" t="s">
        <v>14</v>
      </c>
      <c r="B6" s="52">
        <v>56.87745</v>
      </c>
      <c r="C6" s="52">
        <v>-93.17248</v>
      </c>
      <c r="D6" s="52">
        <v>41.49468</v>
      </c>
      <c r="E6" s="52">
        <v>-31.14311</v>
      </c>
      <c r="F6" s="52">
        <v>87.38543</v>
      </c>
      <c r="G6" s="52">
        <v>0.005793387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-3.078619</v>
      </c>
      <c r="C8" s="52">
        <v>-1.483557</v>
      </c>
      <c r="D8" s="52">
        <v>-0.5591002</v>
      </c>
      <c r="E8" s="52">
        <v>-0.4176134</v>
      </c>
      <c r="F8" s="52">
        <v>-1.001923</v>
      </c>
      <c r="G8" s="52">
        <v>-1.169573</v>
      </c>
    </row>
    <row r="9" spans="1:7" ht="12.75">
      <c r="A9" t="s">
        <v>17</v>
      </c>
      <c r="B9" s="52">
        <v>0.7066499</v>
      </c>
      <c r="C9" s="52">
        <v>0.7478599</v>
      </c>
      <c r="D9" s="52">
        <v>0.5074849</v>
      </c>
      <c r="E9" s="52">
        <v>0.6768529</v>
      </c>
      <c r="F9" s="52">
        <v>-0.1916242</v>
      </c>
      <c r="G9" s="52">
        <v>0.5408185</v>
      </c>
    </row>
    <row r="10" spans="1:7" ht="12.75">
      <c r="A10" t="s">
        <v>18</v>
      </c>
      <c r="B10" s="52">
        <v>0.3841686</v>
      </c>
      <c r="C10" s="52">
        <v>0.08501649</v>
      </c>
      <c r="D10" s="52">
        <v>0.3541459</v>
      </c>
      <c r="E10" s="52">
        <v>0.5554883</v>
      </c>
      <c r="F10" s="52">
        <v>-0.105394</v>
      </c>
      <c r="G10" s="52">
        <v>0.2803874</v>
      </c>
    </row>
    <row r="11" spans="1:7" ht="12.75">
      <c r="A11" t="s">
        <v>19</v>
      </c>
      <c r="B11" s="52">
        <v>4.163656</v>
      </c>
      <c r="C11" s="52">
        <v>2.632204</v>
      </c>
      <c r="D11" s="52">
        <v>2.929087</v>
      </c>
      <c r="E11" s="52">
        <v>2.5982</v>
      </c>
      <c r="F11" s="52">
        <v>14.0677</v>
      </c>
      <c r="G11" s="52">
        <v>4.452922</v>
      </c>
    </row>
    <row r="12" spans="1:7" ht="12.75">
      <c r="A12" t="s">
        <v>20</v>
      </c>
      <c r="B12" s="52">
        <v>-0.5877174</v>
      </c>
      <c r="C12" s="52">
        <v>0.07120602</v>
      </c>
      <c r="D12" s="52">
        <v>-0.00719483</v>
      </c>
      <c r="E12" s="52">
        <v>-0.1693862</v>
      </c>
      <c r="F12" s="52">
        <v>-0.1782704</v>
      </c>
      <c r="G12" s="52">
        <v>-0.1338788</v>
      </c>
    </row>
    <row r="13" spans="1:7" ht="12.75">
      <c r="A13" t="s">
        <v>21</v>
      </c>
      <c r="B13" s="52">
        <v>-0.02287947</v>
      </c>
      <c r="C13" s="52">
        <v>0.1454395</v>
      </c>
      <c r="D13" s="52">
        <v>0.01433763</v>
      </c>
      <c r="E13" s="52">
        <v>-0.02436379</v>
      </c>
      <c r="F13" s="52">
        <v>0.06205368</v>
      </c>
      <c r="G13" s="52">
        <v>0.03764507</v>
      </c>
    </row>
    <row r="14" spans="1:7" ht="12.75">
      <c r="A14" t="s">
        <v>22</v>
      </c>
      <c r="B14" s="52">
        <v>-0.09089308</v>
      </c>
      <c r="C14" s="52">
        <v>-0.03384861</v>
      </c>
      <c r="D14" s="52">
        <v>0.01246757</v>
      </c>
      <c r="E14" s="52">
        <v>-0.01811894</v>
      </c>
      <c r="F14" s="52">
        <v>-0.120056</v>
      </c>
      <c r="G14" s="52">
        <v>-0.03871849</v>
      </c>
    </row>
    <row r="15" spans="1:7" ht="12.75">
      <c r="A15" t="s">
        <v>23</v>
      </c>
      <c r="B15" s="52">
        <v>-0.2605714</v>
      </c>
      <c r="C15" s="52">
        <v>-0.0439909</v>
      </c>
      <c r="D15" s="52">
        <v>-0.04257627</v>
      </c>
      <c r="E15" s="52">
        <v>-0.07804578</v>
      </c>
      <c r="F15" s="52">
        <v>-0.3813208</v>
      </c>
      <c r="G15" s="52">
        <v>-0.1283518</v>
      </c>
    </row>
    <row r="16" spans="1:7" ht="12.75">
      <c r="A16" t="s">
        <v>24</v>
      </c>
      <c r="B16" s="52">
        <v>-0.05205588</v>
      </c>
      <c r="C16" s="52">
        <v>0.008981778</v>
      </c>
      <c r="D16" s="52">
        <v>-0.006634608</v>
      </c>
      <c r="E16" s="52">
        <v>-0.008687171</v>
      </c>
      <c r="F16" s="52">
        <v>-0.0298872</v>
      </c>
      <c r="G16" s="52">
        <v>-0.01303106</v>
      </c>
    </row>
    <row r="17" spans="1:7" ht="12.75">
      <c r="A17" t="s">
        <v>25</v>
      </c>
      <c r="B17" s="52">
        <v>-0.0407751</v>
      </c>
      <c r="C17" s="52">
        <v>-0.04697716</v>
      </c>
      <c r="D17" s="52">
        <v>-0.04629681</v>
      </c>
      <c r="E17" s="52">
        <v>-0.04465088</v>
      </c>
      <c r="F17" s="52">
        <v>-0.07273473</v>
      </c>
      <c r="G17" s="52">
        <v>-0.04882321</v>
      </c>
    </row>
    <row r="18" spans="1:7" ht="12.75">
      <c r="A18" t="s">
        <v>26</v>
      </c>
      <c r="B18" s="52">
        <v>0.0109903</v>
      </c>
      <c r="C18" s="52">
        <v>0.02948964</v>
      </c>
      <c r="D18" s="52">
        <v>0.01561741</v>
      </c>
      <c r="E18" s="52">
        <v>0.01347216</v>
      </c>
      <c r="F18" s="52">
        <v>-0.0557407</v>
      </c>
      <c r="G18" s="52">
        <v>0.008173047</v>
      </c>
    </row>
    <row r="19" spans="1:7" ht="12.75">
      <c r="A19" t="s">
        <v>27</v>
      </c>
      <c r="B19" s="52">
        <v>-0.2146525</v>
      </c>
      <c r="C19" s="52">
        <v>-0.1859985</v>
      </c>
      <c r="D19" s="52">
        <v>-0.1953665</v>
      </c>
      <c r="E19" s="52">
        <v>-0.1951879</v>
      </c>
      <c r="F19" s="52">
        <v>-0.1432527</v>
      </c>
      <c r="G19" s="52">
        <v>-0.1888394</v>
      </c>
    </row>
    <row r="20" spans="1:7" ht="12.75">
      <c r="A20" t="s">
        <v>28</v>
      </c>
      <c r="B20" s="52">
        <v>-0.007128054</v>
      </c>
      <c r="C20" s="52">
        <v>-0.01045681</v>
      </c>
      <c r="D20" s="52">
        <v>-0.005943203</v>
      </c>
      <c r="E20" s="52">
        <v>-0.00734182</v>
      </c>
      <c r="F20" s="52">
        <v>-0.002031917</v>
      </c>
      <c r="G20" s="52">
        <v>-0.007010239</v>
      </c>
    </row>
    <row r="21" spans="1:7" ht="12.75">
      <c r="A21" t="s">
        <v>29</v>
      </c>
      <c r="B21" s="52">
        <v>20.06723</v>
      </c>
      <c r="C21" s="52">
        <v>37.53501</v>
      </c>
      <c r="D21" s="52">
        <v>-6.64975</v>
      </c>
      <c r="E21" s="52">
        <v>6.204221</v>
      </c>
      <c r="F21" s="52">
        <v>-87.80745</v>
      </c>
      <c r="G21" s="52">
        <v>0.007713174</v>
      </c>
    </row>
    <row r="22" spans="1:7" ht="12.75">
      <c r="A22" t="s">
        <v>30</v>
      </c>
      <c r="B22" s="52">
        <v>-8.242456</v>
      </c>
      <c r="C22" s="52">
        <v>4.146236</v>
      </c>
      <c r="D22" s="52">
        <v>-22.44442</v>
      </c>
      <c r="E22" s="52">
        <v>16.56158</v>
      </c>
      <c r="F22" s="52">
        <v>11.03096</v>
      </c>
      <c r="G22" s="52">
        <v>0</v>
      </c>
    </row>
    <row r="23" spans="1:7" ht="12.75">
      <c r="A23" t="s">
        <v>31</v>
      </c>
      <c r="B23" s="52">
        <v>0.2360852</v>
      </c>
      <c r="C23" s="52">
        <v>1.116092</v>
      </c>
      <c r="D23" s="52">
        <v>1.017789</v>
      </c>
      <c r="E23" s="52">
        <v>0.7831703</v>
      </c>
      <c r="F23" s="52">
        <v>6.762851</v>
      </c>
      <c r="G23" s="52">
        <v>1.644722</v>
      </c>
    </row>
    <row r="24" spans="1:7" ht="12.75">
      <c r="A24" t="s">
        <v>32</v>
      </c>
      <c r="B24" s="52">
        <v>2.507236</v>
      </c>
      <c r="C24" s="52">
        <v>-5.682524</v>
      </c>
      <c r="D24" s="52">
        <v>-4.561716</v>
      </c>
      <c r="E24" s="52">
        <v>-3.603213</v>
      </c>
      <c r="F24" s="52">
        <v>-1.050349</v>
      </c>
      <c r="G24" s="52">
        <v>-3.111584</v>
      </c>
    </row>
    <row r="25" spans="1:7" ht="12.75">
      <c r="A25" t="s">
        <v>33</v>
      </c>
      <c r="B25" s="52">
        <v>0.1333632</v>
      </c>
      <c r="C25" s="52">
        <v>0.2399271</v>
      </c>
      <c r="D25" s="52">
        <v>0.4414931</v>
      </c>
      <c r="E25" s="52">
        <v>-0.02506205</v>
      </c>
      <c r="F25" s="52">
        <v>-2.219431</v>
      </c>
      <c r="G25" s="52">
        <v>-0.1212313</v>
      </c>
    </row>
    <row r="26" spans="1:7" ht="12.75">
      <c r="A26" t="s">
        <v>34</v>
      </c>
      <c r="B26" s="52">
        <v>0.4206981</v>
      </c>
      <c r="C26" s="52">
        <v>0.01377044</v>
      </c>
      <c r="D26" s="52">
        <v>-0.2630816</v>
      </c>
      <c r="E26" s="52">
        <v>0.03421989</v>
      </c>
      <c r="F26" s="52">
        <v>1.349564</v>
      </c>
      <c r="G26" s="52">
        <v>0.1903604</v>
      </c>
    </row>
    <row r="27" spans="1:7" ht="12.75">
      <c r="A27" t="s">
        <v>35</v>
      </c>
      <c r="B27" s="52">
        <v>-0.1110783</v>
      </c>
      <c r="C27" s="52">
        <v>-0.0462396</v>
      </c>
      <c r="D27" s="52">
        <v>-0.3166903</v>
      </c>
      <c r="E27" s="52">
        <v>0.08757822</v>
      </c>
      <c r="F27" s="52">
        <v>0.3976007</v>
      </c>
      <c r="G27" s="52">
        <v>-0.02878513</v>
      </c>
    </row>
    <row r="28" spans="1:7" ht="12.75">
      <c r="A28" t="s">
        <v>36</v>
      </c>
      <c r="B28" s="52">
        <v>0.2732676</v>
      </c>
      <c r="C28" s="52">
        <v>-0.4937008</v>
      </c>
      <c r="D28" s="52">
        <v>-0.5195159</v>
      </c>
      <c r="E28" s="52">
        <v>-0.6139969</v>
      </c>
      <c r="F28" s="52">
        <v>-0.2663458</v>
      </c>
      <c r="G28" s="52">
        <v>-0.3879214</v>
      </c>
    </row>
    <row r="29" spans="1:7" ht="12.75">
      <c r="A29" t="s">
        <v>37</v>
      </c>
      <c r="B29" s="52">
        <v>0.02208879</v>
      </c>
      <c r="C29" s="52">
        <v>-0.09252517</v>
      </c>
      <c r="D29" s="52">
        <v>0.005321506</v>
      </c>
      <c r="E29" s="52">
        <v>0.01241108</v>
      </c>
      <c r="F29" s="52">
        <v>0.000727035</v>
      </c>
      <c r="G29" s="52">
        <v>-0.01471958</v>
      </c>
    </row>
    <row r="30" spans="1:7" ht="12.75">
      <c r="A30" t="s">
        <v>38</v>
      </c>
      <c r="B30" s="52">
        <v>0.04173682</v>
      </c>
      <c r="C30" s="52">
        <v>0.009975601</v>
      </c>
      <c r="D30" s="52">
        <v>0.03053757</v>
      </c>
      <c r="E30" s="52">
        <v>-0.05874942</v>
      </c>
      <c r="F30" s="52">
        <v>0.1372147</v>
      </c>
      <c r="G30" s="52">
        <v>0.02005559</v>
      </c>
    </row>
    <row r="31" spans="1:7" ht="12.75">
      <c r="A31" t="s">
        <v>39</v>
      </c>
      <c r="B31" s="52">
        <v>-0.07586264</v>
      </c>
      <c r="C31" s="52">
        <v>-0.02775758</v>
      </c>
      <c r="D31" s="52">
        <v>-0.03839271</v>
      </c>
      <c r="E31" s="52">
        <v>-0.01340456</v>
      </c>
      <c r="F31" s="52">
        <v>0.01170061</v>
      </c>
      <c r="G31" s="52">
        <v>-0.02848256</v>
      </c>
    </row>
    <row r="32" spans="1:7" ht="12.75">
      <c r="A32" t="s">
        <v>40</v>
      </c>
      <c r="B32" s="52">
        <v>0.0348037</v>
      </c>
      <c r="C32" s="52">
        <v>0.0001852346</v>
      </c>
      <c r="D32" s="52">
        <v>-0.006075123</v>
      </c>
      <c r="E32" s="52">
        <v>-0.03225147</v>
      </c>
      <c r="F32" s="52">
        <v>-0.01664682</v>
      </c>
      <c r="G32" s="52">
        <v>-0.006407986</v>
      </c>
    </row>
    <row r="33" spans="1:7" ht="12.75">
      <c r="A33" t="s">
        <v>41</v>
      </c>
      <c r="B33" s="52">
        <v>0.1088871</v>
      </c>
      <c r="C33" s="52">
        <v>0.09267645</v>
      </c>
      <c r="D33" s="52">
        <v>0.1053026</v>
      </c>
      <c r="E33" s="52">
        <v>0.114653</v>
      </c>
      <c r="F33" s="52">
        <v>0.09345226</v>
      </c>
      <c r="G33" s="52">
        <v>0.1034379</v>
      </c>
    </row>
    <row r="34" spans="1:7" ht="12.75">
      <c r="A34" t="s">
        <v>42</v>
      </c>
      <c r="B34" s="52">
        <v>0.00111606</v>
      </c>
      <c r="C34" s="52">
        <v>-0.003251663</v>
      </c>
      <c r="D34" s="52">
        <v>0.002368868</v>
      </c>
      <c r="E34" s="52">
        <v>-0.008900112</v>
      </c>
      <c r="F34" s="52">
        <v>-0.04416044</v>
      </c>
      <c r="G34" s="52">
        <v>-0.008144646</v>
      </c>
    </row>
    <row r="35" spans="1:7" ht="12.75">
      <c r="A35" t="s">
        <v>43</v>
      </c>
      <c r="B35" s="52">
        <v>-0.01000825</v>
      </c>
      <c r="C35" s="52">
        <v>0.001282531</v>
      </c>
      <c r="D35" s="52">
        <v>0.002124631</v>
      </c>
      <c r="E35" s="52">
        <v>-0.001714853</v>
      </c>
      <c r="F35" s="52">
        <v>0.005359293</v>
      </c>
      <c r="G35" s="52">
        <v>-0.0003132917</v>
      </c>
    </row>
    <row r="36" spans="1:6" ht="12.75">
      <c r="A36" t="s">
        <v>44</v>
      </c>
      <c r="B36" s="52">
        <v>21.46607</v>
      </c>
      <c r="C36" s="52">
        <v>21.46607</v>
      </c>
      <c r="D36" s="52">
        <v>21.47827</v>
      </c>
      <c r="E36" s="52">
        <v>21.47827</v>
      </c>
      <c r="F36" s="52">
        <v>21.48743</v>
      </c>
    </row>
    <row r="37" spans="1:6" ht="12.75">
      <c r="A37" t="s">
        <v>45</v>
      </c>
      <c r="B37" s="52">
        <v>0.06866455</v>
      </c>
      <c r="C37" s="52">
        <v>0.2731323</v>
      </c>
      <c r="D37" s="52">
        <v>0.3611247</v>
      </c>
      <c r="E37" s="52">
        <v>0.4079183</v>
      </c>
      <c r="F37" s="52">
        <v>0.4399618</v>
      </c>
    </row>
    <row r="38" spans="1:7" ht="12.75">
      <c r="A38" t="s">
        <v>55</v>
      </c>
      <c r="B38" s="52">
        <v>-9.666348E-05</v>
      </c>
      <c r="C38" s="52">
        <v>0.0001583667</v>
      </c>
      <c r="D38" s="52">
        <v>-7.056597E-05</v>
      </c>
      <c r="E38" s="52">
        <v>5.292568E-05</v>
      </c>
      <c r="F38" s="52">
        <v>-0.0001483904</v>
      </c>
      <c r="G38" s="52">
        <v>0.0001961389</v>
      </c>
    </row>
    <row r="39" spans="1:7" ht="12.75">
      <c r="A39" t="s">
        <v>56</v>
      </c>
      <c r="B39" s="52">
        <v>-3.419397E-05</v>
      </c>
      <c r="C39" s="52">
        <v>-6.387518E-05</v>
      </c>
      <c r="D39" s="52">
        <v>1.114619E-05</v>
      </c>
      <c r="E39" s="52">
        <v>-1.063483E-05</v>
      </c>
      <c r="F39" s="52">
        <v>0.0001494363</v>
      </c>
      <c r="G39" s="52">
        <v>0.001123777</v>
      </c>
    </row>
    <row r="40" spans="2:7" ht="12.75">
      <c r="B40" t="s">
        <v>46</v>
      </c>
      <c r="C40">
        <v>-0.003749</v>
      </c>
      <c r="D40" t="s">
        <v>47</v>
      </c>
      <c r="E40">
        <v>3.117302</v>
      </c>
      <c r="F40" t="s">
        <v>48</v>
      </c>
      <c r="G40">
        <v>54.974552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-9.666348077443236E-05</v>
      </c>
      <c r="C50">
        <f>-0.017/(C7*C7+C22*C22)*(C21*C22+C6*C7)</f>
        <v>0.00015836673184309002</v>
      </c>
      <c r="D50">
        <f>-0.017/(D7*D7+D22*D22)*(D21*D22+D6*D7)</f>
        <v>-7.05659729854296E-05</v>
      </c>
      <c r="E50">
        <f>-0.017/(E7*E7+E22*E22)*(E21*E22+E6*E7)</f>
        <v>5.292567404290867E-05</v>
      </c>
      <c r="F50">
        <f>-0.017/(F7*F7+F22*F22)*(F21*F22+F6*F7)</f>
        <v>-0.0001483903883558203</v>
      </c>
      <c r="G50">
        <f>(B50*B$4+C50*C$4+D50*D$4+E50*E$4+F50*F$4)/SUM(B$4:F$4)</f>
        <v>-7.10003453717104E-09</v>
      </c>
    </row>
    <row r="51" spans="1:7" ht="12.75">
      <c r="A51" t="s">
        <v>59</v>
      </c>
      <c r="B51">
        <f>-0.017/(B7*B7+B22*B22)*(B21*B7-B6*B22)</f>
        <v>-3.419396544870902E-05</v>
      </c>
      <c r="C51">
        <f>-0.017/(C7*C7+C22*C22)*(C21*C7-C6*C22)</f>
        <v>-6.3875179584477E-05</v>
      </c>
      <c r="D51">
        <f>-0.017/(D7*D7+D22*D22)*(D21*D7-D6*D22)</f>
        <v>1.1146193766460637E-05</v>
      </c>
      <c r="E51">
        <f>-0.017/(E7*E7+E22*E22)*(E21*E7-E6*E22)</f>
        <v>-1.0634828978471558E-05</v>
      </c>
      <c r="F51">
        <f>-0.017/(F7*F7+F22*F22)*(F21*F7-F6*F22)</f>
        <v>0.00014943635384383373</v>
      </c>
      <c r="G51">
        <f>(B51*B$4+C51*C$4+D51*D$4+E51*E$4+F51*F$4)/SUM(B$4:F$4)</f>
        <v>-7.563970937798558E-08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10000.035960319728</v>
      </c>
      <c r="C62">
        <f>C7+(2/0.017)*(C8*C50-C23*C51)</f>
        <v>9999.980746412157</v>
      </c>
      <c r="D62">
        <f>D7+(2/0.017)*(D8*D50-D23*D51)</f>
        <v>10000.003306938377</v>
      </c>
      <c r="E62">
        <f>E7+(2/0.017)*(E8*E50-E23*E51)</f>
        <v>9999.998379577826</v>
      </c>
      <c r="F62">
        <f>F7+(2/0.017)*(F8*F50-F23*F51)</f>
        <v>9999.898595288005</v>
      </c>
    </row>
    <row r="63" spans="1:6" ht="12.75">
      <c r="A63" t="s">
        <v>67</v>
      </c>
      <c r="B63">
        <f>B8+(3/0.017)*(B9*B50-B24*B51)</f>
        <v>-3.0755439819765553</v>
      </c>
      <c r="C63">
        <f>C8+(3/0.017)*(C9*C50-C24*C51)</f>
        <v>-1.5267104316624</v>
      </c>
      <c r="D63">
        <f>D8+(3/0.017)*(D9*D50-D24*D51)</f>
        <v>-0.5564470344647676</v>
      </c>
      <c r="E63">
        <f>E8+(3/0.017)*(E9*E50-E24*E51)</f>
        <v>-0.4180539867178132</v>
      </c>
      <c r="F63">
        <f>F8+(3/0.017)*(F9*F50-F24*F51)</f>
        <v>-0.9692061445388428</v>
      </c>
    </row>
    <row r="64" spans="1:6" ht="12.75">
      <c r="A64" t="s">
        <v>68</v>
      </c>
      <c r="B64">
        <f>B9+(4/0.017)*(B10*B50-B25*B51)</f>
        <v>0.698985227664162</v>
      </c>
      <c r="C64">
        <f>C9+(4/0.017)*(C10*C50-C25*C51)</f>
        <v>0.7546338224173538</v>
      </c>
      <c r="D64">
        <f>D9+(4/0.017)*(D10*D50-D25*D51)</f>
        <v>0.5004468723173044</v>
      </c>
      <c r="E64">
        <f>E9+(4/0.017)*(E10*E50-E25*E51)</f>
        <v>0.6837077381376117</v>
      </c>
      <c r="F64">
        <f>F9+(4/0.017)*(F10*F50-F25*F51)</f>
        <v>-0.10990581580274185</v>
      </c>
    </row>
    <row r="65" spans="1:6" ht="12.75">
      <c r="A65" t="s">
        <v>69</v>
      </c>
      <c r="B65">
        <f>B10+(5/0.017)*(B11*B50-B26*B51)</f>
        <v>0.27002502782011406</v>
      </c>
      <c r="C65">
        <f>C10+(5/0.017)*(C11*C50-C26*C51)</f>
        <v>0.20787917657419597</v>
      </c>
      <c r="D65">
        <f>D10+(5/0.017)*(D11*D50-D26*D51)</f>
        <v>0.29421604246353456</v>
      </c>
      <c r="E65">
        <f>E10+(5/0.017)*(E11*E50-E26*E51)</f>
        <v>0.5960398908753228</v>
      </c>
      <c r="F65">
        <f>F10+(5/0.017)*(F11*F50-F26*F51)</f>
        <v>-0.7786838205035509</v>
      </c>
    </row>
    <row r="66" spans="1:6" ht="12.75">
      <c r="A66" t="s">
        <v>70</v>
      </c>
      <c r="B66">
        <f>B11+(6/0.017)*(B12*B50-B27*B51)</f>
        <v>4.182366330132964</v>
      </c>
      <c r="C66">
        <f>C11+(6/0.017)*(C12*C50-C27*C51)</f>
        <v>2.6351415653838965</v>
      </c>
      <c r="D66">
        <f>D11+(6/0.017)*(D12*D50-D27*D51)</f>
        <v>2.9305120358684142</v>
      </c>
      <c r="E66">
        <f>E11+(6/0.017)*(E12*E50-E27*E51)</f>
        <v>2.595364647264719</v>
      </c>
      <c r="F66">
        <f>F11+(6/0.017)*(F12*F50-F27*F51)</f>
        <v>14.056066217056914</v>
      </c>
    </row>
    <row r="67" spans="1:6" ht="12.75">
      <c r="A67" t="s">
        <v>71</v>
      </c>
      <c r="B67">
        <f>B12+(7/0.017)*(B13*B50-B28*B51)</f>
        <v>-0.582959165613654</v>
      </c>
      <c r="C67">
        <f>C12+(7/0.017)*(C13*C50-C28*C51)</f>
        <v>0.06770501160260305</v>
      </c>
      <c r="D67">
        <f>D12+(7/0.017)*(D13*D50-D28*D51)</f>
        <v>-0.005227057498569722</v>
      </c>
      <c r="E67">
        <f>E12+(7/0.017)*(E13*E50-E28*E51)</f>
        <v>-0.17260587966056534</v>
      </c>
      <c r="F67">
        <f>F12+(7/0.017)*(F13*F50-F28*F51)</f>
        <v>-0.16567304536608363</v>
      </c>
    </row>
    <row r="68" spans="1:6" ht="12.75">
      <c r="A68" t="s">
        <v>72</v>
      </c>
      <c r="B68">
        <f>B13+(8/0.017)*(B14*B50-B29*B51)</f>
        <v>-0.018389425382036362</v>
      </c>
      <c r="C68">
        <f>C13+(8/0.017)*(C14*C50-C29*C51)</f>
        <v>0.14013570913272208</v>
      </c>
      <c r="D68">
        <f>D13+(8/0.017)*(D14*D50-D29*D51)</f>
        <v>0.013895700237732077</v>
      </c>
      <c r="E68">
        <f>E13+(8/0.017)*(E14*E50-E29*E51)</f>
        <v>-0.024752951129037595</v>
      </c>
      <c r="F68">
        <f>F13+(8/0.017)*(F14*F50-F29*F51)</f>
        <v>0.07038615576702564</v>
      </c>
    </row>
    <row r="69" spans="1:6" ht="12.75">
      <c r="A69" t="s">
        <v>73</v>
      </c>
      <c r="B69">
        <f>B14+(9/0.017)*(B15*B50-B30*B51)</f>
        <v>-0.07680284629073099</v>
      </c>
      <c r="C69">
        <f>C14+(9/0.017)*(C15*C50-C30*C51)</f>
        <v>-0.03719952269567547</v>
      </c>
      <c r="D69">
        <f>D14+(9/0.017)*(D15*D50-D30*D51)</f>
        <v>0.01387795377743362</v>
      </c>
      <c r="E69">
        <f>E14+(9/0.017)*(E15*E50-E30*E51)</f>
        <v>-0.02063651293664121</v>
      </c>
      <c r="F69">
        <f>F14+(9/0.017)*(F15*F50-F30*F51)</f>
        <v>-0.1009551003385065</v>
      </c>
    </row>
    <row r="70" spans="1:6" ht="12.75">
      <c r="A70" t="s">
        <v>74</v>
      </c>
      <c r="B70">
        <f>B15+(10/0.017)*(B16*B50-B31*B51)</f>
        <v>-0.2591373658443716</v>
      </c>
      <c r="C70">
        <f>C15+(10/0.017)*(C16*C50-C31*C51)</f>
        <v>-0.04419713857607666</v>
      </c>
      <c r="D70">
        <f>D15+(10/0.017)*(D16*D50-D31*D51)</f>
        <v>-0.042049146380131505</v>
      </c>
      <c r="E70">
        <f>E15+(10/0.017)*(E16*E50-E31*E51)</f>
        <v>-0.07840009151990157</v>
      </c>
      <c r="F70">
        <f>F15+(10/0.017)*(F16*F50-F31*F51)</f>
        <v>-0.37974051957722393</v>
      </c>
    </row>
    <row r="71" spans="1:6" ht="12.75">
      <c r="A71" t="s">
        <v>75</v>
      </c>
      <c r="B71">
        <f>B16+(11/0.017)*(B17*B50-B32*B51)</f>
        <v>-0.04873547201692113</v>
      </c>
      <c r="C71">
        <f>C16+(11/0.017)*(C17*C50-C32*C51)</f>
        <v>0.004175562618916093</v>
      </c>
      <c r="D71">
        <f>D16+(11/0.017)*(D17*D50-D32*D51)</f>
        <v>-0.004476864861133464</v>
      </c>
      <c r="E71">
        <f>E16+(11/0.017)*(E17*E50-E32*E51)</f>
        <v>-0.010438220098352748</v>
      </c>
      <c r="F71">
        <f>F16+(11/0.017)*(F17*F50-F32*F51)</f>
        <v>-0.021293757407585073</v>
      </c>
    </row>
    <row r="72" spans="1:6" ht="12.75">
      <c r="A72" t="s">
        <v>76</v>
      </c>
      <c r="B72">
        <f>B17+(12/0.017)*(B18*B50-B33*B51)</f>
        <v>-0.03889680276532597</v>
      </c>
      <c r="C72">
        <f>C17+(12/0.017)*(C18*C50-C33*C51)</f>
        <v>-0.039501934496213365</v>
      </c>
      <c r="D72">
        <f>D17+(12/0.017)*(D18*D50-D33*D51)</f>
        <v>-0.0479032435876761</v>
      </c>
      <c r="E72">
        <f>E17+(12/0.017)*(E18*E50-E33*E51)</f>
        <v>-0.04328687656775345</v>
      </c>
      <c r="F72">
        <f>F17+(12/0.017)*(F18*F50-F33*F51)</f>
        <v>-0.07675386943951107</v>
      </c>
    </row>
    <row r="73" spans="1:6" ht="12.75">
      <c r="A73" t="s">
        <v>77</v>
      </c>
      <c r="B73">
        <f>B18+(13/0.017)*(B19*B50-B34*B51)</f>
        <v>0.026886409659538993</v>
      </c>
      <c r="C73">
        <f>C18+(13/0.017)*(C19*C50-C34*C51)</f>
        <v>0.006805653135278103</v>
      </c>
      <c r="D73">
        <f>D18+(13/0.017)*(D19*D50-D34*D51)</f>
        <v>0.026139627817282112</v>
      </c>
      <c r="E73">
        <f>E18+(13/0.017)*(E19*E50-E34*E51)</f>
        <v>0.0055000229153012795</v>
      </c>
      <c r="F73">
        <f>F18+(13/0.017)*(F19*F50-F34*F51)</f>
        <v>-0.03443867141124296</v>
      </c>
    </row>
    <row r="74" spans="1:6" ht="12.75">
      <c r="A74" t="s">
        <v>78</v>
      </c>
      <c r="B74">
        <f>B19+(14/0.017)*(B20*B50-B35*B51)</f>
        <v>-0.21436689937734088</v>
      </c>
      <c r="C74">
        <f>C19+(14/0.017)*(C20*C50-C35*C51)</f>
        <v>-0.1872948085283289</v>
      </c>
      <c r="D74">
        <f>D19+(14/0.017)*(D20*D50-D35*D51)</f>
        <v>-0.19504062417944037</v>
      </c>
      <c r="E74">
        <f>E19+(14/0.017)*(E20*E50-E35*E51)</f>
        <v>-0.195522918304007</v>
      </c>
      <c r="F74">
        <f>F19+(14/0.017)*(F20*F50-F35*F51)</f>
        <v>-0.14366393456077034</v>
      </c>
    </row>
    <row r="75" spans="1:6" ht="12.75">
      <c r="A75" t="s">
        <v>79</v>
      </c>
      <c r="B75" s="52">
        <f>B20</f>
        <v>-0.007128054</v>
      </c>
      <c r="C75" s="52">
        <f>C20</f>
        <v>-0.01045681</v>
      </c>
      <c r="D75" s="52">
        <f>D20</f>
        <v>-0.005943203</v>
      </c>
      <c r="E75" s="52">
        <f>E20</f>
        <v>-0.00734182</v>
      </c>
      <c r="F75" s="52">
        <f>F20</f>
        <v>-0.002031917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-8.232756073585364</v>
      </c>
      <c r="C82">
        <f>C22+(2/0.017)*(C8*C51+C23*C50)</f>
        <v>4.17817886026765</v>
      </c>
      <c r="D82">
        <f>D22+(2/0.017)*(D8*D51+D23*D50)</f>
        <v>-22.45360271885211</v>
      </c>
      <c r="E82">
        <f>E22+(2/0.017)*(E8*E51+E23*E50)</f>
        <v>16.566978948600706</v>
      </c>
      <c r="F82">
        <f>F22+(2/0.017)*(F8*F51+F23*F50)</f>
        <v>10.895281669854727</v>
      </c>
    </row>
    <row r="83" spans="1:6" ht="12.75">
      <c r="A83" t="s">
        <v>82</v>
      </c>
      <c r="B83">
        <f>B23+(3/0.017)*(B9*B51+B24*B50)</f>
        <v>0.18905202567978263</v>
      </c>
      <c r="C83">
        <f>C23+(3/0.017)*(C9*C51+C24*C50)</f>
        <v>0.9488521576618026</v>
      </c>
      <c r="D83">
        <f>D23+(3/0.017)*(D9*D51+D24*D50)</f>
        <v>1.0755934328915568</v>
      </c>
      <c r="E83">
        <f>E23+(3/0.017)*(E9*E51+E24*E50)</f>
        <v>0.7482466485446612</v>
      </c>
      <c r="F83">
        <f>F23+(3/0.017)*(F9*F51+F24*F50)</f>
        <v>6.785302660164042</v>
      </c>
    </row>
    <row r="84" spans="1:6" ht="12.75">
      <c r="A84" t="s">
        <v>83</v>
      </c>
      <c r="B84">
        <f>B24+(4/0.017)*(B10*B51+B25*B50)</f>
        <v>2.501111859069624</v>
      </c>
      <c r="C84">
        <f>C24+(4/0.017)*(C10*C51+C25*C50)</f>
        <v>-5.674861405378541</v>
      </c>
      <c r="D84">
        <f>D24+(4/0.017)*(D10*D51+D25*D50)</f>
        <v>-4.568117649728201</v>
      </c>
      <c r="E84">
        <f>E24+(4/0.017)*(E10*E51+E25*E50)</f>
        <v>-3.6049151056374567</v>
      </c>
      <c r="F84">
        <f>F24+(4/0.017)*(F10*F51+F25*F50)</f>
        <v>-0.9765625216607224</v>
      </c>
    </row>
    <row r="85" spans="1:6" ht="12.75">
      <c r="A85" t="s">
        <v>84</v>
      </c>
      <c r="B85">
        <f>B25+(5/0.017)*(B11*B51+B26*B50)</f>
        <v>0.07952847879249993</v>
      </c>
      <c r="C85">
        <f>C25+(5/0.017)*(C11*C51+C26*C50)</f>
        <v>0.19111776952231255</v>
      </c>
      <c r="D85">
        <f>D25+(5/0.017)*(D11*D51+D26*D50)</f>
        <v>0.4565556824527602</v>
      </c>
      <c r="E85">
        <f>E25+(5/0.017)*(E11*E51+E26*E50)</f>
        <v>-0.032656256443511944</v>
      </c>
      <c r="F85">
        <f>F25+(5/0.017)*(F11*F51+F26*F50)</f>
        <v>-1.660029979735922</v>
      </c>
    </row>
    <row r="86" spans="1:6" ht="12.75">
      <c r="A86" t="s">
        <v>85</v>
      </c>
      <c r="B86">
        <f>B26+(6/0.017)*(B12*B51+B27*B50)</f>
        <v>0.4315805483243689</v>
      </c>
      <c r="C86">
        <f>C26+(6/0.017)*(C12*C51+C27*C50)</f>
        <v>0.009580635888684375</v>
      </c>
      <c r="D86">
        <f>D26+(6/0.017)*(D12*D51+D27*D50)</f>
        <v>-0.25522253028755854</v>
      </c>
      <c r="E86">
        <f>E26+(6/0.017)*(E12*E51+E27*E50)</f>
        <v>0.036491606327044</v>
      </c>
      <c r="F86">
        <f>F26+(6/0.017)*(F12*F51+F27*F50)</f>
        <v>1.3193380467560607</v>
      </c>
    </row>
    <row r="87" spans="1:6" ht="12.75">
      <c r="A87" t="s">
        <v>86</v>
      </c>
      <c r="B87">
        <f>B27+(7/0.017)*(B13*B51+B28*B50)</f>
        <v>-0.12163292371443962</v>
      </c>
      <c r="C87">
        <f>C27+(7/0.017)*(C13*C51+C28*C50)</f>
        <v>-0.08225902909990992</v>
      </c>
      <c r="D87">
        <f>D27+(7/0.017)*(D13*D51+D28*D50)</f>
        <v>-0.30152914207239817</v>
      </c>
      <c r="E87">
        <f>E27+(7/0.017)*(E13*E51+E28*E50)</f>
        <v>0.0743041220370663</v>
      </c>
      <c r="F87">
        <f>F27+(7/0.017)*(F13*F51+F28*F50)</f>
        <v>0.4176932662744197</v>
      </c>
    </row>
    <row r="88" spans="1:6" ht="12.75">
      <c r="A88" t="s">
        <v>87</v>
      </c>
      <c r="B88">
        <f>B28+(8/0.017)*(B14*B51+B29*B50)</f>
        <v>0.27372539553390646</v>
      </c>
      <c r="C88">
        <f>C28+(8/0.017)*(C14*C51+C29*C50)</f>
        <v>-0.49957883423232535</v>
      </c>
      <c r="D88">
        <f>D28+(8/0.017)*(D14*D51+D29*D50)</f>
        <v>-0.519627218257704</v>
      </c>
      <c r="E88">
        <f>E28+(8/0.017)*(E14*E51+E29*E50)</f>
        <v>-0.6135971086575192</v>
      </c>
      <c r="F88">
        <f>F28+(8/0.017)*(F14*F51+F29*F50)</f>
        <v>-0.27483926630732874</v>
      </c>
    </row>
    <row r="89" spans="1:6" ht="12.75">
      <c r="A89" t="s">
        <v>88</v>
      </c>
      <c r="B89">
        <f>B29+(9/0.017)*(B15*B51+B30*B50)</f>
        <v>0.024669959903399537</v>
      </c>
      <c r="C89">
        <f>C29+(9/0.017)*(C15*C51+C30*C50)</f>
        <v>-0.09020119531205231</v>
      </c>
      <c r="D89">
        <f>D29+(9/0.017)*(D15*D51+D30*D50)</f>
        <v>0.0039294301026821</v>
      </c>
      <c r="E89">
        <f>E29+(9/0.017)*(E15*E51+E30*E50)</f>
        <v>0.011204365754526664</v>
      </c>
      <c r="F89">
        <f>F29+(9/0.017)*(F15*F51+F30*F50)</f>
        <v>-0.04022007050361589</v>
      </c>
    </row>
    <row r="90" spans="1:6" ht="12.75">
      <c r="A90" t="s">
        <v>89</v>
      </c>
      <c r="B90">
        <f>B30+(10/0.017)*(B16*B51+B31*B50)</f>
        <v>0.04709749282662343</v>
      </c>
      <c r="C90">
        <f>C30+(10/0.017)*(C16*C51+C31*C50)</f>
        <v>0.007052312816934693</v>
      </c>
      <c r="D90">
        <f>D30+(10/0.017)*(D16*D51+D31*D50)</f>
        <v>0.032087727829626427</v>
      </c>
      <c r="E90">
        <f>E30+(10/0.017)*(E16*E51+E31*E50)</f>
        <v>-0.05911239576197463</v>
      </c>
      <c r="F90">
        <f>F30+(10/0.017)*(F16*F51+F31*F50)</f>
        <v>0.13356617514323446</v>
      </c>
    </row>
    <row r="91" spans="1:6" ht="12.75">
      <c r="A91" t="s">
        <v>90</v>
      </c>
      <c r="B91">
        <f>B31+(11/0.017)*(B17*B51+B32*B50)</f>
        <v>-0.07713733580458093</v>
      </c>
      <c r="C91">
        <f>C31+(11/0.017)*(C17*C51+C32*C50)</f>
        <v>-0.02579698559849737</v>
      </c>
      <c r="D91">
        <f>D31+(11/0.017)*(D17*D51+D32*D50)</f>
        <v>-0.038449221690870956</v>
      </c>
      <c r="E91">
        <f>E31+(11/0.017)*(E17*E51+E32*E50)</f>
        <v>-0.01420178585158531</v>
      </c>
      <c r="F91">
        <f>F31+(11/0.017)*(F17*F51+F32*F50)</f>
        <v>0.00626597279955359</v>
      </c>
    </row>
    <row r="92" spans="1:6" ht="12.75">
      <c r="A92" t="s">
        <v>91</v>
      </c>
      <c r="B92">
        <f>B32+(12/0.017)*(B18*B51+B33*B50)</f>
        <v>0.027108729621714373</v>
      </c>
      <c r="C92">
        <f>C32+(12/0.017)*(C18*C51+C33*C50)</f>
        <v>0.009215736097250326</v>
      </c>
      <c r="D92">
        <f>D32+(12/0.017)*(D18*D51+D33*D50)</f>
        <v>-0.011197503528638991</v>
      </c>
      <c r="E92">
        <f>E32+(12/0.017)*(E18*E51+E33*E50)</f>
        <v>-0.028069248925785172</v>
      </c>
      <c r="F92">
        <f>F32+(12/0.017)*(F18*F51+F33*F50)</f>
        <v>-0.03231536408670499</v>
      </c>
    </row>
    <row r="93" spans="1:6" ht="12.75">
      <c r="A93" t="s">
        <v>92</v>
      </c>
      <c r="B93">
        <f>B33+(13/0.017)*(B19*B51+B34*B50)</f>
        <v>0.1144174054713904</v>
      </c>
      <c r="C93">
        <f>C33+(13/0.017)*(C19*C51+C34*C50)</f>
        <v>0.10136789238344218</v>
      </c>
      <c r="D93">
        <f>D33+(13/0.017)*(D19*D51+D34*D50)</f>
        <v>0.10350955256370584</v>
      </c>
      <c r="E93">
        <f>E33+(13/0.017)*(E19*E51+E34*E50)</f>
        <v>0.11588015833003677</v>
      </c>
      <c r="F93">
        <f>F33+(13/0.017)*(F19*F51+F34*F50)</f>
        <v>0.08209318398697832</v>
      </c>
    </row>
    <row r="94" spans="1:6" ht="12.75">
      <c r="A94" t="s">
        <v>93</v>
      </c>
      <c r="B94">
        <f>B34+(14/0.017)*(B20*B51+B35*B50)</f>
        <v>0.0021134930583026723</v>
      </c>
      <c r="C94">
        <f>C34+(14/0.017)*(C20*C51+C35*C50)</f>
        <v>-0.0025343352332803017</v>
      </c>
      <c r="D94">
        <f>D34+(14/0.017)*(D20*D51+D35*D50)</f>
        <v>0.0021908450327211867</v>
      </c>
      <c r="E94">
        <f>E34+(14/0.017)*(E20*E51+E35*E50)</f>
        <v>-0.008910554971262526</v>
      </c>
      <c r="F94">
        <f>F34+(14/0.017)*(F20*F51+F35*F50)</f>
        <v>-0.04506542457195665</v>
      </c>
    </row>
    <row r="95" spans="1:6" ht="12.75">
      <c r="A95" t="s">
        <v>94</v>
      </c>
      <c r="B95" s="52">
        <f>B35</f>
        <v>-0.01000825</v>
      </c>
      <c r="C95" s="52">
        <f>C35</f>
        <v>0.001282531</v>
      </c>
      <c r="D95" s="52">
        <f>D35</f>
        <v>0.002124631</v>
      </c>
      <c r="E95" s="52">
        <f>E35</f>
        <v>-0.001714853</v>
      </c>
      <c r="F95" s="52">
        <f>F35</f>
        <v>0.005359293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-3.0755329222618335</v>
      </c>
      <c r="C103">
        <f>C63*10000/C62</f>
        <v>-1.5267133711334002</v>
      </c>
      <c r="D103">
        <f>D63*10000/D62</f>
        <v>-0.5564468504512231</v>
      </c>
      <c r="E103">
        <f>E63*10000/E62</f>
        <v>-0.4180540544602192</v>
      </c>
      <c r="F103">
        <f>F63*10000/F62</f>
        <v>-0.9692159728455015</v>
      </c>
      <c r="G103">
        <f>AVERAGE(C103:E103)</f>
        <v>-0.8337380920149475</v>
      </c>
      <c r="H103">
        <f>STDEV(C103:E103)</f>
        <v>0.60411025036621</v>
      </c>
      <c r="I103">
        <f>(B103*B4+C103*C4+D103*D4+E103*E4+F103*F4)/SUM(B4:F4)</f>
        <v>-1.174589677807939</v>
      </c>
      <c r="K103">
        <f>(LN(H103)+LN(H123))/2-LN(K114*K115^3)</f>
        <v>-5.031283912717363</v>
      </c>
    </row>
    <row r="104" spans="1:11" ht="12.75">
      <c r="A104" t="s">
        <v>68</v>
      </c>
      <c r="B104">
        <f>B64*10000/B62</f>
        <v>0.6989827140999737</v>
      </c>
      <c r="C104">
        <f>C64*10000/C62</f>
        <v>0.7546352753610102</v>
      </c>
      <c r="D104">
        <f>D64*10000/D62</f>
        <v>0.5004467068226623</v>
      </c>
      <c r="E104">
        <f>E64*10000/E62</f>
        <v>0.6837078489271475</v>
      </c>
      <c r="F104">
        <f>F64*10000/F62</f>
        <v>-0.1099069303108033</v>
      </c>
      <c r="G104">
        <f>AVERAGE(C104:E104)</f>
        <v>0.64626327703694</v>
      </c>
      <c r="H104">
        <f>STDEV(C104:E104)</f>
        <v>0.13116603625529083</v>
      </c>
      <c r="I104">
        <f>(B104*B4+C104*C4+D104*D4+E104*E4+F104*F4)/SUM(B4:F4)</f>
        <v>0.5522031623714836</v>
      </c>
      <c r="K104">
        <f>(LN(H104)+LN(H124))/2-LN(K114*K115^4)</f>
        <v>-4.285292606317603</v>
      </c>
    </row>
    <row r="105" spans="1:11" ht="12.75">
      <c r="A105" t="s">
        <v>69</v>
      </c>
      <c r="B105">
        <f>B65*10000/B62</f>
        <v>0.2700240568049724</v>
      </c>
      <c r="C105">
        <f>C65*10000/C62</f>
        <v>0.20787957681696528</v>
      </c>
      <c r="D105">
        <f>D65*10000/D62</f>
        <v>0.29421594516813454</v>
      </c>
      <c r="E105">
        <f>E65*10000/E62</f>
        <v>0.596039987458964</v>
      </c>
      <c r="F105">
        <f>F65*10000/F62</f>
        <v>-0.7786917168044785</v>
      </c>
      <c r="G105">
        <f>AVERAGE(C105:E105)</f>
        <v>0.366045169814688</v>
      </c>
      <c r="H105">
        <f>STDEV(C105:E105)</f>
        <v>0.2038055549597092</v>
      </c>
      <c r="I105">
        <f>(B105*B4+C105*C4+D105*D4+E105*E4+F105*F4)/SUM(B4:F4)</f>
        <v>0.19834551412344986</v>
      </c>
      <c r="K105">
        <f>(LN(H105)+LN(H125))/2-LN(K114*K115^5)</f>
        <v>-4.1946690595813605</v>
      </c>
    </row>
    <row r="106" spans="1:11" ht="12.75">
      <c r="A106" t="s">
        <v>70</v>
      </c>
      <c r="B106">
        <f>B66*10000/B62</f>
        <v>4.182351290264002</v>
      </c>
      <c r="C106">
        <f>C66*10000/C62</f>
        <v>2.635146638986626</v>
      </c>
      <c r="D106">
        <f>D66*10000/D62</f>
        <v>2.930511066766463</v>
      </c>
      <c r="E106">
        <f>E66*10000/E62</f>
        <v>2.5953650678234297</v>
      </c>
      <c r="F106">
        <f>F66*10000/F62</f>
        <v>14.056208753636955</v>
      </c>
      <c r="G106">
        <f>AVERAGE(C106:E106)</f>
        <v>2.7203409245255066</v>
      </c>
      <c r="H106">
        <f>STDEV(C106:E106)</f>
        <v>0.18309631309297464</v>
      </c>
      <c r="I106">
        <f>(B106*B4+C106*C4+D106*D4+E106*E4+F106*F4)/SUM(B4:F4)</f>
        <v>4.454568216943852</v>
      </c>
      <c r="K106">
        <f>(LN(H106)+LN(H126))/2-LN(K114*K115^6)</f>
        <v>-3.8659911080868476</v>
      </c>
    </row>
    <row r="107" spans="1:11" ht="12.75">
      <c r="A107" t="s">
        <v>71</v>
      </c>
      <c r="B107">
        <f>B67*10000/B62</f>
        <v>-0.5829570692813941</v>
      </c>
      <c r="C107">
        <f>C67*10000/C62</f>
        <v>0.06770514195929286</v>
      </c>
      <c r="D107">
        <f>D67*10000/D62</f>
        <v>-0.00522705577001459</v>
      </c>
      <c r="E107">
        <f>E67*10000/E62</f>
        <v>-0.17260590763000935</v>
      </c>
      <c r="F107">
        <f>F67*10000/F62</f>
        <v>-0.1656747253858649</v>
      </c>
      <c r="G107">
        <f>AVERAGE(C107:E107)</f>
        <v>-0.036709273813577026</v>
      </c>
      <c r="H107">
        <f>STDEV(C107:E107)</f>
        <v>0.12320997394036257</v>
      </c>
      <c r="I107">
        <f>(B107*B4+C107*C4+D107*D4+E107*E4+F107*F4)/SUM(B4:F4)</f>
        <v>-0.13266156295558904</v>
      </c>
      <c r="K107">
        <f>(LN(H107)+LN(H127))/2-LN(K114*K115^7)</f>
        <v>-3.3938011195509383</v>
      </c>
    </row>
    <row r="108" spans="1:9" ht="12.75">
      <c r="A108" t="s">
        <v>72</v>
      </c>
      <c r="B108">
        <f>B68*10000/B62</f>
        <v>-0.018389359253312528</v>
      </c>
      <c r="C108">
        <f>C68*10000/C62</f>
        <v>0.14013597894476015</v>
      </c>
      <c r="D108">
        <f>D68*10000/D62</f>
        <v>0.013895695642511158</v>
      </c>
      <c r="E108">
        <f>E68*10000/E62</f>
        <v>-0.024752955140061334</v>
      </c>
      <c r="F108">
        <f>F68*10000/F62</f>
        <v>0.07038686952304886</v>
      </c>
      <c r="G108">
        <f>AVERAGE(C108:E108)</f>
        <v>0.043092906482403326</v>
      </c>
      <c r="H108">
        <f>STDEV(C108:E108)</f>
        <v>0.08623484206820924</v>
      </c>
      <c r="I108">
        <f>(B108*B4+C108*C4+D108*D4+E108*E4+F108*F4)/SUM(B4:F4)</f>
        <v>0.03791331909228088</v>
      </c>
    </row>
    <row r="109" spans="1:9" ht="12.75">
      <c r="A109" t="s">
        <v>73</v>
      </c>
      <c r="B109">
        <f>B69*10000/B62</f>
        <v>-0.07680257010623329</v>
      </c>
      <c r="C109">
        <f>C69*10000/C62</f>
        <v>-0.03719959431824116</v>
      </c>
      <c r="D109">
        <f>D69*10000/D62</f>
        <v>0.013877949188081344</v>
      </c>
      <c r="E109">
        <f>E69*10000/E62</f>
        <v>-0.020636516280628067</v>
      </c>
      <c r="F109">
        <f>F69*10000/F62</f>
        <v>-0.10095612408117517</v>
      </c>
      <c r="G109">
        <f>AVERAGE(C109:E109)</f>
        <v>-0.014652720470262628</v>
      </c>
      <c r="H109">
        <f>STDEV(C109:E109)</f>
        <v>0.026059225274078605</v>
      </c>
      <c r="I109">
        <f>(B109*B4+C109*C4+D109*D4+E109*E4+F109*F4)/SUM(B4:F4)</f>
        <v>-0.03519861352758338</v>
      </c>
    </row>
    <row r="110" spans="1:11" ht="12.75">
      <c r="A110" t="s">
        <v>74</v>
      </c>
      <c r="B110">
        <f>B70*10000/B62</f>
        <v>-0.2591364339814696</v>
      </c>
      <c r="C110">
        <f>C70*10000/C62</f>
        <v>-0.0441972236715895</v>
      </c>
      <c r="D110">
        <f>D70*10000/D62</f>
        <v>-0.04204913247474251</v>
      </c>
      <c r="E110">
        <f>E70*10000/E62</f>
        <v>-0.07840010422402831</v>
      </c>
      <c r="F110">
        <f>F70*10000/F62</f>
        <v>-0.3797443703640748</v>
      </c>
      <c r="G110">
        <f>AVERAGE(C110:E110)</f>
        <v>-0.05488215345678677</v>
      </c>
      <c r="H110">
        <f>STDEV(C110:E110)</f>
        <v>0.0203954426322473</v>
      </c>
      <c r="I110">
        <f>(B110*B4+C110*C4+D110*D4+E110*E4+F110*F4)/SUM(B4:F4)</f>
        <v>-0.12794783813035956</v>
      </c>
      <c r="K110">
        <f>EXP(AVERAGE(K103:K107))</f>
        <v>0.015698226084643045</v>
      </c>
    </row>
    <row r="111" spans="1:9" ht="12.75">
      <c r="A111" t="s">
        <v>75</v>
      </c>
      <c r="B111">
        <f>B71*10000/B62</f>
        <v>-0.048735296763235764</v>
      </c>
      <c r="C111">
        <f>C71*10000/C62</f>
        <v>0.004175570658387739</v>
      </c>
      <c r="D111">
        <f>D71*10000/D62</f>
        <v>-0.004476863380662331</v>
      </c>
      <c r="E111">
        <f>E71*10000/E62</f>
        <v>-0.010438221789785353</v>
      </c>
      <c r="F111">
        <f>F71*10000/F62</f>
        <v>-0.021293973338508437</v>
      </c>
      <c r="G111">
        <f>AVERAGE(C111:E111)</f>
        <v>-0.0035798381706866485</v>
      </c>
      <c r="H111">
        <f>STDEV(C111:E111)</f>
        <v>0.007348076149582907</v>
      </c>
      <c r="I111">
        <f>(B111*B4+C111*C4+D111*D4+E111*E4+F111*F4)/SUM(B4:F4)</f>
        <v>-0.012459838606982722</v>
      </c>
    </row>
    <row r="112" spans="1:9" ht="12.75">
      <c r="A112" t="s">
        <v>76</v>
      </c>
      <c r="B112">
        <f>B72*10000/B62</f>
        <v>-0.038896662891682574</v>
      </c>
      <c r="C112">
        <f>C72*10000/C62</f>
        <v>-0.039502010551756374</v>
      </c>
      <c r="D112">
        <f>D72*10000/D62</f>
        <v>-0.04790322774637388</v>
      </c>
      <c r="E112">
        <f>E72*10000/E62</f>
        <v>-0.04328688358205605</v>
      </c>
      <c r="F112">
        <f>F72*10000/F62</f>
        <v>-0.07675464776780619</v>
      </c>
      <c r="G112">
        <f>AVERAGE(C112:E112)</f>
        <v>-0.04356404062672877</v>
      </c>
      <c r="H112">
        <f>STDEV(C112:E112)</f>
        <v>0.0042074605890420605</v>
      </c>
      <c r="I112">
        <f>(B112*B4+C112*C4+D112*D4+E112*E4+F112*F4)/SUM(B4:F4)</f>
        <v>-0.04735392793509249</v>
      </c>
    </row>
    <row r="113" spans="1:9" ht="12.75">
      <c r="A113" t="s">
        <v>77</v>
      </c>
      <c r="B113">
        <f>B73*10000/B62</f>
        <v>0.0268863129754979</v>
      </c>
      <c r="C113">
        <f>C73*10000/C62</f>
        <v>0.006805666238627379</v>
      </c>
      <c r="D113">
        <f>D73*10000/D62</f>
        <v>0.02613961917307113</v>
      </c>
      <c r="E113">
        <f>E73*10000/E62</f>
        <v>0.005500023806537333</v>
      </c>
      <c r="F113">
        <f>F73*10000/F62</f>
        <v>-0.034439020639139895</v>
      </c>
      <c r="G113">
        <f>AVERAGE(C113:E113)</f>
        <v>0.012815103072745282</v>
      </c>
      <c r="H113">
        <f>STDEV(C113:E113)</f>
        <v>0.01155782083790022</v>
      </c>
      <c r="I113">
        <f>(B113*B4+C113*C4+D113*D4+E113*E4+F113*F4)/SUM(B4:F4)</f>
        <v>0.008488143472839903</v>
      </c>
    </row>
    <row r="114" spans="1:11" ht="12.75">
      <c r="A114" t="s">
        <v>78</v>
      </c>
      <c r="B114">
        <f>B74*10000/B62</f>
        <v>-0.21436612850988884</v>
      </c>
      <c r="C114">
        <f>C74*10000/C62</f>
        <v>-0.18729516913872807</v>
      </c>
      <c r="D114">
        <f>D74*10000/D62</f>
        <v>-0.19504055968072917</v>
      </c>
      <c r="E114">
        <f>E74*10000/E62</f>
        <v>-0.19552294998697936</v>
      </c>
      <c r="F114">
        <f>F74*10000/F62</f>
        <v>-0.14366539139553416</v>
      </c>
      <c r="G114">
        <f>AVERAGE(C114:E114)</f>
        <v>-0.19261955960214552</v>
      </c>
      <c r="H114">
        <f>STDEV(C114:E114)</f>
        <v>0.004617361308918011</v>
      </c>
      <c r="I114">
        <f>(B114*B4+C114*C4+D114*D4+E114*E4+F114*F4)/SUM(B4:F4)</f>
        <v>-0.18916871402416782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-0.007128028367382088</v>
      </c>
      <c r="C115">
        <f>C75*10000/C62</f>
        <v>-0.010456830133149754</v>
      </c>
      <c r="D115">
        <f>D75*10000/D62</f>
        <v>-0.005943201034620042</v>
      </c>
      <c r="E115">
        <f>E75*10000/E62</f>
        <v>-0.007341821189684985</v>
      </c>
      <c r="F115">
        <f>F75*10000/F62</f>
        <v>-0.0020319376048047607</v>
      </c>
      <c r="G115">
        <f>AVERAGE(C115:E115)</f>
        <v>-0.007913950785818259</v>
      </c>
      <c r="H115">
        <f>STDEV(C115:E115)</f>
        <v>0.00231056510746879</v>
      </c>
      <c r="I115">
        <f>(B115*B4+C115*C4+D115*D4+E115*E4+F115*F4)/SUM(B4:F4)</f>
        <v>-0.007010156008867626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-8.23272646843776</v>
      </c>
      <c r="C122">
        <f>C82*10000/C62</f>
        <v>4.178186904776509</v>
      </c>
      <c r="D122">
        <f>D82*10000/D62</f>
        <v>-22.453595293586513</v>
      </c>
      <c r="E122">
        <f>E82*10000/E62</f>
        <v>16.566981633151144</v>
      </c>
      <c r="F122">
        <f>F82*10000/F62</f>
        <v>10.895392154265075</v>
      </c>
      <c r="G122">
        <f>AVERAGE(C122:E122)</f>
        <v>-0.5694755852196197</v>
      </c>
      <c r="H122">
        <f>STDEV(C122:E122)</f>
        <v>19.938820934625248</v>
      </c>
      <c r="I122">
        <f>(B122*B4+C122*C4+D122*D4+E122*E4+F122*F4)/SUM(B4:F4)</f>
        <v>-0.1312191730821707</v>
      </c>
    </row>
    <row r="123" spans="1:9" ht="12.75">
      <c r="A123" t="s">
        <v>82</v>
      </c>
      <c r="B123">
        <f>B83*10000/B62</f>
        <v>0.18905134584509845</v>
      </c>
      <c r="C123">
        <f>C83*10000/C62</f>
        <v>0.9488539845461568</v>
      </c>
      <c r="D123">
        <f>D83*10000/D62</f>
        <v>1.0755930771995543</v>
      </c>
      <c r="E123">
        <f>E83*10000/E62</f>
        <v>0.7482467697922269</v>
      </c>
      <c r="F123">
        <f>F83*10000/F62</f>
        <v>6.785371467027981</v>
      </c>
      <c r="G123">
        <f>AVERAGE(C123:E123)</f>
        <v>0.9242312771793126</v>
      </c>
      <c r="H123">
        <f>STDEV(C123:E123)</f>
        <v>0.16505638288735897</v>
      </c>
      <c r="I123">
        <f>(B123*B4+C123*C4+D123*D4+E123*E4+F123*F4)/SUM(B4:F4)</f>
        <v>1.6063025066788519</v>
      </c>
    </row>
    <row r="124" spans="1:9" ht="12.75">
      <c r="A124" t="s">
        <v>83</v>
      </c>
      <c r="B124">
        <f>B84*10000/B62</f>
        <v>2.5011028650237543</v>
      </c>
      <c r="C124">
        <f>C84*10000/C62</f>
        <v>-5.674872331543835</v>
      </c>
      <c r="D124">
        <f>D84*10000/D62</f>
        <v>-4.5681161390803435</v>
      </c>
      <c r="E124">
        <f>E84*10000/E62</f>
        <v>-3.604915689785989</v>
      </c>
      <c r="F124">
        <f>F84*10000/F62</f>
        <v>-0.976572424565268</v>
      </c>
      <c r="G124">
        <f>AVERAGE(C124:E124)</f>
        <v>-4.615968053470056</v>
      </c>
      <c r="H124">
        <f>STDEV(C124:E124)</f>
        <v>1.0358076457395131</v>
      </c>
      <c r="I124">
        <f>(B124*B4+C124*C4+D124*D4+E124*E4+F124*F4)/SUM(B4:F4)</f>
        <v>-3.1024535258642074</v>
      </c>
    </row>
    <row r="125" spans="1:9" ht="12.75">
      <c r="A125" t="s">
        <v>84</v>
      </c>
      <c r="B125">
        <f>B85*10000/B62</f>
        <v>0.07952819280657585</v>
      </c>
      <c r="C125">
        <f>C85*10000/C62</f>
        <v>0.19111813749329742</v>
      </c>
      <c r="D125">
        <f>D85*10000/D62</f>
        <v>0.4565555314726593</v>
      </c>
      <c r="E125">
        <f>E85*10000/E62</f>
        <v>-0.03265626173520501</v>
      </c>
      <c r="F125">
        <f>F85*10000/F62</f>
        <v>-1.6600468133928232</v>
      </c>
      <c r="G125">
        <f>AVERAGE(C125:E125)</f>
        <v>0.2050058024102506</v>
      </c>
      <c r="H125">
        <f>STDEV(C125:E125)</f>
        <v>0.2449013986914891</v>
      </c>
      <c r="I125">
        <f>(B125*B4+C125*C4+D125*D4+E125*E4+F125*F4)/SUM(B4:F4)</f>
        <v>-0.06376105729128824</v>
      </c>
    </row>
    <row r="126" spans="1:9" ht="12.75">
      <c r="A126" t="s">
        <v>85</v>
      </c>
      <c r="B126">
        <f>B86*10000/B62</f>
        <v>0.43157899635249913</v>
      </c>
      <c r="C126">
        <f>C86*10000/C62</f>
        <v>0.009580654334881358</v>
      </c>
      <c r="D126">
        <f>D86*10000/D62</f>
        <v>-0.25522244588706844</v>
      </c>
      <c r="E126">
        <f>E86*10000/E62</f>
        <v>0.03649161224022576</v>
      </c>
      <c r="F126">
        <f>F86*10000/F62</f>
        <v>1.319351425601194</v>
      </c>
      <c r="G126">
        <f>AVERAGE(C126:E126)</f>
        <v>-0.06971672643732044</v>
      </c>
      <c r="H126">
        <f>STDEV(C126:E126)</f>
        <v>0.1612151632920187</v>
      </c>
      <c r="I126">
        <f>(B126*B4+C126*C4+D126*D4+E126*E4+F126*F4)/SUM(B4:F4)</f>
        <v>0.1891542446719675</v>
      </c>
    </row>
    <row r="127" spans="1:9" ht="12.75">
      <c r="A127" t="s">
        <v>86</v>
      </c>
      <c r="B127">
        <f>B87*10000/B62</f>
        <v>-0.12163248632012989</v>
      </c>
      <c r="C127">
        <f>C87*10000/C62</f>
        <v>-0.08225918747835913</v>
      </c>
      <c r="D127">
        <f>D87*10000/D62</f>
        <v>-0.301529042358602</v>
      </c>
      <c r="E127">
        <f>E87*10000/E62</f>
        <v>0.07430413407747294</v>
      </c>
      <c r="F127">
        <f>F87*10000/F62</f>
        <v>0.4176975019239081</v>
      </c>
      <c r="G127">
        <f>AVERAGE(C127:E127)</f>
        <v>-0.10316136525316273</v>
      </c>
      <c r="H127">
        <f>STDEV(C127:E127)</f>
        <v>0.18878643993757757</v>
      </c>
      <c r="I127">
        <f>(B127*B4+C127*C4+D127*D4+E127*E4+F127*F4)/SUM(B4:F4)</f>
        <v>-0.035803739190746565</v>
      </c>
    </row>
    <row r="128" spans="1:9" ht="12.75">
      <c r="A128" t="s">
        <v>87</v>
      </c>
      <c r="B128">
        <f>B88*10000/B62</f>
        <v>0.273724411212172</v>
      </c>
      <c r="C128">
        <f>C88*10000/C62</f>
        <v>-0.4995797961026742</v>
      </c>
      <c r="D128">
        <f>D88*10000/D62</f>
        <v>-0.5196270464202418</v>
      </c>
      <c r="E128">
        <f>E88*10000/E62</f>
        <v>-0.6135972080861714</v>
      </c>
      <c r="F128">
        <f>F88*10000/F62</f>
        <v>-0.274842053335255</v>
      </c>
      <c r="G128">
        <f>AVERAGE(C128:E128)</f>
        <v>-0.5442680168696957</v>
      </c>
      <c r="H128">
        <f>STDEV(C128:E128)</f>
        <v>0.060871796649777696</v>
      </c>
      <c r="I128">
        <f>(B128*B4+C128*C4+D128*D4+E128*E4+F128*F4)/SUM(B4:F4)</f>
        <v>-0.39032484011048607</v>
      </c>
    </row>
    <row r="129" spans="1:9" ht="12.75">
      <c r="A129" t="s">
        <v>88</v>
      </c>
      <c r="B129">
        <f>B89*10000/B62</f>
        <v>0.024669871189753972</v>
      </c>
      <c r="C129">
        <f>C89*10000/C62</f>
        <v>-0.09020136898205044</v>
      </c>
      <c r="D129">
        <f>D89*10000/D62</f>
        <v>0.003929428803244209</v>
      </c>
      <c r="E129">
        <f>E89*10000/E62</f>
        <v>0.011204367570107229</v>
      </c>
      <c r="F129">
        <f>F89*10000/F62</f>
        <v>-0.040220478358218306</v>
      </c>
      <c r="G129">
        <f>AVERAGE(C129:E129)</f>
        <v>-0.02502252420289967</v>
      </c>
      <c r="H129">
        <f>STDEV(C129:E129)</f>
        <v>0.05656361497087924</v>
      </c>
      <c r="I129">
        <f>(B129*B4+C129*C4+D129*D4+E129*E4+F129*F4)/SUM(B4:F4)</f>
        <v>-0.019913744677052408</v>
      </c>
    </row>
    <row r="130" spans="1:9" ht="12.75">
      <c r="A130" t="s">
        <v>89</v>
      </c>
      <c r="B130">
        <f>B90*10000/B62</f>
        <v>0.04709732346314242</v>
      </c>
      <c r="C130">
        <f>C90*10000/C62</f>
        <v>0.007052326395193268</v>
      </c>
      <c r="D130">
        <f>D90*10000/D62</f>
        <v>0.03208771721841607</v>
      </c>
      <c r="E130">
        <f>E90*10000/E62</f>
        <v>-0.059112405340679866</v>
      </c>
      <c r="F130">
        <f>F90*10000/F62</f>
        <v>0.13356752958092136</v>
      </c>
      <c r="G130">
        <f>AVERAGE(C130:E130)</f>
        <v>-0.006657453909023507</v>
      </c>
      <c r="H130">
        <f>STDEV(C130:E130)</f>
        <v>0.04712042174780429</v>
      </c>
      <c r="I130">
        <f>(B130*B4+C130*C4+D130*D4+E130*E4+F130*F4)/SUM(B4:F4)</f>
        <v>0.01992857792012007</v>
      </c>
    </row>
    <row r="131" spans="1:9" ht="12.75">
      <c r="A131" t="s">
        <v>90</v>
      </c>
      <c r="B131">
        <f>B91*10000/B62</f>
        <v>-0.07713705841725256</v>
      </c>
      <c r="C131">
        <f>C91*10000/C62</f>
        <v>-0.025797035267045833</v>
      </c>
      <c r="D131">
        <f>D91*10000/D62</f>
        <v>-0.03844920897595448</v>
      </c>
      <c r="E131">
        <f>E91*10000/E62</f>
        <v>-0.014201788152874553</v>
      </c>
      <c r="F131">
        <f>F91*10000/F62</f>
        <v>0.006266036340114632</v>
      </c>
      <c r="G131">
        <f>AVERAGE(C131:E131)</f>
        <v>-0.026149344131958293</v>
      </c>
      <c r="H131">
        <f>STDEV(C131:E131)</f>
        <v>0.01212754902258095</v>
      </c>
      <c r="I131">
        <f>(B131*B4+C131*C4+D131*D4+E131*E4+F131*F4)/SUM(B4:F4)</f>
        <v>-0.02913010903750351</v>
      </c>
    </row>
    <row r="132" spans="1:9" ht="12.75">
      <c r="A132" t="s">
        <v>91</v>
      </c>
      <c r="B132">
        <f>B92*10000/B62</f>
        <v>0.027108632138206464</v>
      </c>
      <c r="C132">
        <f>C92*10000/C62</f>
        <v>0.009215753840882938</v>
      </c>
      <c r="D132">
        <f>D92*10000/D62</f>
        <v>-0.0111974998256948</v>
      </c>
      <c r="E132">
        <f>E92*10000/E62</f>
        <v>-0.028069253474189246</v>
      </c>
      <c r="F132">
        <f>F92*10000/F62</f>
        <v>-0.03231569178304681</v>
      </c>
      <c r="G132">
        <f>AVERAGE(C132:E132)</f>
        <v>-0.010016999819667036</v>
      </c>
      <c r="H132">
        <f>STDEV(C132:E132)</f>
        <v>0.018670514931822858</v>
      </c>
      <c r="I132">
        <f>(B132*B4+C132*C4+D132*D4+E132*E4+F132*F4)/SUM(B4:F4)</f>
        <v>-0.007671344842558941</v>
      </c>
    </row>
    <row r="133" spans="1:9" ht="12.75">
      <c r="A133" t="s">
        <v>92</v>
      </c>
      <c r="B133">
        <f>B93*10000/B62</f>
        <v>0.11441699402422166</v>
      </c>
      <c r="C133">
        <f>C93*10000/C62</f>
        <v>0.10136808755338</v>
      </c>
      <c r="D133">
        <f>D93*10000/D62</f>
        <v>0.10350951833374598</v>
      </c>
      <c r="E133">
        <f>E93*10000/E62</f>
        <v>0.11588017710751763</v>
      </c>
      <c r="F133">
        <f>F93*10000/F62</f>
        <v>0.08209401645898787</v>
      </c>
      <c r="G133">
        <f>AVERAGE(C133:E133)</f>
        <v>0.10691926099821454</v>
      </c>
      <c r="H133">
        <f>STDEV(C133:E133)</f>
        <v>0.007833897151817154</v>
      </c>
      <c r="I133">
        <f>(B133*B4+C133*C4+D133*D4+E133*E4+F133*F4)/SUM(B4:F4)</f>
        <v>0.10466122621269346</v>
      </c>
    </row>
    <row r="134" spans="1:9" ht="12.75">
      <c r="A134" t="s">
        <v>93</v>
      </c>
      <c r="B134">
        <f>B94*10000/B62</f>
        <v>0.0021134854581413907</v>
      </c>
      <c r="C134">
        <f>C94*10000/C62</f>
        <v>-0.0025343401127943003</v>
      </c>
      <c r="D134">
        <f>D94*10000/D62</f>
        <v>0.0021908443082224744</v>
      </c>
      <c r="E134">
        <f>E94*10000/E62</f>
        <v>-0.008910556415148846</v>
      </c>
      <c r="F134">
        <f>F94*10000/F62</f>
        <v>-0.045065881561230696</v>
      </c>
      <c r="G134">
        <f>AVERAGE(C134:E134)</f>
        <v>-0.0030846840732402236</v>
      </c>
      <c r="H134">
        <f>STDEV(C134:E134)</f>
        <v>0.0055711249637139535</v>
      </c>
      <c r="I134">
        <f>(B134*B4+C134*C4+D134*D4+E134*E4+F134*F4)/SUM(B4:F4)</f>
        <v>-0.00797984701699711</v>
      </c>
    </row>
    <row r="135" spans="1:9" ht="12.75">
      <c r="A135" t="s">
        <v>94</v>
      </c>
      <c r="B135">
        <f>B95*10000/B62</f>
        <v>-0.010008214010142428</v>
      </c>
      <c r="C135">
        <f>C95*10000/C62</f>
        <v>0.0012825334693370813</v>
      </c>
      <c r="D135">
        <f>D95*10000/D62</f>
        <v>0.0021246302973978535</v>
      </c>
      <c r="E135">
        <f>E95*10000/E62</f>
        <v>-0.0017148532778786274</v>
      </c>
      <c r="F135">
        <f>F95*10000/F62</f>
        <v>0.005359347346307414</v>
      </c>
      <c r="G135">
        <f>AVERAGE(C135:E135)</f>
        <v>0.0005641034962854358</v>
      </c>
      <c r="H135">
        <f>STDEV(C135:E135)</f>
        <v>0.002018047261795102</v>
      </c>
      <c r="I135">
        <f>(B135*B4+C135*C4+D135*D4+E135*E4+F135*F4)/SUM(B4:F4)</f>
        <v>-0.00031287258976664357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2004-12-22T13:20:46Z</cp:lastPrinted>
  <dcterms:created xsi:type="dcterms:W3CDTF">2004-12-22T13:20:46Z</dcterms:created>
  <dcterms:modified xsi:type="dcterms:W3CDTF">2005-01-03T08:50:24Z</dcterms:modified>
  <cp:category/>
  <cp:version/>
  <cp:contentType/>
  <cp:contentStatus/>
</cp:coreProperties>
</file>