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<sst xmlns="http://schemas.openxmlformats.org/spreadsheetml/2006/main" count="204" uniqueCount="98">
  <si>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03/01/2005       06:46:30</t>
  </si>
  <si>
    <t>LISSNER</t>
  </si>
  <si>
    <t>HCMQAP448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</si>
  <si>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</si>
  <si>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</si>
  <si>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</si>
  <si>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</si>
  <si>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</si>
  <si>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</si>
  <si>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</si>
  <si>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</si>
  <si>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</si>
  <si>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</si>
  <si>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</si>
  <si>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</si>
  <si>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</si>
  <si>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</si>
  <si>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b4*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</si>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</sst>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1308010"/>
        <c:axId val="57554363"/>
      </c:lineChart>
      <c:catAx>
        <c:axId val="213080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54363"/>
        <c:crosses val="autoZero"/>
        <c:auto val="1"/>
        <c:lblOffset val="100"/>
        <c:noMultiLvlLbl val="0"/>
      </c:catAx>
      <c:valAx>
        <c:axId val="57554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30801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-0.002252</v>
      </c>
      <c r="C4" s="12">
        <v>-0.003749</v>
      </c>
      <c r="D4" s="12">
        <v>-0.003748</v>
      </c>
      <c r="E4" s="12">
        <v>-0.003748</v>
      </c>
      <c r="F4" s="24">
        <v>-0.002081</v>
      </c>
      <c r="G4" s="34">
        <v>-0.011683</v>
      </c>
    </row>
    <row r="5" spans="1:7" ht="12.75" thickBot="1">
      <c r="A5" s="44" t="s">
        <v>13</v>
      </c>
      <c r="B5" s="45">
        <v>-0.19935</v>
      </c>
      <c r="C5" s="46">
        <v>-1.142188</v>
      </c>
      <c r="D5" s="46">
        <v>-0.402334</v>
      </c>
      <c r="E5" s="46">
        <v>0.491261</v>
      </c>
      <c r="F5" s="47">
        <v>2.076693</v>
      </c>
      <c r="G5" s="48">
        <v>5.314735</v>
      </c>
    </row>
    <row r="6" spans="1:7" ht="12.75" thickTop="1">
      <c r="A6" s="6" t="s">
        <v>14</v>
      </c>
      <c r="B6" s="39">
        <v>51.35611</v>
      </c>
      <c r="C6" s="40">
        <v>35.7792</v>
      </c>
      <c r="D6" s="40">
        <v>-13.03685</v>
      </c>
      <c r="E6" s="40">
        <v>8.902935</v>
      </c>
      <c r="F6" s="41">
        <v>-112.5631</v>
      </c>
      <c r="G6" s="42">
        <v>0.006756394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0.4024493</v>
      </c>
      <c r="C8" s="13">
        <v>-1.122458</v>
      </c>
      <c r="D8" s="13">
        <v>-1.258354</v>
      </c>
      <c r="E8" s="13">
        <v>-0.03810413</v>
      </c>
      <c r="F8" s="25">
        <v>-1.142243</v>
      </c>
      <c r="G8" s="35">
        <v>-0.67641</v>
      </c>
    </row>
    <row r="9" spans="1:7" ht="12">
      <c r="A9" s="20" t="s">
        <v>17</v>
      </c>
      <c r="B9" s="29">
        <v>-0.5619324</v>
      </c>
      <c r="C9" s="13">
        <v>-0.6602424</v>
      </c>
      <c r="D9" s="13">
        <v>-0.1450753</v>
      </c>
      <c r="E9" s="13">
        <v>-0.7048271</v>
      </c>
      <c r="F9" s="25">
        <v>-2.859276</v>
      </c>
      <c r="G9" s="49">
        <v>-0.8265801</v>
      </c>
    </row>
    <row r="10" spans="1:7" ht="12">
      <c r="A10" s="20" t="s">
        <v>18</v>
      </c>
      <c r="B10" s="29">
        <v>-0.0988583</v>
      </c>
      <c r="C10" s="13">
        <v>0.1017371</v>
      </c>
      <c r="D10" s="13">
        <v>0.6865908</v>
      </c>
      <c r="E10" s="13">
        <v>0.2753584</v>
      </c>
      <c r="F10" s="25">
        <v>-0.9767266</v>
      </c>
      <c r="G10" s="35">
        <v>0.1111863</v>
      </c>
    </row>
    <row r="11" spans="1:7" ht="12">
      <c r="A11" s="21" t="s">
        <v>19</v>
      </c>
      <c r="B11" s="31">
        <v>3.726111</v>
      </c>
      <c r="C11" s="15">
        <v>2.548182</v>
      </c>
      <c r="D11" s="15">
        <v>2.49883</v>
      </c>
      <c r="E11" s="15">
        <v>2.165999</v>
      </c>
      <c r="F11" s="27">
        <v>14.85161</v>
      </c>
      <c r="G11" s="37">
        <v>4.257973</v>
      </c>
    </row>
    <row r="12" spans="1:7" ht="12">
      <c r="A12" s="20" t="s">
        <v>20</v>
      </c>
      <c r="B12" s="29">
        <v>-0.06680375</v>
      </c>
      <c r="C12" s="13">
        <v>-0.1252266</v>
      </c>
      <c r="D12" s="13">
        <v>0.3217125</v>
      </c>
      <c r="E12" s="13">
        <v>0.01324251</v>
      </c>
      <c r="F12" s="25">
        <v>-0.145581</v>
      </c>
      <c r="G12" s="35">
        <v>0.02134225</v>
      </c>
    </row>
    <row r="13" spans="1:7" ht="12">
      <c r="A13" s="20" t="s">
        <v>21</v>
      </c>
      <c r="B13" s="29">
        <v>-0.09680662</v>
      </c>
      <c r="C13" s="13">
        <v>-0.03682142</v>
      </c>
      <c r="D13" s="13">
        <v>0.06937235</v>
      </c>
      <c r="E13" s="13">
        <v>-0.1046051</v>
      </c>
      <c r="F13" s="25">
        <v>-0.1548669</v>
      </c>
      <c r="G13" s="35">
        <v>-0.05203934</v>
      </c>
    </row>
    <row r="14" spans="1:7" ht="12">
      <c r="A14" s="20" t="s">
        <v>22</v>
      </c>
      <c r="B14" s="29">
        <v>-0.08824568</v>
      </c>
      <c r="C14" s="13">
        <v>0.007271766</v>
      </c>
      <c r="D14" s="13">
        <v>0.02720055</v>
      </c>
      <c r="E14" s="13">
        <v>0.08564405</v>
      </c>
      <c r="F14" s="25">
        <v>0.0788032</v>
      </c>
      <c r="G14" s="35">
        <v>0.02666403</v>
      </c>
    </row>
    <row r="15" spans="1:7" ht="12">
      <c r="A15" s="21" t="s">
        <v>23</v>
      </c>
      <c r="B15" s="31">
        <v>-0.2361051</v>
      </c>
      <c r="C15" s="15">
        <v>-0.02913367</v>
      </c>
      <c r="D15" s="15">
        <v>-0.03357178</v>
      </c>
      <c r="E15" s="15">
        <v>-0.08172036</v>
      </c>
      <c r="F15" s="27">
        <v>-0.3125094</v>
      </c>
      <c r="G15" s="37">
        <v>-0.1106254</v>
      </c>
    </row>
    <row r="16" spans="1:7" ht="12">
      <c r="A16" s="20" t="s">
        <v>24</v>
      </c>
      <c r="B16" s="29">
        <v>-0.005273848</v>
      </c>
      <c r="C16" s="13">
        <v>-0.01432045</v>
      </c>
      <c r="D16" s="13">
        <v>-0.006418443</v>
      </c>
      <c r="E16" s="13">
        <v>-0.03852023</v>
      </c>
      <c r="F16" s="25">
        <v>-0.02397508</v>
      </c>
      <c r="G16" s="35">
        <v>-0.01822394</v>
      </c>
    </row>
    <row r="17" spans="1:7" ht="12">
      <c r="A17" s="20" t="s">
        <v>25</v>
      </c>
      <c r="B17" s="29">
        <v>-0.05334416</v>
      </c>
      <c r="C17" s="13">
        <v>-0.04842028</v>
      </c>
      <c r="D17" s="13">
        <v>-0.03680422</v>
      </c>
      <c r="E17" s="13">
        <v>-0.045013</v>
      </c>
      <c r="F17" s="25">
        <v>-0.04295956</v>
      </c>
      <c r="G17" s="35">
        <v>-0.0447917</v>
      </c>
    </row>
    <row r="18" spans="1:7" ht="12">
      <c r="A18" s="20" t="s">
        <v>26</v>
      </c>
      <c r="B18" s="29">
        <v>-0.002910526</v>
      </c>
      <c r="C18" s="13">
        <v>0.01389052</v>
      </c>
      <c r="D18" s="13">
        <v>0.01003047</v>
      </c>
      <c r="E18" s="13">
        <v>0.01864914</v>
      </c>
      <c r="F18" s="25">
        <v>0.01038678</v>
      </c>
      <c r="G18" s="35">
        <v>0.01120245</v>
      </c>
    </row>
    <row r="19" spans="1:7" ht="12">
      <c r="A19" s="21" t="s">
        <v>27</v>
      </c>
      <c r="B19" s="31">
        <v>-0.2186316</v>
      </c>
      <c r="C19" s="15">
        <v>-0.197446</v>
      </c>
      <c r="D19" s="15">
        <v>-0.1973075</v>
      </c>
      <c r="E19" s="15">
        <v>-0.1928076</v>
      </c>
      <c r="F19" s="27">
        <v>-0.1539698</v>
      </c>
      <c r="G19" s="37">
        <v>-0.1935517</v>
      </c>
    </row>
    <row r="20" spans="1:7" ht="12.75" thickBot="1">
      <c r="A20" s="44" t="s">
        <v>28</v>
      </c>
      <c r="B20" s="45">
        <v>-0.003416036</v>
      </c>
      <c r="C20" s="46">
        <v>0.005212769</v>
      </c>
      <c r="D20" s="46">
        <v>0.0003234933</v>
      </c>
      <c r="E20" s="46">
        <v>0.001097437</v>
      </c>
      <c r="F20" s="47">
        <v>0.006507161</v>
      </c>
      <c r="G20" s="48">
        <v>0.001971674</v>
      </c>
    </row>
    <row r="21" spans="1:7" ht="12.75" thickTop="1">
      <c r="A21" s="6" t="s">
        <v>29</v>
      </c>
      <c r="B21" s="39">
        <v>2.659443</v>
      </c>
      <c r="C21" s="40">
        <v>67.13779</v>
      </c>
      <c r="D21" s="40">
        <v>-26.52861</v>
      </c>
      <c r="E21" s="40">
        <v>41.04222</v>
      </c>
      <c r="F21" s="41">
        <v>-149.8645</v>
      </c>
      <c r="G21" s="43">
        <v>0.01739182</v>
      </c>
    </row>
    <row r="22" spans="1:7" ht="12">
      <c r="A22" s="20" t="s">
        <v>30</v>
      </c>
      <c r="B22" s="29">
        <v>-3.987003</v>
      </c>
      <c r="C22" s="13">
        <v>-22.84381</v>
      </c>
      <c r="D22" s="13">
        <v>-8.046673</v>
      </c>
      <c r="E22" s="13">
        <v>9.825219</v>
      </c>
      <c r="F22" s="25">
        <v>41.5341</v>
      </c>
      <c r="G22" s="36">
        <v>0</v>
      </c>
    </row>
    <row r="23" spans="1:7" ht="12">
      <c r="A23" s="20" t="s">
        <v>31</v>
      </c>
      <c r="B23" s="29">
        <v>-0.9634354</v>
      </c>
      <c r="C23" s="13">
        <v>-2.44144</v>
      </c>
      <c r="D23" s="13">
        <v>-1.26565</v>
      </c>
      <c r="E23" s="13">
        <v>-2.209228</v>
      </c>
      <c r="F23" s="25">
        <v>5.940646</v>
      </c>
      <c r="G23" s="35">
        <v>-0.7694453</v>
      </c>
    </row>
    <row r="24" spans="1:7" ht="12">
      <c r="A24" s="20" t="s">
        <v>32</v>
      </c>
      <c r="B24" s="50">
        <v>-1.911777</v>
      </c>
      <c r="C24" s="51">
        <v>3.356441</v>
      </c>
      <c r="D24" s="51">
        <v>5.475532</v>
      </c>
      <c r="E24" s="51">
        <v>2.325548</v>
      </c>
      <c r="F24" s="52">
        <v>2.753113</v>
      </c>
      <c r="G24" s="35">
        <v>2.775945</v>
      </c>
    </row>
    <row r="25" spans="1:7" ht="12">
      <c r="A25" s="20" t="s">
        <v>33</v>
      </c>
      <c r="B25" s="29">
        <v>-0.6777894</v>
      </c>
      <c r="C25" s="13">
        <v>0.1995515</v>
      </c>
      <c r="D25" s="13">
        <v>-0.1902294</v>
      </c>
      <c r="E25" s="13">
        <v>-0.2349752</v>
      </c>
      <c r="F25" s="25">
        <v>-2.72137</v>
      </c>
      <c r="G25" s="35">
        <v>-0.5157541</v>
      </c>
    </row>
    <row r="26" spans="1:7" ht="12">
      <c r="A26" s="21" t="s">
        <v>34</v>
      </c>
      <c r="B26" s="31">
        <v>0.080514</v>
      </c>
      <c r="C26" s="15">
        <v>-0.4340772</v>
      </c>
      <c r="D26" s="15">
        <v>-0.2350607</v>
      </c>
      <c r="E26" s="15">
        <v>-0.3846672</v>
      </c>
      <c r="F26" s="27">
        <v>1.670891</v>
      </c>
      <c r="G26" s="37">
        <v>-0.01863002</v>
      </c>
    </row>
    <row r="27" spans="1:7" ht="12">
      <c r="A27" s="20" t="s">
        <v>35</v>
      </c>
      <c r="B27" s="29">
        <v>0.1332314</v>
      </c>
      <c r="C27" s="13">
        <v>-0.07274002</v>
      </c>
      <c r="D27" s="13">
        <v>0.2058101</v>
      </c>
      <c r="E27" s="13">
        <v>0.2016989</v>
      </c>
      <c r="F27" s="25">
        <v>0.3608744</v>
      </c>
      <c r="G27" s="35">
        <v>0.148004</v>
      </c>
    </row>
    <row r="28" spans="1:7" ht="12">
      <c r="A28" s="20" t="s">
        <v>36</v>
      </c>
      <c r="B28" s="29">
        <v>-0.3083348</v>
      </c>
      <c r="C28" s="13">
        <v>0.8251888</v>
      </c>
      <c r="D28" s="13">
        <v>0.5712252</v>
      </c>
      <c r="E28" s="13">
        <v>0.4954004</v>
      </c>
      <c r="F28" s="25">
        <v>0.4643937</v>
      </c>
      <c r="G28" s="35">
        <v>0.4726595</v>
      </c>
    </row>
    <row r="29" spans="1:7" ht="12">
      <c r="A29" s="20" t="s">
        <v>37</v>
      </c>
      <c r="B29" s="29">
        <v>0.08523236</v>
      </c>
      <c r="C29" s="13">
        <v>0.09815159</v>
      </c>
      <c r="D29" s="13">
        <v>0.1224367</v>
      </c>
      <c r="E29" s="13">
        <v>0.03940254</v>
      </c>
      <c r="F29" s="25">
        <v>-0.05675535</v>
      </c>
      <c r="G29" s="35">
        <v>0.06730226</v>
      </c>
    </row>
    <row r="30" spans="1:7" ht="12">
      <c r="A30" s="21" t="s">
        <v>38</v>
      </c>
      <c r="B30" s="31">
        <v>0.06801834</v>
      </c>
      <c r="C30" s="15">
        <v>-0.052717</v>
      </c>
      <c r="D30" s="15">
        <v>-0.09185992</v>
      </c>
      <c r="E30" s="15">
        <v>-0.1688098</v>
      </c>
      <c r="F30" s="27">
        <v>0.1517543</v>
      </c>
      <c r="G30" s="37">
        <v>-0.04530567</v>
      </c>
    </row>
    <row r="31" spans="1:7" ht="12">
      <c r="A31" s="20" t="s">
        <v>39</v>
      </c>
      <c r="B31" s="29">
        <v>-0.02358674</v>
      </c>
      <c r="C31" s="13">
        <v>0.01301147</v>
      </c>
      <c r="D31" s="13">
        <v>0.02388952</v>
      </c>
      <c r="E31" s="13">
        <v>0.01438848</v>
      </c>
      <c r="F31" s="25">
        <v>0.01073132</v>
      </c>
      <c r="G31" s="35">
        <v>0.01036294</v>
      </c>
    </row>
    <row r="32" spans="1:7" ht="12">
      <c r="A32" s="20" t="s">
        <v>40</v>
      </c>
      <c r="B32" s="29">
        <v>-0.01132015</v>
      </c>
      <c r="C32" s="13">
        <v>0.1064068</v>
      </c>
      <c r="D32" s="13">
        <v>0.03897375</v>
      </c>
      <c r="E32" s="13">
        <v>0.06934113</v>
      </c>
      <c r="F32" s="25">
        <v>0.0554168</v>
      </c>
      <c r="G32" s="35">
        <v>0.05743045</v>
      </c>
    </row>
    <row r="33" spans="1:7" ht="12">
      <c r="A33" s="20" t="s">
        <v>41</v>
      </c>
      <c r="B33" s="29">
        <v>0.1240942</v>
      </c>
      <c r="C33" s="13">
        <v>0.09700879</v>
      </c>
      <c r="D33" s="13">
        <v>0.124181</v>
      </c>
      <c r="E33" s="13">
        <v>0.1096785</v>
      </c>
      <c r="F33" s="25">
        <v>0.111454</v>
      </c>
      <c r="G33" s="35">
        <v>0.1124408</v>
      </c>
    </row>
    <row r="34" spans="1:7" ht="12">
      <c r="A34" s="21" t="s">
        <v>42</v>
      </c>
      <c r="B34" s="31">
        <v>-0.008697178</v>
      </c>
      <c r="C34" s="15">
        <v>-0.01234616</v>
      </c>
      <c r="D34" s="15">
        <v>-0.009340582</v>
      </c>
      <c r="E34" s="15">
        <v>-0.01618373</v>
      </c>
      <c r="F34" s="27">
        <v>-0.04932755</v>
      </c>
      <c r="G34" s="37">
        <v>-0.01697157</v>
      </c>
    </row>
    <row r="35" spans="1:7" ht="12.75" thickBot="1">
      <c r="A35" s="22" t="s">
        <v>43</v>
      </c>
      <c r="B35" s="32">
        <v>-0.001232298</v>
      </c>
      <c r="C35" s="16">
        <v>0.003057653</v>
      </c>
      <c r="D35" s="16">
        <v>-0.002652946</v>
      </c>
      <c r="E35" s="16">
        <v>-0.004278375</v>
      </c>
      <c r="F35" s="28">
        <v>0.0008344712</v>
      </c>
      <c r="G35" s="38">
        <v>-0.000998385</v>
      </c>
    </row>
    <row r="36" spans="1:7" ht="12">
      <c r="A36" s="4" t="s">
        <v>44</v>
      </c>
      <c r="B36" s="3">
        <v>15.93628</v>
      </c>
      <c r="C36" s="3">
        <v>15.95154</v>
      </c>
      <c r="D36" s="3">
        <v>15.9729</v>
      </c>
      <c r="E36" s="3">
        <v>15.98511</v>
      </c>
      <c r="F36" s="3">
        <v>16.00647</v>
      </c>
      <c r="G36" s="3"/>
    </row>
    <row r="37" spans="1:6" ht="12">
      <c r="A37" s="4" t="s">
        <v>45</v>
      </c>
      <c r="B37" s="2">
        <v>0.2019246</v>
      </c>
      <c r="C37" s="2">
        <v>0.1393636</v>
      </c>
      <c r="D37" s="2">
        <v>0.1042684</v>
      </c>
      <c r="E37" s="2">
        <v>0.07527669</v>
      </c>
      <c r="F37" s="2">
        <v>0.05849203</v>
      </c>
    </row>
    <row r="38" spans="1:7" ht="12">
      <c r="A38" s="4" t="s">
        <v>53</v>
      </c>
      <c r="B38" s="2">
        <v>-8.730357E-05</v>
      </c>
      <c r="C38" s="2">
        <v>-6.056359E-05</v>
      </c>
      <c r="D38" s="2">
        <v>2.212633E-05</v>
      </c>
      <c r="E38" s="2">
        <v>-1.520353E-05</v>
      </c>
      <c r="F38" s="2">
        <v>0.0001924122</v>
      </c>
      <c r="G38" s="2">
        <v>0.0002333934</v>
      </c>
    </row>
    <row r="39" spans="1:7" ht="12.75" thickBot="1">
      <c r="A39" s="4" t="s">
        <v>54</v>
      </c>
      <c r="B39" s="2">
        <v>0</v>
      </c>
      <c r="C39" s="2">
        <v>-0.0001142726</v>
      </c>
      <c r="D39" s="2">
        <v>4.511644E-05</v>
      </c>
      <c r="E39" s="2">
        <v>-6.975683E-05</v>
      </c>
      <c r="F39" s="2">
        <v>0.0002539705</v>
      </c>
      <c r="G39" s="2">
        <v>0.001025119</v>
      </c>
    </row>
    <row r="40" spans="2:7" ht="12.75" thickBot="1">
      <c r="B40" s="7" t="s">
        <v>46</v>
      </c>
      <c r="C40" s="18">
        <v>-0.003749</v>
      </c>
      <c r="D40" s="17" t="s">
        <v>47</v>
      </c>
      <c r="E40" s="18">
        <v>3.116614</v>
      </c>
      <c r="F40" s="17" t="s">
        <v>48</v>
      </c>
      <c r="G40" s="8">
        <v>54.952645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0.002252</v>
      </c>
      <c r="C4">
        <v>0.003749</v>
      </c>
      <c r="D4">
        <v>0.003748</v>
      </c>
      <c r="E4">
        <v>0.003748</v>
      </c>
      <c r="F4">
        <v>0.002081</v>
      </c>
      <c r="G4">
        <v>0.011683</v>
      </c>
    </row>
    <row r="5" spans="1:7" ht="12.75">
      <c r="A5" t="s">
        <v>13</v>
      </c>
      <c r="B5">
        <v>-0.19935</v>
      </c>
      <c r="C5">
        <v>-1.142188</v>
      </c>
      <c r="D5">
        <v>-0.402334</v>
      </c>
      <c r="E5">
        <v>0.491261</v>
      </c>
      <c r="F5">
        <v>2.076693</v>
      </c>
      <c r="G5">
        <v>5.314735</v>
      </c>
    </row>
    <row r="6" spans="1:7" ht="12.75">
      <c r="A6" t="s">
        <v>14</v>
      </c>
      <c r="B6" s="53">
        <v>51.35611</v>
      </c>
      <c r="C6" s="53">
        <v>35.7792</v>
      </c>
      <c r="D6" s="53">
        <v>-13.03685</v>
      </c>
      <c r="E6" s="53">
        <v>8.902935</v>
      </c>
      <c r="F6" s="53">
        <v>-112.5631</v>
      </c>
      <c r="G6" s="53">
        <v>0.006756394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0.4024493</v>
      </c>
      <c r="C8" s="53">
        <v>-1.122458</v>
      </c>
      <c r="D8" s="53">
        <v>-1.258354</v>
      </c>
      <c r="E8" s="53">
        <v>-0.03810413</v>
      </c>
      <c r="F8" s="53">
        <v>-1.142243</v>
      </c>
      <c r="G8" s="53">
        <v>-0.67641</v>
      </c>
    </row>
    <row r="9" spans="1:7" ht="12.75">
      <c r="A9" t="s">
        <v>17</v>
      </c>
      <c r="B9" s="53">
        <v>-0.5619324</v>
      </c>
      <c r="C9" s="53">
        <v>-0.6602424</v>
      </c>
      <c r="D9" s="53">
        <v>-0.1450753</v>
      </c>
      <c r="E9" s="53">
        <v>-0.7048271</v>
      </c>
      <c r="F9" s="53">
        <v>-2.859276</v>
      </c>
      <c r="G9" s="53">
        <v>-0.8265801</v>
      </c>
    </row>
    <row r="10" spans="1:7" ht="12.75">
      <c r="A10" t="s">
        <v>18</v>
      </c>
      <c r="B10" s="53">
        <v>-0.0988583</v>
      </c>
      <c r="C10" s="53">
        <v>0.1017371</v>
      </c>
      <c r="D10" s="53">
        <v>0.6865908</v>
      </c>
      <c r="E10" s="53">
        <v>0.2753584</v>
      </c>
      <c r="F10" s="53">
        <v>-0.9767266</v>
      </c>
      <c r="G10" s="53">
        <v>0.1111863</v>
      </c>
    </row>
    <row r="11" spans="1:7" ht="12.75">
      <c r="A11" t="s">
        <v>19</v>
      </c>
      <c r="B11" s="53">
        <v>3.726111</v>
      </c>
      <c r="C11" s="53">
        <v>2.548182</v>
      </c>
      <c r="D11" s="53">
        <v>2.49883</v>
      </c>
      <c r="E11" s="53">
        <v>2.165999</v>
      </c>
      <c r="F11" s="53">
        <v>14.85161</v>
      </c>
      <c r="G11" s="53">
        <v>4.257973</v>
      </c>
    </row>
    <row r="12" spans="1:7" ht="12.75">
      <c r="A12" t="s">
        <v>20</v>
      </c>
      <c r="B12" s="53">
        <v>-0.06680375</v>
      </c>
      <c r="C12" s="53">
        <v>-0.1252266</v>
      </c>
      <c r="D12" s="53">
        <v>0.3217125</v>
      </c>
      <c r="E12" s="53">
        <v>0.01324251</v>
      </c>
      <c r="F12" s="53">
        <v>-0.145581</v>
      </c>
      <c r="G12" s="53">
        <v>0.02134225</v>
      </c>
    </row>
    <row r="13" spans="1:7" ht="12.75">
      <c r="A13" t="s">
        <v>21</v>
      </c>
      <c r="B13" s="53">
        <v>-0.09680662</v>
      </c>
      <c r="C13" s="53">
        <v>-0.03682142</v>
      </c>
      <c r="D13" s="53">
        <v>0.06937235</v>
      </c>
      <c r="E13" s="53">
        <v>-0.1046051</v>
      </c>
      <c r="F13" s="53">
        <v>-0.1548669</v>
      </c>
      <c r="G13" s="53">
        <v>-0.05203934</v>
      </c>
    </row>
    <row r="14" spans="1:7" ht="12.75">
      <c r="A14" t="s">
        <v>22</v>
      </c>
      <c r="B14" s="53">
        <v>-0.08824568</v>
      </c>
      <c r="C14" s="53">
        <v>0.007271766</v>
      </c>
      <c r="D14" s="53">
        <v>0.02720055</v>
      </c>
      <c r="E14" s="53">
        <v>0.08564405</v>
      </c>
      <c r="F14" s="53">
        <v>0.0788032</v>
      </c>
      <c r="G14" s="53">
        <v>0.02666403</v>
      </c>
    </row>
    <row r="15" spans="1:7" ht="12.75">
      <c r="A15" t="s">
        <v>23</v>
      </c>
      <c r="B15" s="53">
        <v>-0.2361051</v>
      </c>
      <c r="C15" s="53">
        <v>-0.02913367</v>
      </c>
      <c r="D15" s="53">
        <v>-0.03357178</v>
      </c>
      <c r="E15" s="53">
        <v>-0.08172036</v>
      </c>
      <c r="F15" s="53">
        <v>-0.3125094</v>
      </c>
      <c r="G15" s="53">
        <v>-0.1106254</v>
      </c>
    </row>
    <row r="16" spans="1:7" ht="12.75">
      <c r="A16" t="s">
        <v>24</v>
      </c>
      <c r="B16" s="53">
        <v>-0.005273848</v>
      </c>
      <c r="C16" s="53">
        <v>-0.01432045</v>
      </c>
      <c r="D16" s="53">
        <v>-0.006418443</v>
      </c>
      <c r="E16" s="53">
        <v>-0.03852023</v>
      </c>
      <c r="F16" s="53">
        <v>-0.02397508</v>
      </c>
      <c r="G16" s="53">
        <v>-0.01822394</v>
      </c>
    </row>
    <row r="17" spans="1:7" ht="12.75">
      <c r="A17" t="s">
        <v>25</v>
      </c>
      <c r="B17" s="53">
        <v>-0.05334416</v>
      </c>
      <c r="C17" s="53">
        <v>-0.04842028</v>
      </c>
      <c r="D17" s="53">
        <v>-0.03680422</v>
      </c>
      <c r="E17" s="53">
        <v>-0.045013</v>
      </c>
      <c r="F17" s="53">
        <v>-0.04295956</v>
      </c>
      <c r="G17" s="53">
        <v>-0.0447917</v>
      </c>
    </row>
    <row r="18" spans="1:7" ht="12.75">
      <c r="A18" t="s">
        <v>26</v>
      </c>
      <c r="B18" s="53">
        <v>-0.002910526</v>
      </c>
      <c r="C18" s="53">
        <v>0.01389052</v>
      </c>
      <c r="D18" s="53">
        <v>0.01003047</v>
      </c>
      <c r="E18" s="53">
        <v>0.01864914</v>
      </c>
      <c r="F18" s="53">
        <v>0.01038678</v>
      </c>
      <c r="G18" s="53">
        <v>0.01120245</v>
      </c>
    </row>
    <row r="19" spans="1:7" ht="12.75">
      <c r="A19" t="s">
        <v>27</v>
      </c>
      <c r="B19" s="53">
        <v>-0.2186316</v>
      </c>
      <c r="C19" s="53">
        <v>-0.197446</v>
      </c>
      <c r="D19" s="53">
        <v>-0.1973075</v>
      </c>
      <c r="E19" s="53">
        <v>-0.1928076</v>
      </c>
      <c r="F19" s="53">
        <v>-0.1539698</v>
      </c>
      <c r="G19" s="53">
        <v>-0.1935517</v>
      </c>
    </row>
    <row r="20" spans="1:7" ht="12.75">
      <c r="A20" t="s">
        <v>28</v>
      </c>
      <c r="B20" s="53">
        <v>-0.003416036</v>
      </c>
      <c r="C20" s="53">
        <v>0.005212769</v>
      </c>
      <c r="D20" s="53">
        <v>0.0003234933</v>
      </c>
      <c r="E20" s="53">
        <v>0.001097437</v>
      </c>
      <c r="F20" s="53">
        <v>0.006507161</v>
      </c>
      <c r="G20" s="53">
        <v>0.001971674</v>
      </c>
    </row>
    <row r="21" spans="1:7" ht="12.75">
      <c r="A21" t="s">
        <v>29</v>
      </c>
      <c r="B21" s="53">
        <v>2.659443</v>
      </c>
      <c r="C21" s="53">
        <v>67.13779</v>
      </c>
      <c r="D21" s="53">
        <v>-26.52861</v>
      </c>
      <c r="E21" s="53">
        <v>41.04222</v>
      </c>
      <c r="F21" s="53">
        <v>-149.8645</v>
      </c>
      <c r="G21" s="53">
        <v>0.01739182</v>
      </c>
    </row>
    <row r="22" spans="1:7" ht="12.75">
      <c r="A22" t="s">
        <v>30</v>
      </c>
      <c r="B22" s="53">
        <v>-3.987003</v>
      </c>
      <c r="C22" s="53">
        <v>-22.84381</v>
      </c>
      <c r="D22" s="53">
        <v>-8.046673</v>
      </c>
      <c r="E22" s="53">
        <v>9.825219</v>
      </c>
      <c r="F22" s="53">
        <v>41.5341</v>
      </c>
      <c r="G22" s="53">
        <v>0</v>
      </c>
    </row>
    <row r="23" spans="1:7" ht="12.75">
      <c r="A23" t="s">
        <v>31</v>
      </c>
      <c r="B23" s="53">
        <v>-0.9634354</v>
      </c>
      <c r="C23" s="53">
        <v>-2.44144</v>
      </c>
      <c r="D23" s="53">
        <v>-1.26565</v>
      </c>
      <c r="E23" s="53">
        <v>-2.209228</v>
      </c>
      <c r="F23" s="53">
        <v>5.940646</v>
      </c>
      <c r="G23" s="53">
        <v>-0.7694453</v>
      </c>
    </row>
    <row r="24" spans="1:7" ht="12.75">
      <c r="A24" t="s">
        <v>32</v>
      </c>
      <c r="B24" s="53">
        <v>-1.911777</v>
      </c>
      <c r="C24" s="53">
        <v>3.356441</v>
      </c>
      <c r="D24" s="53">
        <v>5.475532</v>
      </c>
      <c r="E24" s="53">
        <v>2.325548</v>
      </c>
      <c r="F24" s="53">
        <v>2.753113</v>
      </c>
      <c r="G24" s="53">
        <v>2.775945</v>
      </c>
    </row>
    <row r="25" spans="1:7" ht="12.75">
      <c r="A25" t="s">
        <v>33</v>
      </c>
      <c r="B25" s="53">
        <v>-0.6777894</v>
      </c>
      <c r="C25" s="53">
        <v>0.1995515</v>
      </c>
      <c r="D25" s="53">
        <v>-0.1902294</v>
      </c>
      <c r="E25" s="53">
        <v>-0.2349752</v>
      </c>
      <c r="F25" s="53">
        <v>-2.72137</v>
      </c>
      <c r="G25" s="53">
        <v>-0.5157541</v>
      </c>
    </row>
    <row r="26" spans="1:7" ht="12.75">
      <c r="A26" t="s">
        <v>34</v>
      </c>
      <c r="B26" s="53">
        <v>0.080514</v>
      </c>
      <c r="C26" s="53">
        <v>-0.4340772</v>
      </c>
      <c r="D26" s="53">
        <v>-0.2350607</v>
      </c>
      <c r="E26" s="53">
        <v>-0.3846672</v>
      </c>
      <c r="F26" s="53">
        <v>1.670891</v>
      </c>
      <c r="G26" s="53">
        <v>-0.01863002</v>
      </c>
    </row>
    <row r="27" spans="1:7" ht="12.75">
      <c r="A27" t="s">
        <v>35</v>
      </c>
      <c r="B27" s="53">
        <v>0.1332314</v>
      </c>
      <c r="C27" s="53">
        <v>-0.07274002</v>
      </c>
      <c r="D27" s="53">
        <v>0.2058101</v>
      </c>
      <c r="E27" s="53">
        <v>0.2016989</v>
      </c>
      <c r="F27" s="53">
        <v>0.3608744</v>
      </c>
      <c r="G27" s="53">
        <v>0.148004</v>
      </c>
    </row>
    <row r="28" spans="1:7" ht="12.75">
      <c r="A28" t="s">
        <v>36</v>
      </c>
      <c r="B28" s="53">
        <v>-0.3083348</v>
      </c>
      <c r="C28" s="53">
        <v>0.8251888</v>
      </c>
      <c r="D28" s="53">
        <v>0.5712252</v>
      </c>
      <c r="E28" s="53">
        <v>0.4954004</v>
      </c>
      <c r="F28" s="53">
        <v>0.4643937</v>
      </c>
      <c r="G28" s="53">
        <v>0.4726595</v>
      </c>
    </row>
    <row r="29" spans="1:7" ht="12.75">
      <c r="A29" t="s">
        <v>37</v>
      </c>
      <c r="B29" s="53">
        <v>0.08523236</v>
      </c>
      <c r="C29" s="53">
        <v>0.09815159</v>
      </c>
      <c r="D29" s="53">
        <v>0.1224367</v>
      </c>
      <c r="E29" s="53">
        <v>0.03940254</v>
      </c>
      <c r="F29" s="53">
        <v>-0.05675535</v>
      </c>
      <c r="G29" s="53">
        <v>0.06730226</v>
      </c>
    </row>
    <row r="30" spans="1:7" ht="12.75">
      <c r="A30" t="s">
        <v>38</v>
      </c>
      <c r="B30" s="53">
        <v>0.06801834</v>
      </c>
      <c r="C30" s="53">
        <v>-0.052717</v>
      </c>
      <c r="D30" s="53">
        <v>-0.09185992</v>
      </c>
      <c r="E30" s="53">
        <v>-0.1688098</v>
      </c>
      <c r="F30" s="53">
        <v>0.1517543</v>
      </c>
      <c r="G30" s="53">
        <v>-0.04530567</v>
      </c>
    </row>
    <row r="31" spans="1:7" ht="12.75">
      <c r="A31" t="s">
        <v>39</v>
      </c>
      <c r="B31" s="53">
        <v>-0.02358674</v>
      </c>
      <c r="C31" s="53">
        <v>0.01301147</v>
      </c>
      <c r="D31" s="53">
        <v>0.02388952</v>
      </c>
      <c r="E31" s="53">
        <v>0.01438848</v>
      </c>
      <c r="F31" s="53">
        <v>0.01073132</v>
      </c>
      <c r="G31" s="53">
        <v>0.01036294</v>
      </c>
    </row>
    <row r="32" spans="1:7" ht="12.75">
      <c r="A32" t="s">
        <v>40</v>
      </c>
      <c r="B32" s="53">
        <v>-0.01132015</v>
      </c>
      <c r="C32" s="53">
        <v>0.1064068</v>
      </c>
      <c r="D32" s="53">
        <v>0.03897375</v>
      </c>
      <c r="E32" s="53">
        <v>0.06934113</v>
      </c>
      <c r="F32" s="53">
        <v>0.0554168</v>
      </c>
      <c r="G32" s="53">
        <v>0.05743045</v>
      </c>
    </row>
    <row r="33" spans="1:7" ht="12.75">
      <c r="A33" t="s">
        <v>41</v>
      </c>
      <c r="B33" s="53">
        <v>0.1240942</v>
      </c>
      <c r="C33" s="53">
        <v>0.09700879</v>
      </c>
      <c r="D33" s="53">
        <v>0.124181</v>
      </c>
      <c r="E33" s="53">
        <v>0.1096785</v>
      </c>
      <c r="F33" s="53">
        <v>0.111454</v>
      </c>
      <c r="G33" s="53">
        <v>0.1124408</v>
      </c>
    </row>
    <row r="34" spans="1:7" ht="12.75">
      <c r="A34" t="s">
        <v>42</v>
      </c>
      <c r="B34" s="53">
        <v>-0.008697178</v>
      </c>
      <c r="C34" s="53">
        <v>-0.01234616</v>
      </c>
      <c r="D34" s="53">
        <v>-0.009340582</v>
      </c>
      <c r="E34" s="53">
        <v>-0.01618373</v>
      </c>
      <c r="F34" s="53">
        <v>-0.04932755</v>
      </c>
      <c r="G34" s="53">
        <v>-0.01697157</v>
      </c>
    </row>
    <row r="35" spans="1:7" ht="12.75">
      <c r="A35" t="s">
        <v>43</v>
      </c>
      <c r="B35" s="53">
        <v>-0.001232298</v>
      </c>
      <c r="C35" s="53">
        <v>0.003057653</v>
      </c>
      <c r="D35" s="53">
        <v>-0.002652946</v>
      </c>
      <c r="E35" s="53">
        <v>-0.004278375</v>
      </c>
      <c r="F35" s="53">
        <v>0.0008344712</v>
      </c>
      <c r="G35" s="53">
        <v>-0.000998385</v>
      </c>
    </row>
    <row r="36" spans="1:6" ht="12.75">
      <c r="A36" t="s">
        <v>44</v>
      </c>
      <c r="B36" s="53">
        <v>15.93628</v>
      </c>
      <c r="C36" s="53">
        <v>15.95154</v>
      </c>
      <c r="D36" s="53">
        <v>15.9729</v>
      </c>
      <c r="E36" s="53">
        <v>15.98511</v>
      </c>
      <c r="F36" s="53">
        <v>16.00647</v>
      </c>
    </row>
    <row r="37" spans="1:6" ht="12.75">
      <c r="A37" t="s">
        <v>45</v>
      </c>
      <c r="B37" s="53">
        <v>0.2019246</v>
      </c>
      <c r="C37" s="53">
        <v>0.1393636</v>
      </c>
      <c r="D37" s="53">
        <v>0.1042684</v>
      </c>
      <c r="E37" s="53">
        <v>0.07527669</v>
      </c>
      <c r="F37" s="53">
        <v>0.05849203</v>
      </c>
    </row>
    <row r="38" spans="1:7" ht="12.75">
      <c r="A38" t="s">
        <v>55</v>
      </c>
      <c r="B38" s="53">
        <v>-8.730357E-05</v>
      </c>
      <c r="C38" s="53">
        <v>-6.056359E-05</v>
      </c>
      <c r="D38" s="53">
        <v>2.212633E-05</v>
      </c>
      <c r="E38" s="53">
        <v>-1.520353E-05</v>
      </c>
      <c r="F38" s="53">
        <v>0.0001924122</v>
      </c>
      <c r="G38" s="53">
        <v>0.0002333934</v>
      </c>
    </row>
    <row r="39" spans="1:7" ht="12.75">
      <c r="A39" t="s">
        <v>56</v>
      </c>
      <c r="B39" s="53">
        <v>0</v>
      </c>
      <c r="C39" s="53">
        <v>-0.0001142726</v>
      </c>
      <c r="D39" s="53">
        <v>4.511644E-05</v>
      </c>
      <c r="E39" s="53">
        <v>-6.975683E-05</v>
      </c>
      <c r="F39" s="53">
        <v>0.0002539705</v>
      </c>
      <c r="G39" s="53">
        <v>0.001025119</v>
      </c>
    </row>
    <row r="40" spans="2:7" ht="12.75">
      <c r="B40" t="s">
        <v>46</v>
      </c>
      <c r="C40">
        <v>-0.003749</v>
      </c>
      <c r="D40" t="s">
        <v>47</v>
      </c>
      <c r="E40">
        <v>3.116614</v>
      </c>
      <c r="F40" t="s">
        <v>48</v>
      </c>
      <c r="G40">
        <v>54.952645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-8.730357057682872E-05</v>
      </c>
      <c r="C50">
        <f>-0.017/(C7*C7+C22*C22)*(C21*C22+C6*C7)</f>
        <v>-6.0563597858971113E-05</v>
      </c>
      <c r="D50">
        <f>-0.017/(D7*D7+D22*D22)*(D21*D22+D6*D7)</f>
        <v>2.2126341274958686E-05</v>
      </c>
      <c r="E50">
        <f>-0.017/(E7*E7+E22*E22)*(E21*E22+E6*E7)</f>
        <v>-1.5203527119242835E-05</v>
      </c>
      <c r="F50">
        <f>-0.017/(F7*F7+F22*F22)*(F21*F22+F6*F7)</f>
        <v>0.00019241211354630353</v>
      </c>
      <c r="G50">
        <f>(B50*B$4+C50*C$4+D50*D$4+E50*E$4+F50*F$4)/SUM(B$4:F$4)</f>
        <v>1.7304830101294148E-07</v>
      </c>
    </row>
    <row r="51" spans="1:7" ht="12.75">
      <c r="A51" t="s">
        <v>59</v>
      </c>
      <c r="B51">
        <f>-0.017/(B7*B7+B22*B22)*(B21*B7-B6*B22)</f>
        <v>-4.555861059780053E-06</v>
      </c>
      <c r="C51">
        <f>-0.017/(C7*C7+C22*C22)*(C21*C7-C6*C22)</f>
        <v>-0.00011427259333224067</v>
      </c>
      <c r="D51">
        <f>-0.017/(D7*D7+D22*D22)*(D21*D7-D6*D22)</f>
        <v>4.51164413432926E-05</v>
      </c>
      <c r="E51">
        <f>-0.017/(E7*E7+E22*E22)*(E21*E7-E6*E22)</f>
        <v>-6.975683620164811E-05</v>
      </c>
      <c r="F51">
        <f>-0.017/(F7*F7+F22*F22)*(F21*F7-F6*F22)</f>
        <v>0.00025397048360347563</v>
      </c>
      <c r="G51">
        <f>(B51*B$4+C51*C$4+D51*D$4+E51*E$4+F51*F$4)/SUM(B$4:F$4)</f>
        <v>-1.6095615993572351E-07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9999.995350054272</v>
      </c>
      <c r="C62">
        <f>C7+(2/0.017)*(C8*C50-C23*C51)</f>
        <v>9999.975175342901</v>
      </c>
      <c r="D62">
        <f>D7+(2/0.017)*(D8*D50-D23*D51)</f>
        <v>10000.00344221811</v>
      </c>
      <c r="E62">
        <f>E7+(2/0.017)*(E8*E50-E23*E51)</f>
        <v>9999.981937713112</v>
      </c>
      <c r="F62">
        <f>F7+(2/0.017)*(F8*F50-F23*F51)</f>
        <v>9999.79664351443</v>
      </c>
    </row>
    <row r="63" spans="1:6" ht="12.75">
      <c r="A63" t="s">
        <v>67</v>
      </c>
      <c r="B63">
        <f>B8+(3/0.017)*(B9*B50-B24*B51)</f>
        <v>0.4095696966859159</v>
      </c>
      <c r="C63">
        <f>C8+(3/0.017)*(C9*C50-C24*C51)</f>
        <v>-1.0477163754165233</v>
      </c>
      <c r="D63">
        <f>D8+(3/0.017)*(D9*D50-D24*D51)</f>
        <v>-1.3025151477470038</v>
      </c>
      <c r="E63">
        <f>E8+(3/0.017)*(E9*E50-E24*E51)</f>
        <v>-0.007585530792182767</v>
      </c>
      <c r="F63">
        <f>F8+(3/0.017)*(F9*F50-F24*F51)</f>
        <v>-1.362719843246571</v>
      </c>
    </row>
    <row r="64" spans="1:6" ht="12.75">
      <c r="A64" t="s">
        <v>68</v>
      </c>
      <c r="B64">
        <f>B9+(4/0.017)*(B10*B50-B25*B51)</f>
        <v>-0.5606282192383615</v>
      </c>
      <c r="C64">
        <f>C9+(4/0.017)*(C10*C50-C25*C51)</f>
        <v>-0.656326705271388</v>
      </c>
      <c r="D64">
        <f>D9+(4/0.017)*(D10*D50-D25*D51)</f>
        <v>-0.13948136684143136</v>
      </c>
      <c r="E64">
        <f>E9+(4/0.017)*(E10*E50-E25*E51)</f>
        <v>-0.7096688753975908</v>
      </c>
      <c r="F64">
        <f>F9+(4/0.017)*(F10*F50-F25*F51)</f>
        <v>-2.7408727939997424</v>
      </c>
    </row>
    <row r="65" spans="1:6" ht="12.75">
      <c r="A65" t="s">
        <v>69</v>
      </c>
      <c r="B65">
        <f>B10+(5/0.017)*(B11*B50-B26*B51)</f>
        <v>-0.1944277070788914</v>
      </c>
      <c r="C65">
        <f>C10+(5/0.017)*(C11*C50-C26*C51)</f>
        <v>0.04175763021474516</v>
      </c>
      <c r="D65">
        <f>D10+(5/0.017)*(D11*D50-D26*D51)</f>
        <v>0.7059717022505201</v>
      </c>
      <c r="E65">
        <f>E10+(5/0.017)*(E11*E50-E26*E51)</f>
        <v>0.25778075547079426</v>
      </c>
      <c r="F65">
        <f>F10+(5/0.017)*(F11*F50-F26*F51)</f>
        <v>-0.261058166368611</v>
      </c>
    </row>
    <row r="66" spans="1:6" ht="12.75">
      <c r="A66" t="s">
        <v>70</v>
      </c>
      <c r="B66">
        <f>B11+(6/0.017)*(B12*B50-B27*B51)</f>
        <v>3.728383655170631</v>
      </c>
      <c r="C66">
        <f>C11+(6/0.017)*(C12*C50-C27*C51)</f>
        <v>2.5479250527244264</v>
      </c>
      <c r="D66">
        <f>D11+(6/0.017)*(D12*D50-D27*D51)</f>
        <v>2.4980651416222046</v>
      </c>
      <c r="E66">
        <f>E11+(6/0.017)*(E12*E50-E27*E51)</f>
        <v>2.1708937803303905</v>
      </c>
      <c r="F66">
        <f>F11+(6/0.017)*(F12*F50-F27*F51)</f>
        <v>14.80937600219166</v>
      </c>
    </row>
    <row r="67" spans="1:6" ht="12.75">
      <c r="A67" t="s">
        <v>71</v>
      </c>
      <c r="B67">
        <f>B12+(7/0.017)*(B13*B50-B28*B51)</f>
        <v>-0.06390211285238505</v>
      </c>
      <c r="C67">
        <f>C12+(7/0.017)*(C13*C50-C28*C51)</f>
        <v>-0.08548039336074284</v>
      </c>
      <c r="D67">
        <f>D12+(7/0.017)*(D13*D50-D28*D51)</f>
        <v>0.3117326856723969</v>
      </c>
      <c r="E67">
        <f>E12+(7/0.017)*(E13*E50-E28*E51)</f>
        <v>0.02812695218952026</v>
      </c>
      <c r="F67">
        <f>F12+(7/0.017)*(F13*F50-F28*F51)</f>
        <v>-0.2064153482842</v>
      </c>
    </row>
    <row r="68" spans="1:6" ht="12.75">
      <c r="A68" t="s">
        <v>72</v>
      </c>
      <c r="B68">
        <f>B13+(8/0.017)*(B14*B50-B29*B51)</f>
        <v>-0.09299839894497064</v>
      </c>
      <c r="C68">
        <f>C13+(8/0.017)*(C14*C50-C29*C51)</f>
        <v>-0.031750534156595636</v>
      </c>
      <c r="D68">
        <f>D13+(8/0.017)*(D14*D50-D29*D51)</f>
        <v>0.06705608668628248</v>
      </c>
      <c r="E68">
        <f>E13+(8/0.017)*(E14*E50-E29*E51)</f>
        <v>-0.10392439181556137</v>
      </c>
      <c r="F68">
        <f>F13+(8/0.017)*(F14*F50-F29*F51)</f>
        <v>-0.14094837108103692</v>
      </c>
    </row>
    <row r="69" spans="1:6" ht="12.75">
      <c r="A69" t="s">
        <v>73</v>
      </c>
      <c r="B69">
        <f>B14+(9/0.017)*(B15*B50-B30*B51)</f>
        <v>-0.07716895627578796</v>
      </c>
      <c r="C69">
        <f>C14+(9/0.017)*(C15*C50-C30*C51)</f>
        <v>0.005016647420121303</v>
      </c>
      <c r="D69">
        <f>D14+(9/0.017)*(D15*D50-D30*D51)</f>
        <v>0.0290013822517015</v>
      </c>
      <c r="E69">
        <f>E14+(9/0.017)*(E15*E50-E30*E51)</f>
        <v>0.08006765007497599</v>
      </c>
      <c r="F69">
        <f>F14+(9/0.017)*(F15*F50-F30*F51)</f>
        <v>0.02656523740865018</v>
      </c>
    </row>
    <row r="70" spans="1:6" ht="12.75">
      <c r="A70" t="s">
        <v>74</v>
      </c>
      <c r="B70">
        <f>B15+(10/0.017)*(B16*B50-B31*B51)</f>
        <v>-0.23589747185247864</v>
      </c>
      <c r="C70">
        <f>C15+(10/0.017)*(C16*C50-C31*C51)</f>
        <v>-0.027748874473574027</v>
      </c>
      <c r="D70">
        <f>D15+(10/0.017)*(D16*D50-D31*D51)</f>
        <v>-0.0342893251694537</v>
      </c>
      <c r="E70">
        <f>E15+(10/0.017)*(E16*E50-E31*E51)</f>
        <v>-0.0807854551741205</v>
      </c>
      <c r="F70">
        <f>F15+(10/0.017)*(F16*F50-F31*F51)</f>
        <v>-0.3168261849090267</v>
      </c>
    </row>
    <row r="71" spans="1:6" ht="12.75">
      <c r="A71" t="s">
        <v>75</v>
      </c>
      <c r="B71">
        <f>B16+(11/0.017)*(B17*B50-B32*B51)</f>
        <v>-0.0022937780779233225</v>
      </c>
      <c r="C71">
        <f>C16+(11/0.017)*(C17*C50-C32*C51)</f>
        <v>-0.004555111126261039</v>
      </c>
      <c r="D71">
        <f>D16+(11/0.017)*(D17*D50-D32*D51)</f>
        <v>-0.008083131000982348</v>
      </c>
      <c r="E71">
        <f>E16+(11/0.017)*(E17*E50-E32*E51)</f>
        <v>-0.03494757609703986</v>
      </c>
      <c r="F71">
        <f>F16+(11/0.017)*(F17*F50-F32*F51)</f>
        <v>-0.03843048491506704</v>
      </c>
    </row>
    <row r="72" spans="1:6" ht="12.75">
      <c r="A72" t="s">
        <v>76</v>
      </c>
      <c r="B72">
        <f>B17+(12/0.017)*(B18*B50-B33*B51)</f>
        <v>-0.05276572100311912</v>
      </c>
      <c r="C72">
        <f>C17+(12/0.017)*(C18*C50-C33*C51)</f>
        <v>-0.04118908978212418</v>
      </c>
      <c r="D72">
        <f>D17+(12/0.017)*(D18*D50-D33*D51)</f>
        <v>-0.040602338023588126</v>
      </c>
      <c r="E72">
        <f>E17+(12/0.017)*(E18*E50-E33*E51)</f>
        <v>-0.03981255826804571</v>
      </c>
      <c r="F72">
        <f>F17+(12/0.017)*(F18*F50-F33*F51)</f>
        <v>-0.06152954869656562</v>
      </c>
    </row>
    <row r="73" spans="1:6" ht="12.75">
      <c r="A73" t="s">
        <v>77</v>
      </c>
      <c r="B73">
        <f>B18+(13/0.017)*(B19*B50-B34*B51)</f>
        <v>0.011655359318969561</v>
      </c>
      <c r="C73">
        <f>C18+(13/0.017)*(C19*C50-C34*C51)</f>
        <v>0.02195603538150466</v>
      </c>
      <c r="D73">
        <f>D18+(13/0.017)*(D19*D50-D34*D51)</f>
        <v>0.007014256447322467</v>
      </c>
      <c r="E73">
        <f>E18+(13/0.017)*(E19*E50-E34*E51)</f>
        <v>0.020027468649676916</v>
      </c>
      <c r="F73">
        <f>F18+(13/0.017)*(F19*F50-F34*F51)</f>
        <v>-0.0026880945796324274</v>
      </c>
    </row>
    <row r="74" spans="1:6" ht="12.75">
      <c r="A74" t="s">
        <v>78</v>
      </c>
      <c r="B74">
        <f>B19+(14/0.017)*(B20*B50-B35*B51)</f>
        <v>-0.21839062050225563</v>
      </c>
      <c r="C74">
        <f>C19+(14/0.017)*(C20*C50-C35*C51)</f>
        <v>-0.19741824550039921</v>
      </c>
      <c r="D74">
        <f>D19+(14/0.017)*(D20*D50-D35*D51)</f>
        <v>-0.19720303594820432</v>
      </c>
      <c r="E74">
        <f>E19+(14/0.017)*(E20*E50-E35*E51)</f>
        <v>-0.19306711949657973</v>
      </c>
      <c r="F74">
        <f>F19+(14/0.017)*(F20*F50-F35*F51)</f>
        <v>-0.153113226020135</v>
      </c>
    </row>
    <row r="75" spans="1:6" ht="12.75">
      <c r="A75" t="s">
        <v>79</v>
      </c>
      <c r="B75" s="53">
        <f>B20</f>
        <v>-0.003416036</v>
      </c>
      <c r="C75" s="53">
        <f>C20</f>
        <v>0.005212769</v>
      </c>
      <c r="D75" s="53">
        <f>D20</f>
        <v>0.0003234933</v>
      </c>
      <c r="E75" s="53">
        <f>E20</f>
        <v>0.001097437</v>
      </c>
      <c r="F75" s="53">
        <f>F20</f>
        <v>0.006507161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-3.977323253253446</v>
      </c>
      <c r="C82">
        <f>C22+(2/0.017)*(C8*C51+C23*C50)</f>
        <v>-22.811324285067844</v>
      </c>
      <c r="D82">
        <f>D22+(2/0.017)*(D8*D51+D23*D50)</f>
        <v>-8.056646724501736</v>
      </c>
      <c r="E82">
        <f>E22+(2/0.017)*(E8*E51+E23*E50)</f>
        <v>9.829483244866543</v>
      </c>
      <c r="F82">
        <f>F22+(2/0.017)*(F8*F51+F23*F50)</f>
        <v>41.634447793598554</v>
      </c>
    </row>
    <row r="83" spans="1:6" ht="12.75">
      <c r="A83" t="s">
        <v>82</v>
      </c>
      <c r="B83">
        <f>B23+(3/0.017)*(B9*B51+B24*B50)</f>
        <v>-0.9335298039671683</v>
      </c>
      <c r="C83">
        <f>C23+(3/0.017)*(C9*C51+C24*C50)</f>
        <v>-2.4639983291209635</v>
      </c>
      <c r="D83">
        <f>D23+(3/0.017)*(D9*D51+D24*D50)</f>
        <v>-1.2454250220415624</v>
      </c>
      <c r="E83">
        <f>E23+(3/0.017)*(E9*E51+E24*E50)</f>
        <v>-2.2067909453270445</v>
      </c>
      <c r="F83">
        <f>F23+(3/0.017)*(F9*F51+F24*F50)</f>
        <v>5.905980220473999</v>
      </c>
    </row>
    <row r="84" spans="1:6" ht="12.75">
      <c r="A84" t="s">
        <v>83</v>
      </c>
      <c r="B84">
        <f>B24+(4/0.017)*(B10*B51+B25*B50)</f>
        <v>-1.8977478660238747</v>
      </c>
      <c r="C84">
        <f>C24+(4/0.017)*(C10*C51+C25*C50)</f>
        <v>3.350861866105116</v>
      </c>
      <c r="D84">
        <f>D24+(4/0.017)*(D10*D51+D25*D50)</f>
        <v>5.48183022421885</v>
      </c>
      <c r="E84">
        <f>E24+(4/0.017)*(E10*E51+E25*E50)</f>
        <v>2.3218690167105884</v>
      </c>
      <c r="F84">
        <f>F24+(4/0.017)*(F10*F51+F25*F50)</f>
        <v>2.5715402281430864</v>
      </c>
    </row>
    <row r="85" spans="1:6" ht="12.75">
      <c r="A85" t="s">
        <v>84</v>
      </c>
      <c r="B85">
        <f>B25+(5/0.017)*(B11*B51+B26*B50)</f>
        <v>-0.6848496363796297</v>
      </c>
      <c r="C85">
        <f>C25+(5/0.017)*(C11*C51+C26*C50)</f>
        <v>0.12164029751706248</v>
      </c>
      <c r="D85">
        <f>D25+(5/0.017)*(D11*D51+D26*D50)</f>
        <v>-0.15860078710196202</v>
      </c>
      <c r="E85">
        <f>E25+(5/0.017)*(E11*E51+E26*E50)</f>
        <v>-0.2776942997790736</v>
      </c>
      <c r="F85">
        <f>F25+(5/0.017)*(F11*F51+F26*F50)</f>
        <v>-1.5174375756453788</v>
      </c>
    </row>
    <row r="86" spans="1:6" ht="12.75">
      <c r="A86" t="s">
        <v>85</v>
      </c>
      <c r="B86">
        <f>B26+(6/0.017)*(B12*B51+B27*B50)</f>
        <v>0.07651615470717268</v>
      </c>
      <c r="C86">
        <f>C26+(6/0.017)*(C12*C51+C27*C50)</f>
        <v>-0.4274717768273955</v>
      </c>
      <c r="D86">
        <f>D26+(6/0.017)*(D12*D51+D27*D50)</f>
        <v>-0.22833069494843974</v>
      </c>
      <c r="E86">
        <f>E26+(6/0.017)*(E12*E51+E27*E50)</f>
        <v>-0.3860755377518965</v>
      </c>
      <c r="F86">
        <f>F26+(6/0.017)*(F12*F51+F27*F50)</f>
        <v>1.6823486455489212</v>
      </c>
    </row>
    <row r="87" spans="1:6" ht="12.75">
      <c r="A87" t="s">
        <v>86</v>
      </c>
      <c r="B87">
        <f>B27+(7/0.017)*(B13*B51+B28*B50)</f>
        <v>0.1444971861990797</v>
      </c>
      <c r="C87">
        <f>C27+(7/0.017)*(C13*C51+C28*C50)</f>
        <v>-0.09158596496537995</v>
      </c>
      <c r="D87">
        <f>D27+(7/0.017)*(D13*D51+D28*D50)</f>
        <v>0.21230320005633796</v>
      </c>
      <c r="E87">
        <f>E27+(7/0.017)*(E13*E51+E28*E50)</f>
        <v>0.2016021712865831</v>
      </c>
      <c r="F87">
        <f>F27+(7/0.017)*(F13*F51+F28*F50)</f>
        <v>0.38147225076070107</v>
      </c>
    </row>
    <row r="88" spans="1:6" ht="12.75">
      <c r="A88" t="s">
        <v>87</v>
      </c>
      <c r="B88">
        <f>B28+(8/0.017)*(B14*B51+B29*B50)</f>
        <v>-0.3116472961409336</v>
      </c>
      <c r="C88">
        <f>C28+(8/0.017)*(C14*C51+C29*C50)</f>
        <v>0.8220003873012217</v>
      </c>
      <c r="D88">
        <f>D28+(8/0.017)*(D14*D51+D29*D50)</f>
        <v>0.5730775615187577</v>
      </c>
      <c r="E88">
        <f>E28+(8/0.017)*(E14*E51+E29*E50)</f>
        <v>0.4923070750339046</v>
      </c>
      <c r="F88">
        <f>F28+(8/0.017)*(F14*F51+F29*F50)</f>
        <v>0.4686728858658547</v>
      </c>
    </row>
    <row r="89" spans="1:6" ht="12.75">
      <c r="A89" t="s">
        <v>88</v>
      </c>
      <c r="B89">
        <f>B29+(9/0.017)*(B15*B51+B30*B50)</f>
        <v>0.08265805192703356</v>
      </c>
      <c r="C89">
        <f>C29+(9/0.017)*(C15*C51+C30*C50)</f>
        <v>0.10160436652427375</v>
      </c>
      <c r="D89">
        <f>D29+(9/0.017)*(D15*D51+D30*D50)</f>
        <v>0.12055879007981571</v>
      </c>
      <c r="E89">
        <f>E29+(9/0.017)*(E15*E51+E30*E50)</f>
        <v>0.043779217838375475</v>
      </c>
      <c r="F89">
        <f>F29+(9/0.017)*(F15*F51+F30*F50)</f>
        <v>-0.08331530180076646</v>
      </c>
    </row>
    <row r="90" spans="1:6" ht="12.75">
      <c r="A90" t="s">
        <v>89</v>
      </c>
      <c r="B90">
        <f>B30+(10/0.017)*(B16*B51+B31*B50)</f>
        <v>0.06924377149353277</v>
      </c>
      <c r="C90">
        <f>C30+(10/0.017)*(C16*C51+C31*C50)</f>
        <v>-0.05221793322202905</v>
      </c>
      <c r="D90">
        <f>D30+(10/0.017)*(D16*D51+D31*D50)</f>
        <v>-0.09171932566747636</v>
      </c>
      <c r="E90">
        <f>E30+(10/0.017)*(E16*E51+E31*E50)</f>
        <v>-0.16735786251254406</v>
      </c>
      <c r="F90">
        <f>F30+(10/0.017)*(F16*F51+F31*F50)</f>
        <v>0.149387166647241</v>
      </c>
    </row>
    <row r="91" spans="1:6" ht="12.75">
      <c r="A91" t="s">
        <v>90</v>
      </c>
      <c r="B91">
        <f>B31+(11/0.017)*(B17*B51+B32*B50)</f>
        <v>-0.022790004761556727</v>
      </c>
      <c r="C91">
        <f>C31+(11/0.017)*(C17*C51+C32*C50)</f>
        <v>0.01242182620758505</v>
      </c>
      <c r="D91">
        <f>D31+(11/0.017)*(D17*D51+D32*D50)</f>
        <v>0.02337308362734954</v>
      </c>
      <c r="E91">
        <f>E31+(11/0.017)*(E17*E51+E32*E50)</f>
        <v>0.015738073052507018</v>
      </c>
      <c r="F91">
        <f>F31+(11/0.017)*(F17*F51+F32*F50)</f>
        <v>0.010571110425834291</v>
      </c>
    </row>
    <row r="92" spans="1:6" ht="12.75">
      <c r="A92" t="s">
        <v>91</v>
      </c>
      <c r="B92">
        <f>B32+(12/0.017)*(B18*B51+B33*B50)</f>
        <v>-0.01895822538527639</v>
      </c>
      <c r="C92">
        <f>C32+(12/0.017)*(C18*C51+C33*C50)</f>
        <v>0.10113914793683854</v>
      </c>
      <c r="D92">
        <f>D32+(12/0.017)*(D18*D51+D33*D50)</f>
        <v>0.04123272197454092</v>
      </c>
      <c r="E92">
        <f>E32+(12/0.017)*(E18*E51+E33*E50)</f>
        <v>0.06724578525640272</v>
      </c>
      <c r="F92">
        <f>F32+(12/0.017)*(F18*F51+F33*F50)</f>
        <v>0.07241658958320421</v>
      </c>
    </row>
    <row r="93" spans="1:6" ht="12.75">
      <c r="A93" t="s">
        <v>92</v>
      </c>
      <c r="B93">
        <f>B33+(13/0.017)*(B19*B51+B34*B50)</f>
        <v>0.12543652638357974</v>
      </c>
      <c r="C93">
        <f>C33+(13/0.017)*(C19*C51+C34*C50)</f>
        <v>0.11483438566596832</v>
      </c>
      <c r="D93">
        <f>D33+(13/0.017)*(D19*D51+D34*D50)</f>
        <v>0.11721568782235613</v>
      </c>
      <c r="E93">
        <f>E33+(13/0.017)*(E19*E51+E34*E50)</f>
        <v>0.12015168078497171</v>
      </c>
      <c r="F93">
        <f>F33+(13/0.017)*(F19*F51+F34*F50)</f>
        <v>0.0742931155686713</v>
      </c>
    </row>
    <row r="94" spans="1:6" ht="12.75">
      <c r="A94" t="s">
        <v>93</v>
      </c>
      <c r="B94">
        <f>B34+(14/0.017)*(B20*B51+B35*B50)</f>
        <v>-0.008595762822865735</v>
      </c>
      <c r="C94">
        <f>C34+(14/0.017)*(C20*C51+C35*C50)</f>
        <v>-0.012989220434269802</v>
      </c>
      <c r="D94">
        <f>D34+(14/0.017)*(D20*D51+D35*D50)</f>
        <v>-0.009376903865246996</v>
      </c>
      <c r="E94">
        <f>E34+(14/0.017)*(E20*E51+E35*E50)</f>
        <v>-0.016193206635174456</v>
      </c>
      <c r="F94">
        <f>F34+(14/0.017)*(F20*F51+F35*F50)</f>
        <v>-0.0478343353701896</v>
      </c>
    </row>
    <row r="95" spans="1:6" ht="12.75">
      <c r="A95" t="s">
        <v>94</v>
      </c>
      <c r="B95" s="53">
        <f>B35</f>
        <v>-0.001232298</v>
      </c>
      <c r="C95" s="53">
        <f>C35</f>
        <v>0.003057653</v>
      </c>
      <c r="D95" s="53">
        <f>D35</f>
        <v>-0.002652946</v>
      </c>
      <c r="E95" s="53">
        <f>E35</f>
        <v>-0.004278375</v>
      </c>
      <c r="F95" s="53">
        <f>F35</f>
        <v>0.0008344712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0.4095698871336906</v>
      </c>
      <c r="C103">
        <f>C63*10000/C62</f>
        <v>-1.0477189763429557</v>
      </c>
      <c r="D103">
        <f>D63*10000/D62</f>
        <v>-1.3025146993930352</v>
      </c>
      <c r="E103">
        <f>E63*10000/E62</f>
        <v>-0.007585544493410852</v>
      </c>
      <c r="F103">
        <f>F63*10000/F62</f>
        <v>-1.3627475556019335</v>
      </c>
      <c r="G103">
        <f>AVERAGE(C103:E103)</f>
        <v>-0.7859397400764673</v>
      </c>
      <c r="H103">
        <f>STDEV(C103:E103)</f>
        <v>0.6860077663244513</v>
      </c>
      <c r="I103">
        <f>(B103*B4+C103*C4+D103*D4+E103*E4+F103*F4)/SUM(B4:F4)</f>
        <v>-0.6901836200910703</v>
      </c>
      <c r="K103">
        <f>(LN(H103)+LN(H123))/2-LN(K114*K115^3)</f>
        <v>-4.288330510140817</v>
      </c>
    </row>
    <row r="104" spans="1:11" ht="12.75">
      <c r="A104" t="s">
        <v>68</v>
      </c>
      <c r="B104">
        <f>B64*10000/B62</f>
        <v>-0.5606284799275619</v>
      </c>
      <c r="C104">
        <f>C64*10000/C62</f>
        <v>-0.6563283345839731</v>
      </c>
      <c r="D104">
        <f>D64*10000/D62</f>
        <v>-0.1394813188289192</v>
      </c>
      <c r="E104">
        <f>E64*10000/E62</f>
        <v>-0.7096701572241884</v>
      </c>
      <c r="F104">
        <f>F64*10000/F62</f>
        <v>-2.7409285325591006</v>
      </c>
      <c r="G104">
        <f>AVERAGE(C104:E104)</f>
        <v>-0.5018266035456936</v>
      </c>
      <c r="H104">
        <f>STDEV(C104:E104)</f>
        <v>0.31493160611155735</v>
      </c>
      <c r="I104">
        <f>(B104*B4+C104*C4+D104*D4+E104*E4+F104*F4)/SUM(B4:F4)</f>
        <v>-0.8094493690881192</v>
      </c>
      <c r="K104">
        <f>(LN(H104)+LN(H124))/2-LN(K114*K115^4)</f>
        <v>-3.6262980674798015</v>
      </c>
    </row>
    <row r="105" spans="1:11" ht="12.75">
      <c r="A105" t="s">
        <v>69</v>
      </c>
      <c r="B105">
        <f>B65*10000/B62</f>
        <v>-0.19442779748676203</v>
      </c>
      <c r="C105">
        <f>C65*10000/C62</f>
        <v>0.04175773387688764</v>
      </c>
      <c r="D105">
        <f>D65*10000/D62</f>
        <v>0.7059714592397458</v>
      </c>
      <c r="E105">
        <f>E65*10000/E62</f>
        <v>0.2577812210826312</v>
      </c>
      <c r="F105">
        <f>F65*10000/F62</f>
        <v>-0.26106347526369506</v>
      </c>
      <c r="G105">
        <f>AVERAGE(C105:E105)</f>
        <v>0.33517013806642154</v>
      </c>
      <c r="H105">
        <f>STDEV(C105:E105)</f>
        <v>0.33880193564093547</v>
      </c>
      <c r="I105">
        <f>(B105*B4+C105*C4+D105*D4+E105*E4+F105*F4)/SUM(B4:F4)</f>
        <v>0.17894275890286193</v>
      </c>
      <c r="K105">
        <f>(LN(H105)+LN(H125))/2-LN(K114*K115^5)</f>
        <v>-4.029430215866055</v>
      </c>
    </row>
    <row r="106" spans="1:11" ht="12.75">
      <c r="A106" t="s">
        <v>70</v>
      </c>
      <c r="B106">
        <f>B66*10000/B62</f>
        <v>3.7283853888496026</v>
      </c>
      <c r="C106">
        <f>C66*10000/C62</f>
        <v>2.5479313778767034</v>
      </c>
      <c r="D106">
        <f>D66*10000/D62</f>
        <v>2.4980642817339933</v>
      </c>
      <c r="E106">
        <f>E66*10000/E62</f>
        <v>2.1708977014680997</v>
      </c>
      <c r="F106">
        <f>F66*10000/F62</f>
        <v>14.80967716658176</v>
      </c>
      <c r="G106">
        <f>AVERAGE(C106:E106)</f>
        <v>2.405631120359599</v>
      </c>
      <c r="H106">
        <f>STDEV(C106:E106)</f>
        <v>0.2048084843891847</v>
      </c>
      <c r="I106">
        <f>(B106*B4+C106*C4+D106*D4+E106*E4+F106*F4)/SUM(B4:F4)</f>
        <v>4.2538661142667324</v>
      </c>
      <c r="K106">
        <f>(LN(H106)+LN(H126))/2-LN(K114*K115^6)</f>
        <v>-4.023952927900448</v>
      </c>
    </row>
    <row r="107" spans="1:11" ht="12.75">
      <c r="A107" t="s">
        <v>71</v>
      </c>
      <c r="B107">
        <f>B67*10000/B62</f>
        <v>-0.06390214256653454</v>
      </c>
      <c r="C107">
        <f>C67*10000/C62</f>
        <v>-0.08548060556341501</v>
      </c>
      <c r="D107">
        <f>D67*10000/D62</f>
        <v>0.3117325783672442</v>
      </c>
      <c r="E107">
        <f>E67*10000/E62</f>
        <v>0.02812700299332</v>
      </c>
      <c r="F107">
        <f>F67*10000/F62</f>
        <v>-0.20641954595954193</v>
      </c>
      <c r="G107">
        <f>AVERAGE(C107:E107)</f>
        <v>0.08479299193238306</v>
      </c>
      <c r="H107">
        <f>STDEV(C107:E107)</f>
        <v>0.2045797010920547</v>
      </c>
      <c r="I107">
        <f>(B107*B4+C107*C4+D107*D4+E107*E4+F107*F4)/SUM(B4:F4)</f>
        <v>0.024384402393151195</v>
      </c>
      <c r="K107">
        <f>(LN(H107)+LN(H127))/2-LN(K114*K115^7)</f>
        <v>-3.185537490784425</v>
      </c>
    </row>
    <row r="108" spans="1:9" ht="12.75">
      <c r="A108" t="s">
        <v>72</v>
      </c>
      <c r="B108">
        <f>B68*10000/B62</f>
        <v>-0.09299844218874154</v>
      </c>
      <c r="C108">
        <f>C68*10000/C62</f>
        <v>-0.03175061297640362</v>
      </c>
      <c r="D108">
        <f>D68*10000/D62</f>
        <v>0.06705606360412282</v>
      </c>
      <c r="E108">
        <f>E68*10000/E62</f>
        <v>-0.1039245795271184</v>
      </c>
      <c r="F108">
        <f>F68*10000/F62</f>
        <v>-0.14095123741586468</v>
      </c>
      <c r="G108">
        <f>AVERAGE(C108:E108)</f>
        <v>-0.0228730429664664</v>
      </c>
      <c r="H108">
        <f>STDEV(C108:E108)</f>
        <v>0.08583532791545809</v>
      </c>
      <c r="I108">
        <f>(B108*B4+C108*C4+D108*D4+E108*E4+F108*F4)/SUM(B4:F4)</f>
        <v>-0.04878471322373764</v>
      </c>
    </row>
    <row r="109" spans="1:9" ht="12.75">
      <c r="A109" t="s">
        <v>73</v>
      </c>
      <c r="B109">
        <f>B69*10000/B62</f>
        <v>-0.0771689921589505</v>
      </c>
      <c r="C109">
        <f>C69*10000/C62</f>
        <v>0.0050166598738074185</v>
      </c>
      <c r="D109">
        <f>D69*10000/D62</f>
        <v>0.029001372268796614</v>
      </c>
      <c r="E109">
        <f>E69*10000/E62</f>
        <v>0.08006779469572381</v>
      </c>
      <c r="F109">
        <f>F69*10000/F62</f>
        <v>0.026565777640967934</v>
      </c>
      <c r="G109">
        <f>AVERAGE(C109:E109)</f>
        <v>0.03802860894610928</v>
      </c>
      <c r="H109">
        <f>STDEV(C109:E109)</f>
        <v>0.03833127262478422</v>
      </c>
      <c r="I109">
        <f>(B109*B4+C109*C4+D109*D4+E109*E4+F109*F4)/SUM(B4:F4)</f>
        <v>0.019841925059624104</v>
      </c>
    </row>
    <row r="110" spans="1:11" ht="12.75">
      <c r="A110" t="s">
        <v>74</v>
      </c>
      <c r="B110">
        <f>B70*10000/B62</f>
        <v>-0.2358975815435738</v>
      </c>
      <c r="C110">
        <f>C70*10000/C62</f>
        <v>-0.027748943359374403</v>
      </c>
      <c r="D110">
        <f>D70*10000/D62</f>
        <v>-0.034289313366324146</v>
      </c>
      <c r="E110">
        <f>E70*10000/E62</f>
        <v>-0.08078560109139084</v>
      </c>
      <c r="F110">
        <f>F70*10000/F62</f>
        <v>-0.3168326279059992</v>
      </c>
      <c r="G110">
        <f>AVERAGE(C110:E110)</f>
        <v>-0.04760795260569647</v>
      </c>
      <c r="H110">
        <f>STDEV(C110:E110)</f>
        <v>0.028918184231330555</v>
      </c>
      <c r="I110">
        <f>(B110*B4+C110*C4+D110*D4+E110*E4+F110*F4)/SUM(B4:F4)</f>
        <v>-0.11079096291888066</v>
      </c>
      <c r="K110">
        <f>EXP(AVERAGE(K103:K107))</f>
        <v>0.02169421069162823</v>
      </c>
    </row>
    <row r="111" spans="1:9" ht="12.75">
      <c r="A111" t="s">
        <v>75</v>
      </c>
      <c r="B111">
        <f>B71*10000/B62</f>
        <v>-0.0022937791445181758</v>
      </c>
      <c r="C111">
        <f>C71*10000/C62</f>
        <v>-0.004555122434196286</v>
      </c>
      <c r="D111">
        <f>D71*10000/D62</f>
        <v>-0.008083128218593314</v>
      </c>
      <c r="E111">
        <f>E71*10000/E62</f>
        <v>-0.03494763922046843</v>
      </c>
      <c r="F111">
        <f>F71*10000/F62</f>
        <v>-0.038431266439794956</v>
      </c>
      <c r="G111">
        <f>AVERAGE(C111:E111)</f>
        <v>-0.01586196329108601</v>
      </c>
      <c r="H111">
        <f>STDEV(C111:E111)</f>
        <v>0.016622544193496385</v>
      </c>
      <c r="I111">
        <f>(B111*B4+C111*C4+D111*D4+E111*E4+F111*F4)/SUM(B4:F4)</f>
        <v>-0.0169147211748667</v>
      </c>
    </row>
    <row r="112" spans="1:9" ht="12.75">
      <c r="A112" t="s">
        <v>76</v>
      </c>
      <c r="B112">
        <f>B72*10000/B62</f>
        <v>-0.052765745538904424</v>
      </c>
      <c r="C112">
        <f>C72*10000/C62</f>
        <v>-0.041189192032881024</v>
      </c>
      <c r="D112">
        <f>D72*10000/D62</f>
        <v>-0.04060232404738261</v>
      </c>
      <c r="E112">
        <f>E72*10000/E62</f>
        <v>-0.039812630178760515</v>
      </c>
      <c r="F112">
        <f>F72*10000/F62</f>
        <v>-0.061530799965289144</v>
      </c>
      <c r="G112">
        <f>AVERAGE(C112:E112)</f>
        <v>-0.04053471541967472</v>
      </c>
      <c r="H112">
        <f>STDEV(C112:E112)</f>
        <v>0.0006907668416040224</v>
      </c>
      <c r="I112">
        <f>(B112*B4+C112*C4+D112*D4+E112*E4+F112*F4)/SUM(B4:F4)</f>
        <v>-0.045107689244590764</v>
      </c>
    </row>
    <row r="113" spans="1:9" ht="12.75">
      <c r="A113" t="s">
        <v>77</v>
      </c>
      <c r="B113">
        <f>B73*10000/B62</f>
        <v>0.01165536473865091</v>
      </c>
      <c r="C113">
        <f>C73*10000/C62</f>
        <v>0.021956089886744926</v>
      </c>
      <c r="D113">
        <f>D73*10000/D62</f>
        <v>0.00701425403286324</v>
      </c>
      <c r="E113">
        <f>E73*10000/E62</f>
        <v>0.020027504823930696</v>
      </c>
      <c r="F113">
        <f>F73*10000/F62</f>
        <v>-0.00268814924489074</v>
      </c>
      <c r="G113">
        <f>AVERAGE(C113:E113)</f>
        <v>0.01633261624784629</v>
      </c>
      <c r="H113">
        <f>STDEV(C113:E113)</f>
        <v>0.00812734679113333</v>
      </c>
      <c r="I113">
        <f>(B113*B4+C113*C4+D113*D4+E113*E4+F113*F4)/SUM(B4:F4)</f>
        <v>0.013115915778244613</v>
      </c>
    </row>
    <row r="114" spans="1:11" ht="12.75">
      <c r="A114" t="s">
        <v>78</v>
      </c>
      <c r="B114">
        <f>B74*10000/B62</f>
        <v>-0.21839072205275611</v>
      </c>
      <c r="C114">
        <f>C74*10000/C62</f>
        <v>-0.1974187355856408</v>
      </c>
      <c r="D114">
        <f>D74*10000/D62</f>
        <v>-0.1972029680666415</v>
      </c>
      <c r="E114">
        <f>E74*10000/E62</f>
        <v>-0.1930674682205797</v>
      </c>
      <c r="F114">
        <f>F74*10000/F62</f>
        <v>-0.15311633974020827</v>
      </c>
      <c r="G114">
        <f>AVERAGE(C114:E114)</f>
        <v>-0.19589639062428735</v>
      </c>
      <c r="H114">
        <f>STDEV(C114:E114)</f>
        <v>0.002452292882221414</v>
      </c>
      <c r="I114">
        <f>(B114*B4+C114*C4+D114*D4+E114*E4+F114*F4)/SUM(B4:F4)</f>
        <v>-0.19343352445610812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-0.003416037588438939</v>
      </c>
      <c r="C115">
        <f>C75*10000/C62</f>
        <v>0.005212781940552421</v>
      </c>
      <c r="D115">
        <f>D75*10000/D62</f>
        <v>0.0003234931886465887</v>
      </c>
      <c r="E115">
        <f>E75*10000/E62</f>
        <v>0.0010974389822257739</v>
      </c>
      <c r="F115">
        <f>F75*10000/F62</f>
        <v>0.0065072933300302175</v>
      </c>
      <c r="G115">
        <f>AVERAGE(C115:E115)</f>
        <v>0.002211238037141595</v>
      </c>
      <c r="H115">
        <f>STDEV(C115:E115)</f>
        <v>0.0026280596218363757</v>
      </c>
      <c r="I115">
        <f>(B115*B4+C115*C4+D115*D4+E115*E4+F115*F4)/SUM(B4:F4)</f>
        <v>0.001971827836833293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-3.9773251026880327</v>
      </c>
      <c r="C122">
        <f>C82*10000/C62</f>
        <v>-22.81138091353876</v>
      </c>
      <c r="D122">
        <f>D82*10000/D62</f>
        <v>-8.056643951229164</v>
      </c>
      <c r="E122">
        <f>E82*10000/E62</f>
        <v>9.829500999193245</v>
      </c>
      <c r="F122">
        <f>F82*10000/F62</f>
        <v>41.63529447431455</v>
      </c>
      <c r="G122">
        <f>AVERAGE(C122:E122)</f>
        <v>-7.012841288524894</v>
      </c>
      <c r="H122">
        <f>STDEV(C122:E122)</f>
        <v>16.34545612729208</v>
      </c>
      <c r="I122">
        <f>(B122*B4+C122*C4+D122*D4+E122*E4+F122*F4)/SUM(B4:F4)</f>
        <v>-0.07633118239134169</v>
      </c>
    </row>
    <row r="123" spans="1:9" ht="12.75">
      <c r="A123" t="s">
        <v>82</v>
      </c>
      <c r="B123">
        <f>B83*10000/B62</f>
        <v>-0.9335302380536625</v>
      </c>
      <c r="C123">
        <f>C83*10000/C62</f>
        <v>-2.4640044459275097</v>
      </c>
      <c r="D123">
        <f>D83*10000/D62</f>
        <v>-1.2454245933392534</v>
      </c>
      <c r="E123">
        <f>E83*10000/E62</f>
        <v>-2.2067949313033597</v>
      </c>
      <c r="F123">
        <f>F83*10000/F62</f>
        <v>5.906100324854547</v>
      </c>
      <c r="G123">
        <f>AVERAGE(C123:E123)</f>
        <v>-1.9720746568567076</v>
      </c>
      <c r="H123">
        <f>STDEV(C123:E123)</f>
        <v>0.6423039932234099</v>
      </c>
      <c r="I123">
        <f>(B123*B4+C123*C4+D123*D4+E123*E4+F123*F4)/SUM(B4:F4)</f>
        <v>-0.7695587858657902</v>
      </c>
    </row>
    <row r="124" spans="1:9" ht="12.75">
      <c r="A124" t="s">
        <v>83</v>
      </c>
      <c r="B124">
        <f>B84*10000/B62</f>
        <v>-1.8977487484667432</v>
      </c>
      <c r="C124">
        <f>C84*10000/C62</f>
        <v>3.350870184525448</v>
      </c>
      <c r="D124">
        <f>D84*10000/D62</f>
        <v>5.4818283372539724</v>
      </c>
      <c r="E124">
        <f>E84*10000/E62</f>
        <v>2.321873210544593</v>
      </c>
      <c r="F124">
        <f>F84*10000/F62</f>
        <v>2.5715925231448686</v>
      </c>
      <c r="G124">
        <f>AVERAGE(C124:E124)</f>
        <v>3.7181905774413377</v>
      </c>
      <c r="H124">
        <f>STDEV(C124:E124)</f>
        <v>1.6116830656159213</v>
      </c>
      <c r="I124">
        <f>(B124*B4+C124*C4+D124*D4+E124*E4+F124*F4)/SUM(B4:F4)</f>
        <v>2.753141583133412</v>
      </c>
    </row>
    <row r="125" spans="1:9" ht="12.75">
      <c r="A125" t="s">
        <v>84</v>
      </c>
      <c r="B125">
        <f>B85*10000/B62</f>
        <v>-0.6848499548311419</v>
      </c>
      <c r="C125">
        <f>C85*10000/C62</f>
        <v>0.12164059948567964</v>
      </c>
      <c r="D125">
        <f>D85*10000/D62</f>
        <v>-0.15860073250813064</v>
      </c>
      <c r="E125">
        <f>E85*10000/E62</f>
        <v>-0.27769480135939056</v>
      </c>
      <c r="F125">
        <f>F85*10000/F62</f>
        <v>-1.517468434350156</v>
      </c>
      <c r="G125">
        <f>AVERAGE(C125:E125)</f>
        <v>-0.10488497812728052</v>
      </c>
      <c r="H125">
        <f>STDEV(C125:E125)</f>
        <v>0.20501518795823662</v>
      </c>
      <c r="I125">
        <f>(B125*B4+C125*C4+D125*D4+E125*E4+F125*F4)/SUM(B4:F4)</f>
        <v>-0.3774129518311762</v>
      </c>
    </row>
    <row r="126" spans="1:9" ht="12.75">
      <c r="A126" t="s">
        <v>85</v>
      </c>
      <c r="B126">
        <f>B86*10000/B62</f>
        <v>0.0765161902867859</v>
      </c>
      <c r="C126">
        <f>C86*10000/C62</f>
        <v>-0.4274728380140578</v>
      </c>
      <c r="D126">
        <f>D86*10000/D62</f>
        <v>-0.22833061635206148</v>
      </c>
      <c r="E126">
        <f>E86*10000/E62</f>
        <v>-0.38607623509386846</v>
      </c>
      <c r="F126">
        <f>F86*10000/F62</f>
        <v>1.6823828578954576</v>
      </c>
      <c r="G126">
        <f>AVERAGE(C126:E126)</f>
        <v>-0.34729322981999594</v>
      </c>
      <c r="H126">
        <f>STDEV(C126:E126)</f>
        <v>0.10508328713774516</v>
      </c>
      <c r="I126">
        <f>(B126*B4+C126*C4+D126*D4+E126*E4+F126*F4)/SUM(B4:F4)</f>
        <v>-0.014895324247513072</v>
      </c>
    </row>
    <row r="127" spans="1:9" ht="12.75">
      <c r="A127" t="s">
        <v>86</v>
      </c>
      <c r="B127">
        <f>B87*10000/B62</f>
        <v>0.1444972533895183</v>
      </c>
      <c r="C127">
        <f>C87*10000/C62</f>
        <v>-0.09158619232496189</v>
      </c>
      <c r="D127">
        <f>D87*10000/D62</f>
        <v>0.21230312697697107</v>
      </c>
      <c r="E127">
        <f>E87*10000/E62</f>
        <v>0.20160253542686632</v>
      </c>
      <c r="F127">
        <f>F87*10000/F62</f>
        <v>0.3814800084040835</v>
      </c>
      <c r="G127">
        <f>AVERAGE(C127:E127)</f>
        <v>0.10743982335962517</v>
      </c>
      <c r="H127">
        <f>STDEV(C127:E127)</f>
        <v>0.17244460517610188</v>
      </c>
      <c r="I127">
        <f>(B127*B4+C127*C4+D127*D4+E127*E4+F127*F4)/SUM(B4:F4)</f>
        <v>0.1493920593006415</v>
      </c>
    </row>
    <row r="128" spans="1:9" ht="12.75">
      <c r="A128" t="s">
        <v>87</v>
      </c>
      <c r="B128">
        <f>B88*10000/B62</f>
        <v>-0.31164744105530234</v>
      </c>
      <c r="C128">
        <f>C88*10000/C62</f>
        <v>0.8220024278940625</v>
      </c>
      <c r="D128">
        <f>D88*10000/D62</f>
        <v>0.5730773642530295</v>
      </c>
      <c r="E128">
        <f>E88*10000/E62</f>
        <v>0.4923079642546734</v>
      </c>
      <c r="F128">
        <f>F88*10000/F62</f>
        <v>0.46868241682676814</v>
      </c>
      <c r="G128">
        <f>AVERAGE(C128:E128)</f>
        <v>0.6291292521339217</v>
      </c>
      <c r="H128">
        <f>STDEV(C128:E128)</f>
        <v>0.17184577515864452</v>
      </c>
      <c r="I128">
        <f>(B128*B4+C128*C4+D128*D4+E128*E4+F128*F4)/SUM(B4:F4)</f>
        <v>0.4717068548967566</v>
      </c>
    </row>
    <row r="129" spans="1:9" ht="12.75">
      <c r="A129" t="s">
        <v>88</v>
      </c>
      <c r="B129">
        <f>B89*10000/B62</f>
        <v>0.08265809036259697</v>
      </c>
      <c r="C129">
        <f>C89*10000/C62</f>
        <v>0.10160461875425578</v>
      </c>
      <c r="D129">
        <f>D89*10000/D62</f>
        <v>0.12055874858086493</v>
      </c>
      <c r="E129">
        <f>E89*10000/E62</f>
        <v>0.04377929691379753</v>
      </c>
      <c r="F129">
        <f>F89*10000/F62</f>
        <v>-0.0833169961059181</v>
      </c>
      <c r="G129">
        <f>AVERAGE(C129:E129)</f>
        <v>0.08864755474963941</v>
      </c>
      <c r="H129">
        <f>STDEV(C129:E129)</f>
        <v>0.039996064560012444</v>
      </c>
      <c r="I129">
        <f>(B129*B4+C129*C4+D129*D4+E129*E4+F129*F4)/SUM(B4:F4)</f>
        <v>0.0648105058944571</v>
      </c>
    </row>
    <row r="130" spans="1:9" ht="12.75">
      <c r="A130" t="s">
        <v>89</v>
      </c>
      <c r="B130">
        <f>B90*10000/B62</f>
        <v>0.06924380369152568</v>
      </c>
      <c r="C130">
        <f>C90*10000/C62</f>
        <v>-0.05221806285157951</v>
      </c>
      <c r="D130">
        <f>D90*10000/D62</f>
        <v>-0.09171929409569483</v>
      </c>
      <c r="E130">
        <f>E90*10000/E62</f>
        <v>-0.16735816479966262</v>
      </c>
      <c r="F130">
        <f>F90*10000/F62</f>
        <v>0.14939020459393948</v>
      </c>
      <c r="G130">
        <f>AVERAGE(C130:E130)</f>
        <v>-0.10376517391564566</v>
      </c>
      <c r="H130">
        <f>STDEV(C130:E130)</f>
        <v>0.05850759082915023</v>
      </c>
      <c r="I130">
        <f>(B130*B4+C130*C4+D130*D4+E130*E4+F130*F4)/SUM(B4:F4)</f>
        <v>-0.04493322454083114</v>
      </c>
    </row>
    <row r="131" spans="1:9" ht="12.75">
      <c r="A131" t="s">
        <v>90</v>
      </c>
      <c r="B131">
        <f>B91*10000/B62</f>
        <v>-0.022790015358790182</v>
      </c>
      <c r="C131">
        <f>C91*10000/C62</f>
        <v>0.012421857044419216</v>
      </c>
      <c r="D131">
        <f>D91*10000/D62</f>
        <v>0.02337307558182713</v>
      </c>
      <c r="E131">
        <f>E91*10000/E62</f>
        <v>0.01573810147911742</v>
      </c>
      <c r="F131">
        <f>F91*10000/F62</f>
        <v>0.01057132540059242</v>
      </c>
      <c r="G131">
        <f>AVERAGE(C131:E131)</f>
        <v>0.017177678035121255</v>
      </c>
      <c r="H131">
        <f>STDEV(C131:E131)</f>
        <v>0.00561574415006272</v>
      </c>
      <c r="I131">
        <f>(B131*B4+C131*C4+D131*D4+E131*E4+F131*F4)/SUM(B4:F4)</f>
        <v>0.010517014203016121</v>
      </c>
    </row>
    <row r="132" spans="1:9" ht="12.75">
      <c r="A132" t="s">
        <v>91</v>
      </c>
      <c r="B132">
        <f>B92*10000/B62</f>
        <v>-0.0189582342007524</v>
      </c>
      <c r="C132">
        <f>C92*10000/C62</f>
        <v>0.1011393990119285</v>
      </c>
      <c r="D132">
        <f>D92*10000/D62</f>
        <v>0.041232707781343574</v>
      </c>
      <c r="E132">
        <f>E92*10000/E62</f>
        <v>0.06724590671788865</v>
      </c>
      <c r="F132">
        <f>F92*10000/F62</f>
        <v>0.07241806225146734</v>
      </c>
      <c r="G132">
        <f>AVERAGE(C132:E132)</f>
        <v>0.06987267117038691</v>
      </c>
      <c r="H132">
        <f>STDEV(C132:E132)</f>
        <v>0.03003960439429657</v>
      </c>
      <c r="I132">
        <f>(B132*B4+C132*C4+D132*D4+E132*E4+F132*F4)/SUM(B4:F4)</f>
        <v>0.057373058041086875</v>
      </c>
    </row>
    <row r="133" spans="1:9" ht="12.75">
      <c r="A133" t="s">
        <v>92</v>
      </c>
      <c r="B133">
        <f>B93*10000/B62</f>
        <v>0.12543658471091085</v>
      </c>
      <c r="C133">
        <f>C93*10000/C62</f>
        <v>0.11483467073910075</v>
      </c>
      <c r="D133">
        <f>D93*10000/D62</f>
        <v>0.11721564747417368</v>
      </c>
      <c r="E133">
        <f>E93*10000/E62</f>
        <v>0.12015189780677654</v>
      </c>
      <c r="F133">
        <f>F93*10000/F62</f>
        <v>0.0742946263980834</v>
      </c>
      <c r="G133">
        <f>AVERAGE(C133:E133)</f>
        <v>0.11740073867335032</v>
      </c>
      <c r="H133">
        <f>STDEV(C133:E133)</f>
        <v>0.002663441380303405</v>
      </c>
      <c r="I133">
        <f>(B133*B4+C133*C4+D133*D4+E133*E4+F133*F4)/SUM(B4:F4)</f>
        <v>0.11280389309393203</v>
      </c>
    </row>
    <row r="134" spans="1:9" ht="12.75">
      <c r="A134" t="s">
        <v>93</v>
      </c>
      <c r="B134">
        <f>B94*10000/B62</f>
        <v>-0.008595766819850656</v>
      </c>
      <c r="C134">
        <f>C94*10000/C62</f>
        <v>-0.012989252679644177</v>
      </c>
      <c r="D134">
        <f>D94*10000/D62</f>
        <v>-0.009376900637513277</v>
      </c>
      <c r="E134">
        <f>E94*10000/E62</f>
        <v>-0.016193235883861675</v>
      </c>
      <c r="F134">
        <f>F94*10000/F62</f>
        <v>-0.04783530813220439</v>
      </c>
      <c r="G134">
        <f>AVERAGE(C134:E134)</f>
        <v>-0.012853129733673044</v>
      </c>
      <c r="H134">
        <f>STDEV(C134:E134)</f>
        <v>0.0034102058061014095</v>
      </c>
      <c r="I134">
        <f>(B134*B4+C134*C4+D134*D4+E134*E4+F134*F4)/SUM(B4:F4)</f>
        <v>-0.016910805179067942</v>
      </c>
    </row>
    <row r="135" spans="1:9" ht="12.75">
      <c r="A135" t="s">
        <v>94</v>
      </c>
      <c r="B135">
        <f>B95*10000/B62</f>
        <v>-0.0012322985730121483</v>
      </c>
      <c r="C135">
        <f>C95*10000/C62</f>
        <v>0.0030576605905375687</v>
      </c>
      <c r="D135">
        <f>D95*10000/D62</f>
        <v>-0.002652945086798438</v>
      </c>
      <c r="E135">
        <f>E95*10000/E62</f>
        <v>-0.004278382727737624</v>
      </c>
      <c r="F135">
        <f>F95*10000/F62</f>
        <v>0.0008344881698581472</v>
      </c>
      <c r="G135">
        <f>AVERAGE(C135:E135)</f>
        <v>-0.001291222407999498</v>
      </c>
      <c r="H135">
        <f>STDEV(C135:E135)</f>
        <v>0.0038529338668564046</v>
      </c>
      <c r="I135">
        <f>(B135*B4+C135*C4+D135*D4+E135*E4+F135*F4)/SUM(B4:F4)</f>
        <v>-0.0009984602387921667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2005-01-05T06:04:38Z</cp:lastPrinted>
  <dcterms:created xsi:type="dcterms:W3CDTF">2005-01-05T06:04:38Z</dcterms:created>
  <dcterms:modified xsi:type="dcterms:W3CDTF">2005-01-05T15:50:54Z</dcterms:modified>
  <cp:category/>
  <cp:version/>
  <cp:contentType/>
  <cp:contentStatus/>
</cp:coreProperties>
</file>