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<sst xmlns="http://schemas.openxmlformats.org/spreadsheetml/2006/main" count="204" uniqueCount="98">
  <si>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04/01/2005       08:30:31</t>
  </si>
  <si>
    <t>LISSNER</t>
  </si>
  <si>
    <t>HCMQAP449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</si>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</sst>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</v>
      </c>
      <c r="D4" s="12">
        <v>-0.003752</v>
      </c>
      <c r="E4" s="12">
        <v>-0.003752</v>
      </c>
      <c r="F4" s="24">
        <v>-0.00208</v>
      </c>
      <c r="G4" s="34">
        <v>-0.011696</v>
      </c>
    </row>
    <row r="5" spans="1:7" ht="12.75" thickBot="1">
      <c r="A5" s="44" t="s">
        <v>13</v>
      </c>
      <c r="B5" s="45">
        <v>1.717456</v>
      </c>
      <c r="C5" s="46">
        <v>1.67708</v>
      </c>
      <c r="D5" s="46">
        <v>-0.259465</v>
      </c>
      <c r="E5" s="46">
        <v>-0.938322</v>
      </c>
      <c r="F5" s="47">
        <v>-2.660109</v>
      </c>
      <c r="G5" s="48">
        <v>5.984592</v>
      </c>
    </row>
    <row r="6" spans="1:7" ht="12.75" thickTop="1">
      <c r="A6" s="6" t="s">
        <v>14</v>
      </c>
      <c r="B6" s="39">
        <v>60.60087</v>
      </c>
      <c r="C6" s="40">
        <v>-55.49301</v>
      </c>
      <c r="D6" s="40">
        <v>-25.03473</v>
      </c>
      <c r="E6" s="40">
        <v>-19.26903</v>
      </c>
      <c r="F6" s="41">
        <v>114.0319</v>
      </c>
      <c r="G6" s="42">
        <v>-0.005745745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2.409621</v>
      </c>
      <c r="C8" s="13">
        <v>0.531765</v>
      </c>
      <c r="D8" s="13">
        <v>1.062822</v>
      </c>
      <c r="E8" s="13">
        <v>0.5647921</v>
      </c>
      <c r="F8" s="25">
        <v>-1.66831</v>
      </c>
      <c r="G8" s="35">
        <v>0.6466307</v>
      </c>
    </row>
    <row r="9" spans="1:7" ht="12">
      <c r="A9" s="20" t="s">
        <v>17</v>
      </c>
      <c r="B9" s="29">
        <v>0.2386733</v>
      </c>
      <c r="C9" s="13">
        <v>0.3324236</v>
      </c>
      <c r="D9" s="13">
        <v>-0.02665182</v>
      </c>
      <c r="E9" s="13">
        <v>-0.2322055</v>
      </c>
      <c r="F9" s="25">
        <v>-1.451999</v>
      </c>
      <c r="G9" s="35">
        <v>-0.1412725</v>
      </c>
    </row>
    <row r="10" spans="1:7" ht="12">
      <c r="A10" s="20" t="s">
        <v>18</v>
      </c>
      <c r="B10" s="29">
        <v>1.038523</v>
      </c>
      <c r="C10" s="13">
        <v>-0.09724783</v>
      </c>
      <c r="D10" s="13">
        <v>0.1236559</v>
      </c>
      <c r="E10" s="13">
        <v>0.6727029</v>
      </c>
      <c r="F10" s="25">
        <v>0.03348219</v>
      </c>
      <c r="G10" s="35">
        <v>0.3233366</v>
      </c>
    </row>
    <row r="11" spans="1:7" ht="12">
      <c r="A11" s="21" t="s">
        <v>19</v>
      </c>
      <c r="B11" s="31">
        <v>3.629833</v>
      </c>
      <c r="C11" s="15">
        <v>2.376362</v>
      </c>
      <c r="D11" s="15">
        <v>2.173675</v>
      </c>
      <c r="E11" s="15">
        <v>1.947888</v>
      </c>
      <c r="F11" s="27">
        <v>14.2253</v>
      </c>
      <c r="G11" s="37">
        <v>3.986226</v>
      </c>
    </row>
    <row r="12" spans="1:7" ht="12">
      <c r="A12" s="20" t="s">
        <v>20</v>
      </c>
      <c r="B12" s="29">
        <v>0.1343184</v>
      </c>
      <c r="C12" s="13">
        <v>0.00489404</v>
      </c>
      <c r="D12" s="13">
        <v>-0.350296</v>
      </c>
      <c r="E12" s="13">
        <v>-0.02488147</v>
      </c>
      <c r="F12" s="25">
        <v>-0.04849392</v>
      </c>
      <c r="G12" s="35">
        <v>-0.07605301</v>
      </c>
    </row>
    <row r="13" spans="1:7" ht="12">
      <c r="A13" s="20" t="s">
        <v>21</v>
      </c>
      <c r="B13" s="29">
        <v>-0.1530054</v>
      </c>
      <c r="C13" s="13">
        <v>0.08990871</v>
      </c>
      <c r="D13" s="13">
        <v>-0.1099419</v>
      </c>
      <c r="E13" s="13">
        <v>-0.01186871</v>
      </c>
      <c r="F13" s="25">
        <v>0.05357988</v>
      </c>
      <c r="G13" s="35">
        <v>-0.02273605</v>
      </c>
    </row>
    <row r="14" spans="1:7" ht="12">
      <c r="A14" s="20" t="s">
        <v>22</v>
      </c>
      <c r="B14" s="29">
        <v>0.01162382</v>
      </c>
      <c r="C14" s="13">
        <v>-0.0734309</v>
      </c>
      <c r="D14" s="13">
        <v>-0.09881215</v>
      </c>
      <c r="E14" s="13">
        <v>-0.07886802</v>
      </c>
      <c r="F14" s="25">
        <v>-0.06315714</v>
      </c>
      <c r="G14" s="35">
        <v>-0.06713622</v>
      </c>
    </row>
    <row r="15" spans="1:7" ht="12">
      <c r="A15" s="21" t="s">
        <v>23</v>
      </c>
      <c r="B15" s="31">
        <v>-0.3443908</v>
      </c>
      <c r="C15" s="15">
        <v>-0.07649487</v>
      </c>
      <c r="D15" s="15">
        <v>-0.02025583</v>
      </c>
      <c r="E15" s="15">
        <v>-0.1161227</v>
      </c>
      <c r="F15" s="27">
        <v>-0.3449419</v>
      </c>
      <c r="G15" s="37">
        <v>-0.1471388</v>
      </c>
    </row>
    <row r="16" spans="1:7" ht="12">
      <c r="A16" s="20" t="s">
        <v>24</v>
      </c>
      <c r="B16" s="29">
        <v>-0.03493845</v>
      </c>
      <c r="C16" s="13">
        <v>0.01463863</v>
      </c>
      <c r="D16" s="13">
        <v>0.005259937</v>
      </c>
      <c r="E16" s="13">
        <v>0.02069143</v>
      </c>
      <c r="F16" s="25">
        <v>-0.0222723</v>
      </c>
      <c r="G16" s="35">
        <v>0.001723324</v>
      </c>
    </row>
    <row r="17" spans="1:7" ht="12">
      <c r="A17" s="20" t="s">
        <v>25</v>
      </c>
      <c r="B17" s="29">
        <v>-0.05598007</v>
      </c>
      <c r="C17" s="13">
        <v>-0.03646947</v>
      </c>
      <c r="D17" s="13">
        <v>-0.03753116</v>
      </c>
      <c r="E17" s="13">
        <v>-0.04287347</v>
      </c>
      <c r="F17" s="25">
        <v>-0.06187246</v>
      </c>
      <c r="G17" s="35">
        <v>-0.04448194</v>
      </c>
    </row>
    <row r="18" spans="1:7" ht="12">
      <c r="A18" s="20" t="s">
        <v>26</v>
      </c>
      <c r="B18" s="29">
        <v>0.002026846</v>
      </c>
      <c r="C18" s="13">
        <v>0.02676797</v>
      </c>
      <c r="D18" s="13">
        <v>0.03209095</v>
      </c>
      <c r="E18" s="13">
        <v>0.01322112</v>
      </c>
      <c r="F18" s="25">
        <v>-0.04049637</v>
      </c>
      <c r="G18" s="35">
        <v>0.01224534</v>
      </c>
    </row>
    <row r="19" spans="1:7" ht="12">
      <c r="A19" s="21" t="s">
        <v>27</v>
      </c>
      <c r="B19" s="31">
        <v>-0.205432</v>
      </c>
      <c r="C19" s="15">
        <v>-0.1878538</v>
      </c>
      <c r="D19" s="15">
        <v>-0.203975</v>
      </c>
      <c r="E19" s="15">
        <v>-0.1962989</v>
      </c>
      <c r="F19" s="27">
        <v>-0.1528706</v>
      </c>
      <c r="G19" s="37">
        <v>-0.1916498</v>
      </c>
    </row>
    <row r="20" spans="1:7" ht="12.75" thickBot="1">
      <c r="A20" s="44" t="s">
        <v>28</v>
      </c>
      <c r="B20" s="45">
        <v>-0.004544193</v>
      </c>
      <c r="C20" s="46">
        <v>0.001309931</v>
      </c>
      <c r="D20" s="46">
        <v>0.005155674</v>
      </c>
      <c r="E20" s="46">
        <v>-0.00490027</v>
      </c>
      <c r="F20" s="47">
        <v>0.002482665</v>
      </c>
      <c r="G20" s="48">
        <v>4.793212E-05</v>
      </c>
    </row>
    <row r="21" spans="1:7" ht="12.75" thickTop="1">
      <c r="A21" s="6" t="s">
        <v>29</v>
      </c>
      <c r="B21" s="39">
        <v>-37.12196</v>
      </c>
      <c r="C21" s="40">
        <v>37.52232</v>
      </c>
      <c r="D21" s="40">
        <v>5.345257</v>
      </c>
      <c r="E21" s="40">
        <v>34.70656</v>
      </c>
      <c r="F21" s="41">
        <v>-99.49827</v>
      </c>
      <c r="G21" s="43">
        <v>0.006023908</v>
      </c>
    </row>
    <row r="22" spans="1:7" ht="12">
      <c r="A22" s="20" t="s">
        <v>30</v>
      </c>
      <c r="B22" s="29">
        <v>34.34925</v>
      </c>
      <c r="C22" s="13">
        <v>33.54172</v>
      </c>
      <c r="D22" s="13">
        <v>-5.189301</v>
      </c>
      <c r="E22" s="13">
        <v>-18.76646</v>
      </c>
      <c r="F22" s="25">
        <v>-53.20269</v>
      </c>
      <c r="G22" s="36">
        <v>0</v>
      </c>
    </row>
    <row r="23" spans="1:7" ht="12">
      <c r="A23" s="20" t="s">
        <v>31</v>
      </c>
      <c r="B23" s="29">
        <v>1.210897</v>
      </c>
      <c r="C23" s="13">
        <v>1.661181</v>
      </c>
      <c r="D23" s="13">
        <v>1.861387</v>
      </c>
      <c r="E23" s="13">
        <v>1.843628</v>
      </c>
      <c r="F23" s="25">
        <v>9.811181</v>
      </c>
      <c r="G23" s="35">
        <v>2.774552</v>
      </c>
    </row>
    <row r="24" spans="1:7" ht="12">
      <c r="A24" s="20" t="s">
        <v>32</v>
      </c>
      <c r="B24" s="29">
        <v>1.388892</v>
      </c>
      <c r="C24" s="13">
        <v>3.280989</v>
      </c>
      <c r="D24" s="13">
        <v>2.029055</v>
      </c>
      <c r="E24" s="13">
        <v>-2.068431</v>
      </c>
      <c r="F24" s="25">
        <v>2.735158</v>
      </c>
      <c r="G24" s="35">
        <v>1.345551</v>
      </c>
    </row>
    <row r="25" spans="1:7" ht="12">
      <c r="A25" s="20" t="s">
        <v>33</v>
      </c>
      <c r="B25" s="29">
        <v>-0.07140684</v>
      </c>
      <c r="C25" s="13">
        <v>0.4388417</v>
      </c>
      <c r="D25" s="13">
        <v>0.05172254</v>
      </c>
      <c r="E25" s="13">
        <v>0.5922641</v>
      </c>
      <c r="F25" s="25">
        <v>-1.142527</v>
      </c>
      <c r="G25" s="35">
        <v>0.09773731</v>
      </c>
    </row>
    <row r="26" spans="1:7" ht="12">
      <c r="A26" s="21" t="s">
        <v>34</v>
      </c>
      <c r="B26" s="31">
        <v>2.105495</v>
      </c>
      <c r="C26" s="15">
        <v>0.7037167</v>
      </c>
      <c r="D26" s="15">
        <v>0.4987026</v>
      </c>
      <c r="E26" s="15">
        <v>-0.2675549</v>
      </c>
      <c r="F26" s="27">
        <v>0.2368527</v>
      </c>
      <c r="G26" s="37">
        <v>0.5616003</v>
      </c>
    </row>
    <row r="27" spans="1:7" ht="12">
      <c r="A27" s="20" t="s">
        <v>35</v>
      </c>
      <c r="B27" s="29">
        <v>0.4256395</v>
      </c>
      <c r="C27" s="13">
        <v>-0.07156358</v>
      </c>
      <c r="D27" s="13">
        <v>0.09507866</v>
      </c>
      <c r="E27" s="13">
        <v>0.1129799</v>
      </c>
      <c r="F27" s="25">
        <v>0.4265135</v>
      </c>
      <c r="G27" s="35">
        <v>0.1514688</v>
      </c>
    </row>
    <row r="28" spans="1:7" ht="12">
      <c r="A28" s="20" t="s">
        <v>36</v>
      </c>
      <c r="B28" s="29">
        <v>-0.02454404</v>
      </c>
      <c r="C28" s="13">
        <v>0.591375</v>
      </c>
      <c r="D28" s="13">
        <v>0.001461585</v>
      </c>
      <c r="E28" s="13">
        <v>-0.4032774</v>
      </c>
      <c r="F28" s="25">
        <v>0.1012754</v>
      </c>
      <c r="G28" s="35">
        <v>0.05546082</v>
      </c>
    </row>
    <row r="29" spans="1:7" ht="12">
      <c r="A29" s="20" t="s">
        <v>37</v>
      </c>
      <c r="B29" s="29">
        <v>0.1925861</v>
      </c>
      <c r="C29" s="13">
        <v>0.005146003</v>
      </c>
      <c r="D29" s="13">
        <v>-0.04633116</v>
      </c>
      <c r="E29" s="13">
        <v>-0.02417002</v>
      </c>
      <c r="F29" s="25">
        <v>-0.06750807</v>
      </c>
      <c r="G29" s="35">
        <v>0.003219239</v>
      </c>
    </row>
    <row r="30" spans="1:7" ht="12">
      <c r="A30" s="21" t="s">
        <v>38</v>
      </c>
      <c r="B30" s="31">
        <v>0.3359499</v>
      </c>
      <c r="C30" s="15">
        <v>0.1805562</v>
      </c>
      <c r="D30" s="15">
        <v>0.2069175</v>
      </c>
      <c r="E30" s="15">
        <v>-0.01682289</v>
      </c>
      <c r="F30" s="27">
        <v>0.2308775</v>
      </c>
      <c r="G30" s="37">
        <v>0.1686779</v>
      </c>
    </row>
    <row r="31" spans="1:7" ht="12">
      <c r="A31" s="20" t="s">
        <v>39</v>
      </c>
      <c r="B31" s="29">
        <v>0.005046837</v>
      </c>
      <c r="C31" s="13">
        <v>-0.03470997</v>
      </c>
      <c r="D31" s="13">
        <v>-0.01438422</v>
      </c>
      <c r="E31" s="13">
        <v>-0.01147655</v>
      </c>
      <c r="F31" s="25">
        <v>-0.0181547</v>
      </c>
      <c r="G31" s="35">
        <v>-0.01625576</v>
      </c>
    </row>
    <row r="32" spans="1:7" ht="12">
      <c r="A32" s="20" t="s">
        <v>40</v>
      </c>
      <c r="B32" s="29">
        <v>0.004719794</v>
      </c>
      <c r="C32" s="13">
        <v>0.05645069</v>
      </c>
      <c r="D32" s="13">
        <v>-0.003353005</v>
      </c>
      <c r="E32" s="13">
        <v>-0.02588991</v>
      </c>
      <c r="F32" s="25">
        <v>0.01627658</v>
      </c>
      <c r="G32" s="35">
        <v>0.009397325</v>
      </c>
    </row>
    <row r="33" spans="1:7" ht="12">
      <c r="A33" s="20" t="s">
        <v>41</v>
      </c>
      <c r="B33" s="29">
        <v>0.1327842</v>
      </c>
      <c r="C33" s="13">
        <v>0.09296315</v>
      </c>
      <c r="D33" s="13">
        <v>0.1213763</v>
      </c>
      <c r="E33" s="13">
        <v>0.108568</v>
      </c>
      <c r="F33" s="25">
        <v>0.09579917</v>
      </c>
      <c r="G33" s="35">
        <v>0.1097064</v>
      </c>
    </row>
    <row r="34" spans="1:7" ht="12">
      <c r="A34" s="21" t="s">
        <v>42</v>
      </c>
      <c r="B34" s="31">
        <v>0.008394162</v>
      </c>
      <c r="C34" s="15">
        <v>0.003637682</v>
      </c>
      <c r="D34" s="15">
        <v>0.005447344</v>
      </c>
      <c r="E34" s="15">
        <v>0.0003520325</v>
      </c>
      <c r="F34" s="27">
        <v>-0.03316867</v>
      </c>
      <c r="G34" s="37">
        <v>-0.0009092834</v>
      </c>
    </row>
    <row r="35" spans="1:7" ht="12.75" thickBot="1">
      <c r="A35" s="22" t="s">
        <v>43</v>
      </c>
      <c r="B35" s="32">
        <v>0.0006913074</v>
      </c>
      <c r="C35" s="16">
        <v>-0.0009855337</v>
      </c>
      <c r="D35" s="16">
        <v>-0.00456496</v>
      </c>
      <c r="E35" s="16">
        <v>-0.002427564</v>
      </c>
      <c r="F35" s="28">
        <v>0.002009913</v>
      </c>
      <c r="G35" s="38">
        <v>-0.001550956</v>
      </c>
    </row>
    <row r="36" spans="1:7" ht="12">
      <c r="A36" s="4" t="s">
        <v>44</v>
      </c>
      <c r="B36" s="3">
        <v>19.40613</v>
      </c>
      <c r="C36" s="3">
        <v>19.41223</v>
      </c>
      <c r="D36" s="3">
        <v>19.42749</v>
      </c>
      <c r="E36" s="3">
        <v>19.43359</v>
      </c>
      <c r="F36" s="3">
        <v>19.4519</v>
      </c>
      <c r="G36" s="3"/>
    </row>
    <row r="37" spans="1:6" ht="12">
      <c r="A37" s="4" t="s">
        <v>45</v>
      </c>
      <c r="B37" s="2">
        <v>-0.1500448</v>
      </c>
      <c r="C37" s="2">
        <v>-0.03204346</v>
      </c>
      <c r="D37" s="2">
        <v>0.03051758</v>
      </c>
      <c r="E37" s="2">
        <v>0.07273356</v>
      </c>
      <c r="F37" s="2">
        <v>0.1103719</v>
      </c>
    </row>
    <row r="38" spans="1:7" ht="12">
      <c r="A38" s="4" t="s">
        <v>53</v>
      </c>
      <c r="B38" s="2">
        <v>-0.0001028035</v>
      </c>
      <c r="C38" s="2">
        <v>9.412309E-05</v>
      </c>
      <c r="D38" s="2">
        <v>4.256374E-05</v>
      </c>
      <c r="E38" s="2">
        <v>3.286796E-05</v>
      </c>
      <c r="F38" s="2">
        <v>-0.0001947487</v>
      </c>
      <c r="G38" s="2">
        <v>0.000193199</v>
      </c>
    </row>
    <row r="39" spans="1:7" ht="12.75" thickBot="1">
      <c r="A39" s="4" t="s">
        <v>54</v>
      </c>
      <c r="B39" s="2">
        <v>6.346045E-05</v>
      </c>
      <c r="C39" s="2">
        <v>-6.410366E-05</v>
      </c>
      <c r="D39" s="2">
        <v>0</v>
      </c>
      <c r="E39" s="2">
        <v>-5.893946E-05</v>
      </c>
      <c r="F39" s="2">
        <v>0.0001681109</v>
      </c>
      <c r="G39" s="2">
        <v>0.001116381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3.117695</v>
      </c>
      <c r="F40" s="17" t="s">
        <v>48</v>
      </c>
      <c r="G40" s="8">
        <v>55.015703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</v>
      </c>
      <c r="D4">
        <v>0.003752</v>
      </c>
      <c r="E4">
        <v>0.003752</v>
      </c>
      <c r="F4">
        <v>0.00208</v>
      </c>
      <c r="G4">
        <v>0.011696</v>
      </c>
    </row>
    <row r="5" spans="1:7" ht="12.75">
      <c r="A5" t="s">
        <v>13</v>
      </c>
      <c r="B5">
        <v>1.717456</v>
      </c>
      <c r="C5">
        <v>1.67708</v>
      </c>
      <c r="D5">
        <v>-0.259465</v>
      </c>
      <c r="E5">
        <v>-0.938322</v>
      </c>
      <c r="F5">
        <v>-2.660109</v>
      </c>
      <c r="G5">
        <v>5.984592</v>
      </c>
    </row>
    <row r="6" spans="1:7" ht="12.75">
      <c r="A6" t="s">
        <v>14</v>
      </c>
      <c r="B6" s="49">
        <v>60.60087</v>
      </c>
      <c r="C6" s="49">
        <v>-55.49301</v>
      </c>
      <c r="D6" s="49">
        <v>-25.03473</v>
      </c>
      <c r="E6" s="49">
        <v>-19.26903</v>
      </c>
      <c r="F6" s="49">
        <v>114.0319</v>
      </c>
      <c r="G6" s="49">
        <v>-0.005745745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2.409621</v>
      </c>
      <c r="C8" s="49">
        <v>0.531765</v>
      </c>
      <c r="D8" s="49">
        <v>1.062822</v>
      </c>
      <c r="E8" s="49">
        <v>0.5647921</v>
      </c>
      <c r="F8" s="49">
        <v>-1.66831</v>
      </c>
      <c r="G8" s="49">
        <v>0.6466307</v>
      </c>
    </row>
    <row r="9" spans="1:7" ht="12.75">
      <c r="A9" t="s">
        <v>17</v>
      </c>
      <c r="B9" s="49">
        <v>0.2386733</v>
      </c>
      <c r="C9" s="49">
        <v>0.3324236</v>
      </c>
      <c r="D9" s="49">
        <v>-0.02665182</v>
      </c>
      <c r="E9" s="49">
        <v>-0.2322055</v>
      </c>
      <c r="F9" s="49">
        <v>-1.451999</v>
      </c>
      <c r="G9" s="49">
        <v>-0.1412725</v>
      </c>
    </row>
    <row r="10" spans="1:7" ht="12.75">
      <c r="A10" t="s">
        <v>18</v>
      </c>
      <c r="B10" s="49">
        <v>1.038523</v>
      </c>
      <c r="C10" s="49">
        <v>-0.09724783</v>
      </c>
      <c r="D10" s="49">
        <v>0.1236559</v>
      </c>
      <c r="E10" s="49">
        <v>0.6727029</v>
      </c>
      <c r="F10" s="49">
        <v>0.03348219</v>
      </c>
      <c r="G10" s="49">
        <v>0.3233366</v>
      </c>
    </row>
    <row r="11" spans="1:7" ht="12.75">
      <c r="A11" t="s">
        <v>19</v>
      </c>
      <c r="B11" s="49">
        <v>3.629833</v>
      </c>
      <c r="C11" s="49">
        <v>2.376362</v>
      </c>
      <c r="D11" s="49">
        <v>2.173675</v>
      </c>
      <c r="E11" s="49">
        <v>1.947888</v>
      </c>
      <c r="F11" s="49">
        <v>14.2253</v>
      </c>
      <c r="G11" s="49">
        <v>3.986226</v>
      </c>
    </row>
    <row r="12" spans="1:7" ht="12.75">
      <c r="A12" t="s">
        <v>20</v>
      </c>
      <c r="B12" s="49">
        <v>0.1343184</v>
      </c>
      <c r="C12" s="49">
        <v>0.00489404</v>
      </c>
      <c r="D12" s="49">
        <v>-0.350296</v>
      </c>
      <c r="E12" s="49">
        <v>-0.02488147</v>
      </c>
      <c r="F12" s="49">
        <v>-0.04849392</v>
      </c>
      <c r="G12" s="49">
        <v>-0.07605301</v>
      </c>
    </row>
    <row r="13" spans="1:7" ht="12.75">
      <c r="A13" t="s">
        <v>21</v>
      </c>
      <c r="B13" s="49">
        <v>-0.1530054</v>
      </c>
      <c r="C13" s="49">
        <v>0.08990871</v>
      </c>
      <c r="D13" s="49">
        <v>-0.1099419</v>
      </c>
      <c r="E13" s="49">
        <v>-0.01186871</v>
      </c>
      <c r="F13" s="49">
        <v>0.05357988</v>
      </c>
      <c r="G13" s="49">
        <v>-0.02273605</v>
      </c>
    </row>
    <row r="14" spans="1:7" ht="12.75">
      <c r="A14" t="s">
        <v>22</v>
      </c>
      <c r="B14" s="49">
        <v>0.01162382</v>
      </c>
      <c r="C14" s="49">
        <v>-0.0734309</v>
      </c>
      <c r="D14" s="49">
        <v>-0.09881215</v>
      </c>
      <c r="E14" s="49">
        <v>-0.07886802</v>
      </c>
      <c r="F14" s="49">
        <v>-0.06315714</v>
      </c>
      <c r="G14" s="49">
        <v>-0.06713622</v>
      </c>
    </row>
    <row r="15" spans="1:7" ht="12.75">
      <c r="A15" t="s">
        <v>23</v>
      </c>
      <c r="B15" s="49">
        <v>-0.3443908</v>
      </c>
      <c r="C15" s="49">
        <v>-0.07649487</v>
      </c>
      <c r="D15" s="49">
        <v>-0.02025583</v>
      </c>
      <c r="E15" s="49">
        <v>-0.1161227</v>
      </c>
      <c r="F15" s="49">
        <v>-0.3449419</v>
      </c>
      <c r="G15" s="49">
        <v>-0.1471388</v>
      </c>
    </row>
    <row r="16" spans="1:7" ht="12.75">
      <c r="A16" t="s">
        <v>24</v>
      </c>
      <c r="B16" s="49">
        <v>-0.03493845</v>
      </c>
      <c r="C16" s="49">
        <v>0.01463863</v>
      </c>
      <c r="D16" s="49">
        <v>0.005259937</v>
      </c>
      <c r="E16" s="49">
        <v>0.02069143</v>
      </c>
      <c r="F16" s="49">
        <v>-0.0222723</v>
      </c>
      <c r="G16" s="49">
        <v>0.001723324</v>
      </c>
    </row>
    <row r="17" spans="1:7" ht="12.75">
      <c r="A17" t="s">
        <v>25</v>
      </c>
      <c r="B17" s="49">
        <v>-0.05598007</v>
      </c>
      <c r="C17" s="49">
        <v>-0.03646947</v>
      </c>
      <c r="D17" s="49">
        <v>-0.03753116</v>
      </c>
      <c r="E17" s="49">
        <v>-0.04287347</v>
      </c>
      <c r="F17" s="49">
        <v>-0.06187246</v>
      </c>
      <c r="G17" s="49">
        <v>-0.04448194</v>
      </c>
    </row>
    <row r="18" spans="1:7" ht="12.75">
      <c r="A18" t="s">
        <v>26</v>
      </c>
      <c r="B18" s="49">
        <v>0.002026846</v>
      </c>
      <c r="C18" s="49">
        <v>0.02676797</v>
      </c>
      <c r="D18" s="49">
        <v>0.03209095</v>
      </c>
      <c r="E18" s="49">
        <v>0.01322112</v>
      </c>
      <c r="F18" s="49">
        <v>-0.04049637</v>
      </c>
      <c r="G18" s="49">
        <v>0.01224534</v>
      </c>
    </row>
    <row r="19" spans="1:7" ht="12.75">
      <c r="A19" t="s">
        <v>27</v>
      </c>
      <c r="B19" s="49">
        <v>-0.205432</v>
      </c>
      <c r="C19" s="49">
        <v>-0.1878538</v>
      </c>
      <c r="D19" s="49">
        <v>-0.203975</v>
      </c>
      <c r="E19" s="49">
        <v>-0.1962989</v>
      </c>
      <c r="F19" s="49">
        <v>-0.1528706</v>
      </c>
      <c r="G19" s="49">
        <v>-0.1916498</v>
      </c>
    </row>
    <row r="20" spans="1:7" ht="12.75">
      <c r="A20" t="s">
        <v>28</v>
      </c>
      <c r="B20" s="49">
        <v>-0.004544193</v>
      </c>
      <c r="C20" s="49">
        <v>0.001309931</v>
      </c>
      <c r="D20" s="49">
        <v>0.005155674</v>
      </c>
      <c r="E20" s="49">
        <v>-0.00490027</v>
      </c>
      <c r="F20" s="49">
        <v>0.002482665</v>
      </c>
      <c r="G20" s="49">
        <v>4.793212E-05</v>
      </c>
    </row>
    <row r="21" spans="1:7" ht="12.75">
      <c r="A21" t="s">
        <v>29</v>
      </c>
      <c r="B21" s="49">
        <v>-37.12196</v>
      </c>
      <c r="C21" s="49">
        <v>37.52232</v>
      </c>
      <c r="D21" s="49">
        <v>5.345257</v>
      </c>
      <c r="E21" s="49">
        <v>34.70656</v>
      </c>
      <c r="F21" s="49">
        <v>-99.49827</v>
      </c>
      <c r="G21" s="49">
        <v>0.006023908</v>
      </c>
    </row>
    <row r="22" spans="1:7" ht="12.75">
      <c r="A22" t="s">
        <v>30</v>
      </c>
      <c r="B22" s="49">
        <v>34.34925</v>
      </c>
      <c r="C22" s="49">
        <v>33.54172</v>
      </c>
      <c r="D22" s="49">
        <v>-5.189301</v>
      </c>
      <c r="E22" s="49">
        <v>-18.76646</v>
      </c>
      <c r="F22" s="49">
        <v>-53.20269</v>
      </c>
      <c r="G22" s="49">
        <v>0</v>
      </c>
    </row>
    <row r="23" spans="1:7" ht="12.75">
      <c r="A23" t="s">
        <v>31</v>
      </c>
      <c r="B23" s="49">
        <v>1.210897</v>
      </c>
      <c r="C23" s="49">
        <v>1.661181</v>
      </c>
      <c r="D23" s="49">
        <v>1.861387</v>
      </c>
      <c r="E23" s="49">
        <v>1.843628</v>
      </c>
      <c r="F23" s="49">
        <v>9.811181</v>
      </c>
      <c r="G23" s="49">
        <v>2.774552</v>
      </c>
    </row>
    <row r="24" spans="1:7" ht="12.75">
      <c r="A24" t="s">
        <v>32</v>
      </c>
      <c r="B24" s="49">
        <v>1.388892</v>
      </c>
      <c r="C24" s="49">
        <v>3.280989</v>
      </c>
      <c r="D24" s="49">
        <v>2.029055</v>
      </c>
      <c r="E24" s="49">
        <v>-2.068431</v>
      </c>
      <c r="F24" s="49">
        <v>2.735158</v>
      </c>
      <c r="G24" s="49">
        <v>1.345551</v>
      </c>
    </row>
    <row r="25" spans="1:7" ht="12.75">
      <c r="A25" t="s">
        <v>33</v>
      </c>
      <c r="B25" s="49">
        <v>-0.07140684</v>
      </c>
      <c r="C25" s="49">
        <v>0.4388417</v>
      </c>
      <c r="D25" s="49">
        <v>0.05172254</v>
      </c>
      <c r="E25" s="49">
        <v>0.5922641</v>
      </c>
      <c r="F25" s="49">
        <v>-1.142527</v>
      </c>
      <c r="G25" s="49">
        <v>0.09773731</v>
      </c>
    </row>
    <row r="26" spans="1:7" ht="12.75">
      <c r="A26" t="s">
        <v>34</v>
      </c>
      <c r="B26" s="49">
        <v>2.105495</v>
      </c>
      <c r="C26" s="49">
        <v>0.7037167</v>
      </c>
      <c r="D26" s="49">
        <v>0.4987026</v>
      </c>
      <c r="E26" s="49">
        <v>-0.2675549</v>
      </c>
      <c r="F26" s="49">
        <v>0.2368527</v>
      </c>
      <c r="G26" s="49">
        <v>0.5616003</v>
      </c>
    </row>
    <row r="27" spans="1:7" ht="12.75">
      <c r="A27" t="s">
        <v>35</v>
      </c>
      <c r="B27" s="49">
        <v>0.4256395</v>
      </c>
      <c r="C27" s="49">
        <v>-0.07156358</v>
      </c>
      <c r="D27" s="49">
        <v>0.09507866</v>
      </c>
      <c r="E27" s="49">
        <v>0.1129799</v>
      </c>
      <c r="F27" s="49">
        <v>0.4265135</v>
      </c>
      <c r="G27" s="49">
        <v>0.1514688</v>
      </c>
    </row>
    <row r="28" spans="1:7" ht="12.75">
      <c r="A28" t="s">
        <v>36</v>
      </c>
      <c r="B28" s="49">
        <v>-0.02454404</v>
      </c>
      <c r="C28" s="49">
        <v>0.591375</v>
      </c>
      <c r="D28" s="49">
        <v>0.001461585</v>
      </c>
      <c r="E28" s="49">
        <v>-0.4032774</v>
      </c>
      <c r="F28" s="49">
        <v>0.1012754</v>
      </c>
      <c r="G28" s="49">
        <v>0.05546082</v>
      </c>
    </row>
    <row r="29" spans="1:7" ht="12.75">
      <c r="A29" t="s">
        <v>37</v>
      </c>
      <c r="B29" s="49">
        <v>0.1925861</v>
      </c>
      <c r="C29" s="49">
        <v>0.005146003</v>
      </c>
      <c r="D29" s="49">
        <v>-0.04633116</v>
      </c>
      <c r="E29" s="49">
        <v>-0.02417002</v>
      </c>
      <c r="F29" s="49">
        <v>-0.06750807</v>
      </c>
      <c r="G29" s="49">
        <v>0.003219239</v>
      </c>
    </row>
    <row r="30" spans="1:7" ht="12.75">
      <c r="A30" t="s">
        <v>38</v>
      </c>
      <c r="B30" s="49">
        <v>0.3359499</v>
      </c>
      <c r="C30" s="49">
        <v>0.1805562</v>
      </c>
      <c r="D30" s="49">
        <v>0.2069175</v>
      </c>
      <c r="E30" s="49">
        <v>-0.01682289</v>
      </c>
      <c r="F30" s="49">
        <v>0.2308775</v>
      </c>
      <c r="G30" s="49">
        <v>0.1686779</v>
      </c>
    </row>
    <row r="31" spans="1:7" ht="12.75">
      <c r="A31" t="s">
        <v>39</v>
      </c>
      <c r="B31" s="49">
        <v>0.005046837</v>
      </c>
      <c r="C31" s="49">
        <v>-0.03470997</v>
      </c>
      <c r="D31" s="49">
        <v>-0.01438422</v>
      </c>
      <c r="E31" s="49">
        <v>-0.01147655</v>
      </c>
      <c r="F31" s="49">
        <v>-0.0181547</v>
      </c>
      <c r="G31" s="49">
        <v>-0.01625576</v>
      </c>
    </row>
    <row r="32" spans="1:7" ht="12.75">
      <c r="A32" t="s">
        <v>40</v>
      </c>
      <c r="B32" s="49">
        <v>0.004719794</v>
      </c>
      <c r="C32" s="49">
        <v>0.05645069</v>
      </c>
      <c r="D32" s="49">
        <v>-0.003353005</v>
      </c>
      <c r="E32" s="49">
        <v>-0.02588991</v>
      </c>
      <c r="F32" s="49">
        <v>0.01627658</v>
      </c>
      <c r="G32" s="49">
        <v>0.009397325</v>
      </c>
    </row>
    <row r="33" spans="1:7" ht="12.75">
      <c r="A33" t="s">
        <v>41</v>
      </c>
      <c r="B33" s="49">
        <v>0.1327842</v>
      </c>
      <c r="C33" s="49">
        <v>0.09296315</v>
      </c>
      <c r="D33" s="49">
        <v>0.1213763</v>
      </c>
      <c r="E33" s="49">
        <v>0.108568</v>
      </c>
      <c r="F33" s="49">
        <v>0.09579917</v>
      </c>
      <c r="G33" s="49">
        <v>0.1097064</v>
      </c>
    </row>
    <row r="34" spans="1:7" ht="12.75">
      <c r="A34" t="s">
        <v>42</v>
      </c>
      <c r="B34" s="49">
        <v>0.008394162</v>
      </c>
      <c r="C34" s="49">
        <v>0.003637682</v>
      </c>
      <c r="D34" s="49">
        <v>0.005447344</v>
      </c>
      <c r="E34" s="49">
        <v>0.0003520325</v>
      </c>
      <c r="F34" s="49">
        <v>-0.03316867</v>
      </c>
      <c r="G34" s="49">
        <v>-0.0009092834</v>
      </c>
    </row>
    <row r="35" spans="1:7" ht="12.75">
      <c r="A35" t="s">
        <v>43</v>
      </c>
      <c r="B35" s="49">
        <v>0.0006913074</v>
      </c>
      <c r="C35" s="49">
        <v>-0.0009855337</v>
      </c>
      <c r="D35" s="49">
        <v>-0.00456496</v>
      </c>
      <c r="E35" s="49">
        <v>-0.002427564</v>
      </c>
      <c r="F35" s="49">
        <v>0.002009913</v>
      </c>
      <c r="G35" s="49">
        <v>-0.001550956</v>
      </c>
    </row>
    <row r="36" spans="1:6" ht="12.75">
      <c r="A36" t="s">
        <v>44</v>
      </c>
      <c r="B36" s="49">
        <v>19.40613</v>
      </c>
      <c r="C36" s="49">
        <v>19.41223</v>
      </c>
      <c r="D36" s="49">
        <v>19.42749</v>
      </c>
      <c r="E36" s="49">
        <v>19.43359</v>
      </c>
      <c r="F36" s="49">
        <v>19.4519</v>
      </c>
    </row>
    <row r="37" spans="1:6" ht="12.75">
      <c r="A37" t="s">
        <v>45</v>
      </c>
      <c r="B37" s="49">
        <v>-0.1500448</v>
      </c>
      <c r="C37" s="49">
        <v>-0.03204346</v>
      </c>
      <c r="D37" s="49">
        <v>0.03051758</v>
      </c>
      <c r="E37" s="49">
        <v>0.07273356</v>
      </c>
      <c r="F37" s="49">
        <v>0.1103719</v>
      </c>
    </row>
    <row r="38" spans="1:7" ht="12.75">
      <c r="A38" t="s">
        <v>55</v>
      </c>
      <c r="B38" s="49">
        <v>-0.0001028035</v>
      </c>
      <c r="C38" s="49">
        <v>9.412309E-05</v>
      </c>
      <c r="D38" s="49">
        <v>4.256374E-05</v>
      </c>
      <c r="E38" s="49">
        <v>3.286796E-05</v>
      </c>
      <c r="F38" s="49">
        <v>-0.0001947487</v>
      </c>
      <c r="G38" s="49">
        <v>0.000193199</v>
      </c>
    </row>
    <row r="39" spans="1:7" ht="12.75">
      <c r="A39" t="s">
        <v>56</v>
      </c>
      <c r="B39" s="49">
        <v>6.346045E-05</v>
      </c>
      <c r="C39" s="49">
        <v>-6.410366E-05</v>
      </c>
      <c r="D39" s="49">
        <v>0</v>
      </c>
      <c r="E39" s="49">
        <v>-5.893946E-05</v>
      </c>
      <c r="F39" s="49">
        <v>0.0001681109</v>
      </c>
      <c r="G39" s="49">
        <v>0.001116381</v>
      </c>
    </row>
    <row r="40" spans="2:7" ht="12.75">
      <c r="B40" t="s">
        <v>46</v>
      </c>
      <c r="C40">
        <v>-0.003752</v>
      </c>
      <c r="D40" t="s">
        <v>47</v>
      </c>
      <c r="E40">
        <v>3.117695</v>
      </c>
      <c r="F40" t="s">
        <v>48</v>
      </c>
      <c r="G40">
        <v>55.015703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-0.00010280349709900576</v>
      </c>
      <c r="C50">
        <f>-0.017/(C7*C7+C22*C22)*(C21*C22+C6*C7)</f>
        <v>9.41231023351768E-05</v>
      </c>
      <c r="D50">
        <f>-0.017/(D7*D7+D22*D22)*(D21*D22+D6*D7)</f>
        <v>4.2563745023149346E-05</v>
      </c>
      <c r="E50">
        <f>-0.017/(E7*E7+E22*E22)*(E21*E22+E6*E7)</f>
        <v>3.286795952150948E-05</v>
      </c>
      <c r="F50">
        <f>-0.017/(F7*F7+F22*F22)*(F21*F22+F6*F7)</f>
        <v>-0.00019474862544352627</v>
      </c>
      <c r="G50">
        <f>(B50*B$4+C50*C$4+D50*D$4+E50*E$4+F50*F$4)/SUM(B$4:F$4)</f>
        <v>-1.1156412445417196E-07</v>
      </c>
    </row>
    <row r="51" spans="1:7" ht="12.75">
      <c r="A51" t="s">
        <v>59</v>
      </c>
      <c r="B51">
        <f>-0.017/(B7*B7+B22*B22)*(B21*B7-B6*B22)</f>
        <v>6.346045430227282E-05</v>
      </c>
      <c r="C51">
        <f>-0.017/(C7*C7+C22*C22)*(C21*C7-C6*C22)</f>
        <v>-6.410364907440579E-05</v>
      </c>
      <c r="D51">
        <f>-0.017/(D7*D7+D22*D22)*(D21*D7-D6*D22)</f>
        <v>-9.064849291538763E-06</v>
      </c>
      <c r="E51">
        <f>-0.017/(E7*E7+E22*E22)*(E21*E7-E6*E22)</f>
        <v>-5.8939470475235816E-05</v>
      </c>
      <c r="F51">
        <f>-0.017/(F7*F7+F22*F22)*(F21*F7-F6*F22)</f>
        <v>0.0001681109439252602</v>
      </c>
      <c r="G51">
        <f>(B51*B$4+C51*C$4+D51*D$4+E51*E$4+F51*F$4)/SUM(B$4:F$4)</f>
        <v>-1.4484326109991052E-07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9999.961816289504</v>
      </c>
      <c r="C62">
        <f>C7+(2/0.017)*(C8*C50-C23*C51)</f>
        <v>10000.018416368868</v>
      </c>
      <c r="D62">
        <f>D7+(2/0.017)*(D8*D50-D23*D51)</f>
        <v>10000.007307162028</v>
      </c>
      <c r="E62">
        <f>E7+(2/0.017)*(E8*E50-E23*E51)</f>
        <v>10000.014967767289</v>
      </c>
      <c r="F62">
        <f>F7+(2/0.017)*(F8*F50-F23*F51)</f>
        <v>9999.84418049181</v>
      </c>
    </row>
    <row r="63" spans="1:6" ht="12.75">
      <c r="A63" t="s">
        <v>67</v>
      </c>
      <c r="B63">
        <f>B8+(3/0.017)*(B9*B50-B24*B51)</f>
        <v>2.3897369704939497</v>
      </c>
      <c r="C63">
        <f>C8+(3/0.017)*(C9*C50-C24*C51)</f>
        <v>0.5744024308225436</v>
      </c>
      <c r="D63">
        <f>D8+(3/0.017)*(D9*D50-D24*D51)</f>
        <v>1.065867648795593</v>
      </c>
      <c r="E63">
        <f>E8+(3/0.017)*(E9*E50-E24*E51)</f>
        <v>0.541931332559547</v>
      </c>
      <c r="F63">
        <f>F8+(3/0.017)*(F9*F50-F24*F51)</f>
        <v>-1.699551503018121</v>
      </c>
    </row>
    <row r="64" spans="1:6" ht="12.75">
      <c r="A64" t="s">
        <v>68</v>
      </c>
      <c r="B64">
        <f>B9+(4/0.017)*(B10*B50-B25*B51)</f>
        <v>0.21461864453857388</v>
      </c>
      <c r="C64">
        <f>C9+(4/0.017)*(C10*C50-C25*C51)</f>
        <v>0.3368890322073063</v>
      </c>
      <c r="D64">
        <f>D9+(4/0.017)*(D10*D50-D25*D51)</f>
        <v>-0.02530308700510973</v>
      </c>
      <c r="E64">
        <f>E9+(4/0.017)*(E10*E50-E25*E51)</f>
        <v>-0.21878947550054256</v>
      </c>
      <c r="F64">
        <f>F9+(4/0.017)*(F10*F50-F25*F51)</f>
        <v>-1.4083400160115866</v>
      </c>
    </row>
    <row r="65" spans="1:6" ht="12.75">
      <c r="A65" t="s">
        <v>69</v>
      </c>
      <c r="B65">
        <f>B10+(5/0.017)*(B11*B50-B26*B51)</f>
        <v>0.8894714719069003</v>
      </c>
      <c r="C65">
        <f>C10+(5/0.017)*(C11*C50-C26*C51)</f>
        <v>-0.018194485265875193</v>
      </c>
      <c r="D65">
        <f>D10+(5/0.017)*(D11*D50-D26*D51)</f>
        <v>0.15219719775690962</v>
      </c>
      <c r="E65">
        <f>E10+(5/0.017)*(E11*E50-E26*E51)</f>
        <v>0.6868951234727586</v>
      </c>
      <c r="F65">
        <f>F10+(5/0.017)*(F11*F50-F26*F51)</f>
        <v>-0.7930399136735414</v>
      </c>
    </row>
    <row r="66" spans="1:6" ht="12.75">
      <c r="A66" t="s">
        <v>70</v>
      </c>
      <c r="B66">
        <f>B11+(6/0.017)*(B12*B50-B27*B51)</f>
        <v>3.6154260550763286</v>
      </c>
      <c r="C66">
        <f>C11+(6/0.017)*(C12*C50-C27*C51)</f>
        <v>2.3749054666855027</v>
      </c>
      <c r="D66">
        <f>D11+(6/0.017)*(D12*D50-D27*D51)</f>
        <v>2.1687168696813335</v>
      </c>
      <c r="E66">
        <f>E11+(6/0.017)*(E12*E50-E27*E51)</f>
        <v>1.9499495902346646</v>
      </c>
      <c r="F66">
        <f>F11+(6/0.017)*(F12*F50-F27*F51)</f>
        <v>14.203326777828414</v>
      </c>
    </row>
    <row r="67" spans="1:6" ht="12.75">
      <c r="A67" t="s">
        <v>71</v>
      </c>
      <c r="B67">
        <f>B12+(7/0.017)*(B13*B50-B28*B51)</f>
        <v>0.14143660369805397</v>
      </c>
      <c r="C67">
        <f>C12+(7/0.017)*(C13*C50-C28*C51)</f>
        <v>0.023988303252041952</v>
      </c>
      <c r="D67">
        <f>D12+(7/0.017)*(D13*D50-D28*D51)</f>
        <v>-0.3522174135093213</v>
      </c>
      <c r="E67">
        <f>E12+(7/0.017)*(E13*E50-E28*E51)</f>
        <v>-0.03482931687255157</v>
      </c>
      <c r="F67">
        <f>F12+(7/0.017)*(F13*F50-F28*F51)</f>
        <v>-0.05980102455899187</v>
      </c>
    </row>
    <row r="68" spans="1:6" ht="12.75">
      <c r="A68" t="s">
        <v>72</v>
      </c>
      <c r="B68">
        <f>B13+(8/0.017)*(B14*B50-B29*B51)</f>
        <v>-0.1593190803500952</v>
      </c>
      <c r="C68">
        <f>C13+(8/0.017)*(C14*C50-C29*C51)</f>
        <v>0.08681145515538057</v>
      </c>
      <c r="D68">
        <f>D13+(8/0.017)*(D14*D50-D29*D51)</f>
        <v>-0.11211874712503123</v>
      </c>
      <c r="E68">
        <f>E13+(8/0.017)*(E14*E50-E29*E51)</f>
        <v>-0.013758968385448215</v>
      </c>
      <c r="F68">
        <f>F13+(8/0.017)*(F14*F50-F29*F51)</f>
        <v>0.0647086383869256</v>
      </c>
    </row>
    <row r="69" spans="1:6" ht="12.75">
      <c r="A69" t="s">
        <v>73</v>
      </c>
      <c r="B69">
        <f>B14+(9/0.017)*(B15*B50-B30*B51)</f>
        <v>0.019080608705134724</v>
      </c>
      <c r="C69">
        <f>C14+(9/0.017)*(C15*C50-C30*C51)</f>
        <v>-0.07111505345570943</v>
      </c>
      <c r="D69">
        <f>D14+(9/0.017)*(D15*D50-D30*D51)</f>
        <v>-0.09827558483944898</v>
      </c>
      <c r="E69">
        <f>E14+(9/0.017)*(E15*E50-E30*E51)</f>
        <v>-0.08141356328731315</v>
      </c>
      <c r="F69">
        <f>F14+(9/0.017)*(F15*F50-F30*F51)</f>
        <v>-0.04814094365641375</v>
      </c>
    </row>
    <row r="70" spans="1:6" ht="12.75">
      <c r="A70" t="s">
        <v>74</v>
      </c>
      <c r="B70">
        <f>B15+(10/0.017)*(B16*B50-B31*B51)</f>
        <v>-0.34246637630917104</v>
      </c>
      <c r="C70">
        <f>C15+(10/0.017)*(C16*C50-C31*C51)</f>
        <v>-0.07699322439219199</v>
      </c>
      <c r="D70">
        <f>D15+(10/0.017)*(D16*D50-D31*D51)</f>
        <v>-0.020200834805394415</v>
      </c>
      <c r="E70">
        <f>E15+(10/0.017)*(E16*E50-E31*E51)</f>
        <v>-0.116120545115412</v>
      </c>
      <c r="F70">
        <f>F15+(10/0.017)*(F16*F50-F31*F51)</f>
        <v>-0.34059513319756135</v>
      </c>
    </row>
    <row r="71" spans="1:6" ht="12.75">
      <c r="A71" t="s">
        <v>75</v>
      </c>
      <c r="B71">
        <f>B16+(11/0.017)*(B17*B50-B32*B51)</f>
        <v>-0.031408468022568595</v>
      </c>
      <c r="C71">
        <f>C16+(11/0.017)*(C17*C50-C32*C51)</f>
        <v>0.01475903183607838</v>
      </c>
      <c r="D71">
        <f>D16+(11/0.017)*(D17*D50-D32*D51)</f>
        <v>0.0042066150408070725</v>
      </c>
      <c r="E71">
        <f>E16+(11/0.017)*(E17*E50-E32*E51)</f>
        <v>0.01879224695952119</v>
      </c>
      <c r="F71">
        <f>F16+(11/0.017)*(F17*F50-F32*F51)</f>
        <v>-0.016246043622854114</v>
      </c>
    </row>
    <row r="72" spans="1:6" ht="12.75">
      <c r="A72" t="s">
        <v>76</v>
      </c>
      <c r="B72">
        <f>B17+(12/0.017)*(B18*B50-B33*B51)</f>
        <v>-0.0620753023621494</v>
      </c>
      <c r="C72">
        <f>C17+(12/0.017)*(C18*C50-C33*C51)</f>
        <v>-0.03048446186536497</v>
      </c>
      <c r="D72">
        <f>D17+(12/0.017)*(D18*D50-D33*D51)</f>
        <v>-0.035790334907942194</v>
      </c>
      <c r="E72">
        <f>E17+(12/0.017)*(E18*E50-E33*E51)</f>
        <v>-0.03804982882290982</v>
      </c>
      <c r="F72">
        <f>F17+(12/0.017)*(F18*F50-F33*F51)</f>
        <v>-0.06767359635506166</v>
      </c>
    </row>
    <row r="73" spans="1:6" ht="12.75">
      <c r="A73" t="s">
        <v>77</v>
      </c>
      <c r="B73">
        <f>B18+(13/0.017)*(B19*B50-B34*B51)</f>
        <v>0.017769410639204057</v>
      </c>
      <c r="C73">
        <f>C18+(13/0.017)*(C19*C50-C34*C51)</f>
        <v>0.013425233602115637</v>
      </c>
      <c r="D73">
        <f>D18+(13/0.017)*(D19*D50-D34*D51)</f>
        <v>0.02548958017628998</v>
      </c>
      <c r="E73">
        <f>E18+(13/0.017)*(E19*E50-E34*E51)</f>
        <v>0.008303146825158945</v>
      </c>
      <c r="F73">
        <f>F18+(13/0.017)*(F19*F50-F34*F51)</f>
        <v>-0.013466039214044493</v>
      </c>
    </row>
    <row r="74" spans="1:6" ht="12.75">
      <c r="A74" t="s">
        <v>78</v>
      </c>
      <c r="B74">
        <f>B19+(14/0.017)*(B20*B50-B35*B51)</f>
        <v>-0.20508340967628422</v>
      </c>
      <c r="C74">
        <f>C19+(14/0.017)*(C20*C50-C35*C51)</f>
        <v>-0.18780429067743945</v>
      </c>
      <c r="D74">
        <f>D19+(14/0.017)*(D20*D50-D35*D51)</f>
        <v>-0.20382835896071105</v>
      </c>
      <c r="E74">
        <f>E19+(14/0.017)*(E20*E50-E35*E51)</f>
        <v>-0.19654936923399582</v>
      </c>
      <c r="F74">
        <f>F19+(14/0.017)*(F20*F50-F35*F51)</f>
        <v>-0.15354703385585539</v>
      </c>
    </row>
    <row r="75" spans="1:6" ht="12.75">
      <c r="A75" t="s">
        <v>79</v>
      </c>
      <c r="B75" s="49">
        <f>B20</f>
        <v>-0.004544193</v>
      </c>
      <c r="C75" s="49">
        <f>C20</f>
        <v>0.001309931</v>
      </c>
      <c r="D75" s="49">
        <f>D20</f>
        <v>0.005155674</v>
      </c>
      <c r="E75" s="49">
        <f>E20</f>
        <v>-0.00490027</v>
      </c>
      <c r="F75" s="49">
        <f>F20</f>
        <v>0.002482665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34.352594846721125</v>
      </c>
      <c r="C82">
        <f>C22+(2/0.017)*(C8*C51+C23*C50)</f>
        <v>33.5561044038012</v>
      </c>
      <c r="D82">
        <f>D22+(2/0.017)*(D8*D51+D23*D50)</f>
        <v>-5.181113555246627</v>
      </c>
      <c r="E82">
        <f>E22+(2/0.017)*(E8*E51+E23*E50)</f>
        <v>-18.763247324332454</v>
      </c>
      <c r="F82">
        <f>F22+(2/0.017)*(F8*F51+F23*F50)</f>
        <v>-53.460475315598536</v>
      </c>
    </row>
    <row r="83" spans="1:6" ht="12.75">
      <c r="A83" t="s">
        <v>82</v>
      </c>
      <c r="B83">
        <f>B23+(3/0.017)*(B9*B51+B24*B50)</f>
        <v>1.1883728872979393</v>
      </c>
      <c r="C83">
        <f>C23+(3/0.017)*(C9*C51+C24*C50)</f>
        <v>1.7119175819310244</v>
      </c>
      <c r="D83">
        <f>D23+(3/0.017)*(D9*D51+D24*D50)</f>
        <v>1.8766703719511042</v>
      </c>
      <c r="E83">
        <f>E23+(3/0.017)*(E9*E51+E24*E50)</f>
        <v>1.834045816970071</v>
      </c>
      <c r="F83">
        <f>F23+(3/0.017)*(F9*F51+F24*F50)</f>
        <v>9.6741047911754</v>
      </c>
    </row>
    <row r="84" spans="1:6" ht="12.75">
      <c r="A84" t="s">
        <v>83</v>
      </c>
      <c r="B84">
        <f>B24+(4/0.017)*(B10*B51+B25*B50)</f>
        <v>1.4061263562946231</v>
      </c>
      <c r="C84">
        <f>C24+(4/0.017)*(C10*C51+C25*C50)</f>
        <v>3.2921746665895553</v>
      </c>
      <c r="D84">
        <f>D24+(4/0.017)*(D10*D51+D25*D50)</f>
        <v>2.029309254801647</v>
      </c>
      <c r="E84">
        <f>E24+(4/0.017)*(E10*E51+E25*E50)</f>
        <v>-2.0731797624113675</v>
      </c>
      <c r="F84">
        <f>F24+(4/0.017)*(F10*F51+F25*F50)</f>
        <v>2.78883665537593</v>
      </c>
    </row>
    <row r="85" spans="1:6" ht="12.75">
      <c r="A85" t="s">
        <v>84</v>
      </c>
      <c r="B85">
        <f>B25+(5/0.017)*(B11*B51+B26*B50)</f>
        <v>-0.06731901585384978</v>
      </c>
      <c r="C85">
        <f>C25+(5/0.017)*(C11*C51+C26*C50)</f>
        <v>0.41351891271979996</v>
      </c>
      <c r="D85">
        <f>D25+(5/0.017)*(D11*D51+D26*D50)</f>
        <v>0.05217036765441062</v>
      </c>
      <c r="E85">
        <f>E25+(5/0.017)*(E11*E51+E26*E50)</f>
        <v>0.5559107262093977</v>
      </c>
      <c r="F85">
        <f>F25+(5/0.017)*(F11*F51+F26*F50)</f>
        <v>-0.45273233151105396</v>
      </c>
    </row>
    <row r="86" spans="1:6" ht="12.75">
      <c r="A86" t="s">
        <v>85</v>
      </c>
      <c r="B86">
        <f>B26+(6/0.017)*(B12*B51+B27*B50)</f>
        <v>2.0930597097347112</v>
      </c>
      <c r="C86">
        <f>C26+(6/0.017)*(C12*C51+C27*C50)</f>
        <v>0.7012286369459314</v>
      </c>
      <c r="D86">
        <f>D26+(6/0.017)*(D12*D51+D27*D50)</f>
        <v>0.5012516415136982</v>
      </c>
      <c r="E86">
        <f>E26+(6/0.017)*(E12*E51+E27*E50)</f>
        <v>-0.2657266931365683</v>
      </c>
      <c r="F86">
        <f>F26+(6/0.017)*(F12*F51+F27*F50)</f>
        <v>0.20465907299154934</v>
      </c>
    </row>
    <row r="87" spans="1:6" ht="12.75">
      <c r="A87" t="s">
        <v>86</v>
      </c>
      <c r="B87">
        <f>B27+(7/0.017)*(B13*B51+B28*B50)</f>
        <v>0.422680320391274</v>
      </c>
      <c r="C87">
        <f>C27+(7/0.017)*(C13*C51+C28*C50)</f>
        <v>-0.05101710866222067</v>
      </c>
      <c r="D87">
        <f>D27+(7/0.017)*(D13*D51+D28*D50)</f>
        <v>0.0955146435881862</v>
      </c>
      <c r="E87">
        <f>E27+(7/0.017)*(E13*E51+E28*E50)</f>
        <v>0.10781004185672893</v>
      </c>
      <c r="F87">
        <f>F27+(7/0.017)*(F13*F51+F28*F50)</f>
        <v>0.42210107851921835</v>
      </c>
    </row>
    <row r="88" spans="1:6" ht="12.75">
      <c r="A88" t="s">
        <v>87</v>
      </c>
      <c r="B88">
        <f>B28+(8/0.017)*(B14*B51+B29*B50)</f>
        <v>-0.03351386196457929</v>
      </c>
      <c r="C88">
        <f>C28+(8/0.017)*(C14*C51+C29*C50)</f>
        <v>0.5938180806643782</v>
      </c>
      <c r="D88">
        <f>D28+(8/0.017)*(D14*D51+D29*D50)</f>
        <v>0.0009550859727323228</v>
      </c>
      <c r="E88">
        <f>E28+(8/0.017)*(E14*E51+E29*E50)</f>
        <v>-0.40146374348365355</v>
      </c>
      <c r="F88">
        <f>F28+(8/0.017)*(F14*F51+F29*F50)</f>
        <v>0.10246584584368261</v>
      </c>
    </row>
    <row r="89" spans="1:6" ht="12.75">
      <c r="A89" t="s">
        <v>88</v>
      </c>
      <c r="B89">
        <f>B29+(9/0.017)*(B15*B51+B30*B50)</f>
        <v>0.16273150054351412</v>
      </c>
      <c r="C89">
        <f>C29+(9/0.017)*(C15*C51+C30*C50)</f>
        <v>0.016739120054759204</v>
      </c>
      <c r="D89">
        <f>D29+(9/0.017)*(D15*D51+D30*D50)</f>
        <v>-0.041571324834501606</v>
      </c>
      <c r="E89">
        <f>E29+(9/0.017)*(E15*E51+E30*E50)</f>
        <v>-0.020839344269094194</v>
      </c>
      <c r="F89">
        <f>F29+(9/0.017)*(F15*F51+F30*F50)</f>
        <v>-0.12201184985958201</v>
      </c>
    </row>
    <row r="90" spans="1:6" ht="12.75">
      <c r="A90" t="s">
        <v>89</v>
      </c>
      <c r="B90">
        <f>B30+(10/0.017)*(B16*B51+B31*B50)</f>
        <v>0.3343404632926436</v>
      </c>
      <c r="C90">
        <f>C30+(10/0.017)*(C16*C51+C31*C50)</f>
        <v>0.17808243549481706</v>
      </c>
      <c r="D90">
        <f>D30+(10/0.017)*(D16*D51+D31*D50)</f>
        <v>0.20652930775963244</v>
      </c>
      <c r="E90">
        <f>E30+(10/0.017)*(E16*E51+E31*E50)</f>
        <v>-0.017762156299071758</v>
      </c>
      <c r="F90">
        <f>F30+(10/0.017)*(F16*F51+F31*F50)</f>
        <v>0.23075478558467827</v>
      </c>
    </row>
    <row r="91" spans="1:6" ht="12.75">
      <c r="A91" t="s">
        <v>90</v>
      </c>
      <c r="B91">
        <f>B31+(11/0.017)*(B17*B51+B32*B50)</f>
        <v>0.0024341868805023933</v>
      </c>
      <c r="C91">
        <f>C31+(11/0.017)*(C17*C51+C32*C50)</f>
        <v>-0.029759232237395294</v>
      </c>
      <c r="D91">
        <f>D31+(11/0.017)*(D17*D51+D32*D50)</f>
        <v>-0.014256427267540698</v>
      </c>
      <c r="E91">
        <f>E31+(11/0.017)*(E17*E51+E32*E50)</f>
        <v>-0.010392085167132692</v>
      </c>
      <c r="F91">
        <f>F31+(11/0.017)*(F17*F51+F32*F50)</f>
        <v>-0.02693611597591144</v>
      </c>
    </row>
    <row r="92" spans="1:6" ht="12.75">
      <c r="A92" t="s">
        <v>91</v>
      </c>
      <c r="B92">
        <f>B32+(12/0.017)*(B18*B51+B33*B50)</f>
        <v>-0.004825186389317449</v>
      </c>
      <c r="C92">
        <f>C32+(12/0.017)*(C18*C51+C33*C50)</f>
        <v>0.061415905665084355</v>
      </c>
      <c r="D92">
        <f>D32+(12/0.017)*(D18*D51+D33*D50)</f>
        <v>8.840459506892452E-05</v>
      </c>
      <c r="E92">
        <f>E32+(12/0.017)*(E18*E51+E33*E50)</f>
        <v>-0.023921089187688215</v>
      </c>
      <c r="F92">
        <f>F32+(12/0.017)*(F18*F51+F33*F50)</f>
        <v>-0.001698459761678088</v>
      </c>
    </row>
    <row r="93" spans="1:6" ht="12.75">
      <c r="A93" t="s">
        <v>92</v>
      </c>
      <c r="B93">
        <f>B33+(13/0.017)*(B19*B51+B34*B50)</f>
        <v>0.12215497386226346</v>
      </c>
      <c r="C93">
        <f>C33+(13/0.017)*(C19*C51+C34*C50)</f>
        <v>0.10243365304937363</v>
      </c>
      <c r="D93">
        <f>D33+(13/0.017)*(D19*D51+D34*D50)</f>
        <v>0.122967547408179</v>
      </c>
      <c r="E93">
        <f>E33+(13/0.017)*(E19*E51+E34*E50)</f>
        <v>0.11742430644357704</v>
      </c>
      <c r="F93">
        <f>F33+(13/0.017)*(F19*F51+F34*F50)</f>
        <v>0.08108648272566457</v>
      </c>
    </row>
    <row r="94" spans="1:6" ht="12.75">
      <c r="A94" t="s">
        <v>93</v>
      </c>
      <c r="B94">
        <f>B34+(14/0.017)*(B20*B51+B35*B50)</f>
        <v>0.008098148165464305</v>
      </c>
      <c r="C94">
        <f>C34+(14/0.017)*(C20*C51+C35*C50)</f>
        <v>0.0034921373029354287</v>
      </c>
      <c r="D94">
        <f>D34+(14/0.017)*(D20*D51+D35*D50)</f>
        <v>0.005248842775410557</v>
      </c>
      <c r="E94">
        <f>E34+(14/0.017)*(E20*E51+E35*E50)</f>
        <v>0.0005241750536334908</v>
      </c>
      <c r="F94">
        <f>F34+(14/0.017)*(F20*F51+F35*F50)</f>
        <v>-0.033147311466103065</v>
      </c>
    </row>
    <row r="95" spans="1:6" ht="12.75">
      <c r="A95" t="s">
        <v>94</v>
      </c>
      <c r="B95" s="49">
        <f>B35</f>
        <v>0.0006913074</v>
      </c>
      <c r="C95" s="49">
        <f>C35</f>
        <v>-0.0009855337</v>
      </c>
      <c r="D95" s="49">
        <f>D35</f>
        <v>-0.00456496</v>
      </c>
      <c r="E95" s="49">
        <f>E35</f>
        <v>-0.002427564</v>
      </c>
      <c r="F95" s="49">
        <f>F35</f>
        <v>0.002009913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2.3897460954312564</v>
      </c>
      <c r="C103">
        <f>C63*10000/C62</f>
        <v>0.5744013729837874</v>
      </c>
      <c r="D103">
        <f>D63*10000/D62</f>
        <v>1.065866869949401</v>
      </c>
      <c r="E103">
        <f>E63*10000/E62</f>
        <v>0.5419305214105539</v>
      </c>
      <c r="F103">
        <f>F63*10000/F62</f>
        <v>-1.6995779857587083</v>
      </c>
      <c r="G103">
        <f>AVERAGE(C103:E103)</f>
        <v>0.7273995881145807</v>
      </c>
      <c r="H103">
        <f>STDEV(C103:E103)</f>
        <v>0.293570544682128</v>
      </c>
      <c r="I103">
        <f>(B103*B4+C103*C4+D103*D4+E103*E4+F103*F4)/SUM(B4:F4)</f>
        <v>0.6449531425693771</v>
      </c>
      <c r="K103">
        <f>(LN(H103)+LN(H123))/2-LN(K114*K115^3)</f>
        <v>-5.72090350123521</v>
      </c>
    </row>
    <row r="104" spans="1:11" ht="12.75">
      <c r="A104" t="s">
        <v>68</v>
      </c>
      <c r="B104">
        <f>B64*10000/B62</f>
        <v>0.21461946403532203</v>
      </c>
      <c r="C104">
        <f>C64*10000/C62</f>
        <v>0.33688841178118045</v>
      </c>
      <c r="D104">
        <f>D64*10000/D62</f>
        <v>-0.025303068515747585</v>
      </c>
      <c r="E104">
        <f>E64*10000/E62</f>
        <v>-0.2187891480220373</v>
      </c>
      <c r="F104">
        <f>F64*10000/F62</f>
        <v>-1.408361961038399</v>
      </c>
      <c r="G104">
        <f>AVERAGE(C104:E104)</f>
        <v>0.03093206508113185</v>
      </c>
      <c r="H104">
        <f>STDEV(C104:E104)</f>
        <v>0.2820747778607808</v>
      </c>
      <c r="I104">
        <f>(B104*B4+C104*C4+D104*D4+E104*E4+F104*F4)/SUM(B4:F4)</f>
        <v>-0.13439837687492967</v>
      </c>
      <c r="K104">
        <f>(LN(H104)+LN(H124))/2-LN(K114*K115^4)</f>
        <v>-3.4043063951721146</v>
      </c>
    </row>
    <row r="105" spans="1:11" ht="12.75">
      <c r="A105" t="s">
        <v>69</v>
      </c>
      <c r="B105">
        <f>B65*10000/B62</f>
        <v>0.8894748682519866</v>
      </c>
      <c r="C105">
        <f>C65*10000/C62</f>
        <v>-0.0181944517583017</v>
      </c>
      <c r="D105">
        <f>D65*10000/D62</f>
        <v>0.15219708654403247</v>
      </c>
      <c r="E105">
        <f>E65*10000/E62</f>
        <v>0.6868940953456615</v>
      </c>
      <c r="F105">
        <f>F65*10000/F62</f>
        <v>-0.7930522709750247</v>
      </c>
      <c r="G105">
        <f>AVERAGE(C105:E105)</f>
        <v>0.27363224337713077</v>
      </c>
      <c r="H105">
        <f>STDEV(C105:E105)</f>
        <v>0.36789582465774706</v>
      </c>
      <c r="I105">
        <f>(B105*B4+C105*C4+D105*D4+E105*E4+F105*F4)/SUM(B4:F4)</f>
        <v>0.22077154732209364</v>
      </c>
      <c r="K105">
        <f>(LN(H105)+LN(H125))/2-LN(K114*K115^5)</f>
        <v>-3.870055750832899</v>
      </c>
    </row>
    <row r="106" spans="1:11" ht="12.75">
      <c r="A106" t="s">
        <v>70</v>
      </c>
      <c r="B106">
        <f>B66*10000/B62</f>
        <v>3.615439860167222</v>
      </c>
      <c r="C106">
        <f>C66*10000/C62</f>
        <v>2.374901092980047</v>
      </c>
      <c r="D106">
        <f>D66*10000/D62</f>
        <v>2.1687152849659355</v>
      </c>
      <c r="E106">
        <f>E66*10000/E62</f>
        <v>1.9499466715998641</v>
      </c>
      <c r="F106">
        <f>F66*10000/F62</f>
        <v>14.203548096816316</v>
      </c>
      <c r="G106">
        <f>AVERAGE(C106:E106)</f>
        <v>2.164521016515282</v>
      </c>
      <c r="H106">
        <f>STDEV(C106:E106)</f>
        <v>0.21250825625965683</v>
      </c>
      <c r="I106">
        <f>(B106*B4+C106*C4+D106*D4+E106*E4+F106*F4)/SUM(B4:F4)</f>
        <v>3.980523126540131</v>
      </c>
      <c r="K106">
        <f>(LN(H106)+LN(H126))/2-LN(K114*K115^6)</f>
        <v>-3.2152481727916467</v>
      </c>
    </row>
    <row r="107" spans="1:11" ht="12.75">
      <c r="A107" t="s">
        <v>71</v>
      </c>
      <c r="B107">
        <f>B67*10000/B62</f>
        <v>0.14143714375754904</v>
      </c>
      <c r="C107">
        <f>C67*10000/C62</f>
        <v>0.02398825907437919</v>
      </c>
      <c r="D107">
        <f>D67*10000/D62</f>
        <v>-0.3522171561385384</v>
      </c>
      <c r="E107">
        <f>E67*10000/E62</f>
        <v>-0.034829264740918624</v>
      </c>
      <c r="F107">
        <f>F67*10000/F62</f>
        <v>-0.05980195639013522</v>
      </c>
      <c r="G107">
        <f>AVERAGE(C107:E107)</f>
        <v>-0.12101938726835927</v>
      </c>
      <c r="H107">
        <f>STDEV(C107:E107)</f>
        <v>0.2023713950262051</v>
      </c>
      <c r="I107">
        <f>(B107*B4+C107*C4+D107*D4+E107*E4+F107*F4)/SUM(B4:F4)</f>
        <v>-0.0747937431928543</v>
      </c>
      <c r="K107">
        <f>(LN(H107)+LN(H127))/2-LN(K114*K115^7)</f>
        <v>-3.5252724638322723</v>
      </c>
    </row>
    <row r="108" spans="1:9" ht="12.75">
      <c r="A108" t="s">
        <v>72</v>
      </c>
      <c r="B108">
        <f>B68*10000/B62</f>
        <v>-0.15931968869178215</v>
      </c>
      <c r="C108">
        <f>C68*10000/C62</f>
        <v>0.08681129528049698</v>
      </c>
      <c r="D108">
        <f>D68*10000/D62</f>
        <v>-0.11211866519810593</v>
      </c>
      <c r="E108">
        <f>E68*10000/E62</f>
        <v>-0.013758947791375348</v>
      </c>
      <c r="F108">
        <f>F68*10000/F62</f>
        <v>0.06470964668945783</v>
      </c>
      <c r="G108">
        <f>AVERAGE(C108:E108)</f>
        <v>-0.013022105902994763</v>
      </c>
      <c r="H108">
        <f>STDEV(C108:E108)</f>
        <v>0.0994670271797694</v>
      </c>
      <c r="I108">
        <f>(B108*B4+C108*C4+D108*D4+E108*E4+F108*F4)/SUM(B4:F4)</f>
        <v>-0.023895289929480076</v>
      </c>
    </row>
    <row r="109" spans="1:9" ht="12.75">
      <c r="A109" t="s">
        <v>73</v>
      </c>
      <c r="B109">
        <f>B69*10000/B62</f>
        <v>0.01908068156225681</v>
      </c>
      <c r="C109">
        <f>C69*10000/C62</f>
        <v>-0.07111492248784497</v>
      </c>
      <c r="D109">
        <f>D69*10000/D62</f>
        <v>-0.09827551302793927</v>
      </c>
      <c r="E109">
        <f>E69*10000/E62</f>
        <v>-0.0814134414295686</v>
      </c>
      <c r="F109">
        <f>F69*10000/F62</f>
        <v>-0.048141693797918855</v>
      </c>
      <c r="G109">
        <f>AVERAGE(C109:E109)</f>
        <v>-0.08360129231511763</v>
      </c>
      <c r="H109">
        <f>STDEV(C109:E109)</f>
        <v>0.013711835699304082</v>
      </c>
      <c r="I109">
        <f>(B109*B4+C109*C4+D109*D4+E109*E4+F109*F4)/SUM(B4:F4)</f>
        <v>-0.0639757041211946</v>
      </c>
    </row>
    <row r="110" spans="1:11" ht="12.75">
      <c r="A110" t="s">
        <v>74</v>
      </c>
      <c r="B110">
        <f>B70*10000/B62</f>
        <v>-0.3424676839778609</v>
      </c>
      <c r="C110">
        <f>C70*10000/C62</f>
        <v>-0.07699308259889104</v>
      </c>
      <c r="D110">
        <f>D70*10000/D62</f>
        <v>-0.0202008200443279</v>
      </c>
      <c r="E110">
        <f>E70*10000/E62</f>
        <v>-0.11612037130914248</v>
      </c>
      <c r="F110">
        <f>F70*10000/F62</f>
        <v>-0.3406004404168729</v>
      </c>
      <c r="G110">
        <f>AVERAGE(C110:E110)</f>
        <v>-0.07110475798412047</v>
      </c>
      <c r="H110">
        <f>STDEV(C110:E110)</f>
        <v>0.04823011874117181</v>
      </c>
      <c r="I110">
        <f>(B110*B4+C110*C4+D110*D4+E110*E4+F110*F4)/SUM(B4:F4)</f>
        <v>-0.14641626303860084</v>
      </c>
      <c r="K110">
        <f>EXP(AVERAGE(K103:K107))</f>
        <v>0.01930951582266739</v>
      </c>
    </row>
    <row r="111" spans="1:9" ht="12.75">
      <c r="A111" t="s">
        <v>75</v>
      </c>
      <c r="B111">
        <f>B71*10000/B62</f>
        <v>-0.03140858795221154</v>
      </c>
      <c r="C111">
        <f>C71*10000/C62</f>
        <v>0.014759004655350995</v>
      </c>
      <c r="D111">
        <f>D71*10000/D62</f>
        <v>0.004206611966967549</v>
      </c>
      <c r="E111">
        <f>E71*10000/E62</f>
        <v>0.01879221883176536</v>
      </c>
      <c r="F111">
        <f>F71*10000/F62</f>
        <v>-0.016246296771851406</v>
      </c>
      <c r="G111">
        <f>AVERAGE(C111:E111)</f>
        <v>0.012585945151361301</v>
      </c>
      <c r="H111">
        <f>STDEV(C111:E111)</f>
        <v>0.007531707814932763</v>
      </c>
      <c r="I111">
        <f>(B111*B4+C111*C4+D111*D4+E111*E4+F111*F4)/SUM(B4:F4)</f>
        <v>0.0023573731354174835</v>
      </c>
    </row>
    <row r="112" spans="1:9" ht="12.75">
      <c r="A112" t="s">
        <v>76</v>
      </c>
      <c r="B112">
        <f>B72*10000/B62</f>
        <v>-0.06207553938959189</v>
      </c>
      <c r="C112">
        <f>C72*10000/C62</f>
        <v>-0.030484405724158916</v>
      </c>
      <c r="D112">
        <f>D72*10000/D62</f>
        <v>-0.035790308755383686</v>
      </c>
      <c r="E112">
        <f>E72*10000/E62</f>
        <v>-0.03804977187089675</v>
      </c>
      <c r="F112">
        <f>F72*10000/F62</f>
        <v>-0.06767465085814303</v>
      </c>
      <c r="G112">
        <f>AVERAGE(C112:E112)</f>
        <v>-0.03477482878347978</v>
      </c>
      <c r="H112">
        <f>STDEV(C112:E112)</f>
        <v>0.0038835667772751862</v>
      </c>
      <c r="I112">
        <f>(B112*B4+C112*C4+D112*D4+E112*E4+F112*F4)/SUM(B4:F4)</f>
        <v>-0.04312398047053818</v>
      </c>
    </row>
    <row r="113" spans="1:9" ht="12.75">
      <c r="A113" t="s">
        <v>77</v>
      </c>
      <c r="B113">
        <f>B73*10000/B62</f>
        <v>0.01776947848966629</v>
      </c>
      <c r="C113">
        <f>C73*10000/C62</f>
        <v>0.013425208877755754</v>
      </c>
      <c r="D113">
        <f>D73*10000/D62</f>
        <v>0.025489561550654353</v>
      </c>
      <c r="E113">
        <f>E73*10000/E62</f>
        <v>0.008303134397220604</v>
      </c>
      <c r="F113">
        <f>F73*10000/F62</f>
        <v>-0.013466249044474823</v>
      </c>
      <c r="G113">
        <f>AVERAGE(C113:E113)</f>
        <v>0.01573930160854357</v>
      </c>
      <c r="H113">
        <f>STDEV(C113:E113)</f>
        <v>0.008823808046987706</v>
      </c>
      <c r="I113">
        <f>(B113*B4+C113*C4+D113*D4+E113*E4+F113*F4)/SUM(B4:F4)</f>
        <v>0.01213933835337681</v>
      </c>
    </row>
    <row r="114" spans="1:11" ht="12.75">
      <c r="A114" t="s">
        <v>78</v>
      </c>
      <c r="B114">
        <f>B74*10000/B62</f>
        <v>-0.2050841927638286</v>
      </c>
      <c r="C114">
        <f>C74*10000/C62</f>
        <v>-0.18780394481076718</v>
      </c>
      <c r="D114">
        <f>D74*10000/D62</f>
        <v>-0.2038282100201354</v>
      </c>
      <c r="E114">
        <f>E74*10000/E62</f>
        <v>-0.19654907504391422</v>
      </c>
      <c r="F114">
        <f>F74*10000/F62</f>
        <v>-0.1535494264554667</v>
      </c>
      <c r="G114">
        <f>AVERAGE(C114:E114)</f>
        <v>-0.19606040995827226</v>
      </c>
      <c r="H114">
        <f>STDEV(C114:E114)</f>
        <v>0.008023301318627172</v>
      </c>
      <c r="I114">
        <f>(B114*B4+C114*C4+D114*D4+E114*E4+F114*F4)/SUM(B4:F4)</f>
        <v>-0.19170152605325422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-0.004544210351481249</v>
      </c>
      <c r="C115">
        <f>C75*10000/C62</f>
        <v>0.001309928587587194</v>
      </c>
      <c r="D115">
        <f>D75*10000/D62</f>
        <v>0.005155670232668224</v>
      </c>
      <c r="E115">
        <f>E75*10000/E62</f>
        <v>-0.004900262665400877</v>
      </c>
      <c r="F115">
        <f>F75*10000/F62</f>
        <v>0.0024827036853667236</v>
      </c>
      <c r="G115">
        <f>AVERAGE(C115:E115)</f>
        <v>0.0005217787182848474</v>
      </c>
      <c r="H115">
        <f>STDEV(C115:E115)</f>
        <v>0.0050740843287215955</v>
      </c>
      <c r="I115">
        <f>(B115*B4+C115*C4+D115*D4+E115*E4+F115*F4)/SUM(B4:F4)</f>
        <v>4.815009527471858E-05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34.35272601817563</v>
      </c>
      <c r="C122">
        <f>C82*10000/C62</f>
        <v>33.55604260575536</v>
      </c>
      <c r="D122">
        <f>D82*10000/D62</f>
        <v>-5.18110976932577</v>
      </c>
      <c r="E122">
        <f>E82*10000/E62</f>
        <v>-18.763219239982536</v>
      </c>
      <c r="F122">
        <f>F82*10000/F62</f>
        <v>-53.46130834707593</v>
      </c>
      <c r="G122">
        <f>AVERAGE(C122:E122)</f>
        <v>3.2039045321490165</v>
      </c>
      <c r="H122">
        <f>STDEV(C122:E122)</f>
        <v>27.148805473679204</v>
      </c>
      <c r="I122">
        <f>(B122*B4+C122*C4+D122*D4+E122*E4+F122*F4)/SUM(B4:F4)</f>
        <v>0.1626424918812168</v>
      </c>
    </row>
    <row r="123" spans="1:9" ht="12.75">
      <c r="A123" t="s">
        <v>82</v>
      </c>
      <c r="B123">
        <f>B83*10000/B62</f>
        <v>1.1883774249638948</v>
      </c>
      <c r="C123">
        <f>C83*10000/C62</f>
        <v>1.7119144292062645</v>
      </c>
      <c r="D123">
        <f>D83*10000/D62</f>
        <v>1.8766690006386582</v>
      </c>
      <c r="E123">
        <f>E83*10000/E62</f>
        <v>1.8340430718170815</v>
      </c>
      <c r="F123">
        <f>F83*10000/F62</f>
        <v>9.674255534949358</v>
      </c>
      <c r="G123">
        <f>AVERAGE(C123:E123)</f>
        <v>1.807542167220668</v>
      </c>
      <c r="H123">
        <f>STDEV(C123:E123)</f>
        <v>0.08551456402444087</v>
      </c>
      <c r="I123">
        <f>(B123*B4+C123*C4+D123*D4+E123*E4+F123*F4)/SUM(B4:F4)</f>
        <v>2.766815440838968</v>
      </c>
    </row>
    <row r="124" spans="1:9" ht="12.75">
      <c r="A124" t="s">
        <v>83</v>
      </c>
      <c r="B124">
        <f>B84*10000/B62</f>
        <v>1.4061317254272954</v>
      </c>
      <c r="C124">
        <f>C84*10000/C62</f>
        <v>3.2921686036104174</v>
      </c>
      <c r="D124">
        <f>D84*10000/D62</f>
        <v>2.0293077719535777</v>
      </c>
      <c r="E124">
        <f>E84*10000/E62</f>
        <v>-2.073176659328789</v>
      </c>
      <c r="F124">
        <f>F84*10000/F62</f>
        <v>2.7888801115686683</v>
      </c>
      <c r="G124">
        <f>AVERAGE(C124:E124)</f>
        <v>1.0827665720784019</v>
      </c>
      <c r="H124">
        <f>STDEV(C124:E124)</f>
        <v>2.8051181133656207</v>
      </c>
      <c r="I124">
        <f>(B124*B4+C124*C4+D124*D4+E124*E4+F124*F4)/SUM(B4:F4)</f>
        <v>1.356926519510936</v>
      </c>
    </row>
    <row r="125" spans="1:9" ht="12.75">
      <c r="A125" t="s">
        <v>84</v>
      </c>
      <c r="B125">
        <f>B85*10000/B62</f>
        <v>-0.06731927290381252</v>
      </c>
      <c r="C125">
        <f>C85*10000/C62</f>
        <v>0.4135181511695194</v>
      </c>
      <c r="D125">
        <f>D85*10000/D62</f>
        <v>0.05217032953270553</v>
      </c>
      <c r="E125">
        <f>E85*10000/E62</f>
        <v>0.5559098941364049</v>
      </c>
      <c r="F125">
        <f>F85*10000/F62</f>
        <v>-0.45273938607390163</v>
      </c>
      <c r="G125">
        <f>AVERAGE(C125:E125)</f>
        <v>0.34053279161287664</v>
      </c>
      <c r="H125">
        <f>STDEV(C125:E125)</f>
        <v>0.25967967627250005</v>
      </c>
      <c r="I125">
        <f>(B125*B4+C125*C4+D125*D4+E125*E4+F125*F4)/SUM(B4:F4)</f>
        <v>0.1755573910673307</v>
      </c>
    </row>
    <row r="126" spans="1:9" ht="12.75">
      <c r="A126" t="s">
        <v>85</v>
      </c>
      <c r="B126">
        <f>B86*10000/B62</f>
        <v>2.093067701843829</v>
      </c>
      <c r="C126">
        <f>C86*10000/C62</f>
        <v>0.7012273455397858</v>
      </c>
      <c r="D126">
        <f>D86*10000/D62</f>
        <v>0.5012512752412697</v>
      </c>
      <c r="E126">
        <f>E86*10000/E62</f>
        <v>-0.26572629540363313</v>
      </c>
      <c r="F126">
        <f>F86*10000/F62</f>
        <v>0.2046622620288508</v>
      </c>
      <c r="G126">
        <f>AVERAGE(C126:E126)</f>
        <v>0.3122507751258075</v>
      </c>
      <c r="H126">
        <f>STDEV(C126:E126)</f>
        <v>0.5104319031137793</v>
      </c>
      <c r="I126">
        <f>(B126*B4+C126*C4+D126*D4+E126*E4+F126*F4)/SUM(B4:F4)</f>
        <v>0.556235300661512</v>
      </c>
    </row>
    <row r="127" spans="1:9" ht="12.75">
      <c r="A127" t="s">
        <v>86</v>
      </c>
      <c r="B127">
        <f>B87*10000/B62</f>
        <v>0.4226819343477353</v>
      </c>
      <c r="C127">
        <f>C87*10000/C62</f>
        <v>-0.05101701470740453</v>
      </c>
      <c r="D127">
        <f>D87*10000/D62</f>
        <v>0.09551457379413954</v>
      </c>
      <c r="E127">
        <f>E87*10000/E62</f>
        <v>0.10780988048940868</v>
      </c>
      <c r="F127">
        <f>F87*10000/F62</f>
        <v>0.42210765577995113</v>
      </c>
      <c r="G127">
        <f>AVERAGE(C127:E127)</f>
        <v>0.050769146525381226</v>
      </c>
      <c r="H127">
        <f>STDEV(C127:E127)</f>
        <v>0.0883635139951025</v>
      </c>
      <c r="I127">
        <f>(B127*B4+C127*C4+D127*D4+E127*E4+F127*F4)/SUM(B4:F4)</f>
        <v>0.15426509513177722</v>
      </c>
    </row>
    <row r="128" spans="1:9" ht="12.75">
      <c r="A128" t="s">
        <v>87</v>
      </c>
      <c r="B128">
        <f>B88*10000/B62</f>
        <v>-0.03351398993342821</v>
      </c>
      <c r="C128">
        <f>C88*10000/C62</f>
        <v>0.5938169870691108</v>
      </c>
      <c r="D128">
        <f>D88*10000/D62</f>
        <v>0.0009550852748360374</v>
      </c>
      <c r="E128">
        <f>E88*10000/E62</f>
        <v>-0.40146314258296417</v>
      </c>
      <c r="F128">
        <f>F88*10000/F62</f>
        <v>0.10246744248633198</v>
      </c>
      <c r="G128">
        <f>AVERAGE(C128:E128)</f>
        <v>0.06443630992032755</v>
      </c>
      <c r="H128">
        <f>STDEV(C128:E128)</f>
        <v>0.5006675878583826</v>
      </c>
      <c r="I128">
        <f>(B128*B4+C128*C4+D128*D4+E128*E4+F128*F4)/SUM(B4:F4)</f>
        <v>0.05522841518505422</v>
      </c>
    </row>
    <row r="129" spans="1:9" ht="12.75">
      <c r="A129" t="s">
        <v>88</v>
      </c>
      <c r="B129">
        <f>B89*10000/B62</f>
        <v>0.16273212191513728</v>
      </c>
      <c r="C129">
        <f>C89*10000/C62</f>
        <v>0.01673908922743503</v>
      </c>
      <c r="D129">
        <f>D89*10000/D62</f>
        <v>-0.04157129445768317</v>
      </c>
      <c r="E129">
        <f>E89*10000/E62</f>
        <v>-0.020839313077295335</v>
      </c>
      <c r="F129">
        <f>F89*10000/F62</f>
        <v>-0.12201375107185046</v>
      </c>
      <c r="G129">
        <f>AVERAGE(C129:E129)</f>
        <v>-0.015223839435847824</v>
      </c>
      <c r="H129">
        <f>STDEV(C129:E129)</f>
        <v>0.029558000093710138</v>
      </c>
      <c r="I129">
        <f>(B129*B4+C129*C4+D129*D4+E129*E4+F129*F4)/SUM(B4:F4)</f>
        <v>-0.0036493444382798795</v>
      </c>
    </row>
    <row r="130" spans="1:9" ht="12.75">
      <c r="A130" t="s">
        <v>89</v>
      </c>
      <c r="B130">
        <f>B90*10000/B62</f>
        <v>0.33434173993346405</v>
      </c>
      <c r="C130">
        <f>C90*10000/C62</f>
        <v>0.17808210753223894</v>
      </c>
      <c r="D130">
        <f>D90*10000/D62</f>
        <v>0.2065291568454312</v>
      </c>
      <c r="E130">
        <f>E90*10000/E62</f>
        <v>-0.01776212971312935</v>
      </c>
      <c r="F130">
        <f>F90*10000/F62</f>
        <v>0.230758381250426</v>
      </c>
      <c r="G130">
        <f>AVERAGE(C130:E130)</f>
        <v>0.12228304488818026</v>
      </c>
      <c r="H130">
        <f>STDEV(C130:E130)</f>
        <v>0.12211386837902675</v>
      </c>
      <c r="I130">
        <f>(B130*B4+C130*C4+D130*D4+E130*E4+F130*F4)/SUM(B4:F4)</f>
        <v>0.16751007113653954</v>
      </c>
    </row>
    <row r="131" spans="1:9" ht="12.75">
      <c r="A131" t="s">
        <v>90</v>
      </c>
      <c r="B131">
        <f>B91*10000/B62</f>
        <v>0.0024341961751665974</v>
      </c>
      <c r="C131">
        <f>C91*10000/C62</f>
        <v>-0.029759177431796412</v>
      </c>
      <c r="D131">
        <f>D91*10000/D62</f>
        <v>-0.014256416850145911</v>
      </c>
      <c r="E131">
        <f>E91*10000/E62</f>
        <v>-0.010392069612524731</v>
      </c>
      <c r="F131">
        <f>F91*10000/F62</f>
        <v>-0.02693653569968595</v>
      </c>
      <c r="G131">
        <f>AVERAGE(C131:E131)</f>
        <v>-0.01813588796482235</v>
      </c>
      <c r="H131">
        <f>STDEV(C131:E131)</f>
        <v>0.010249826262821744</v>
      </c>
      <c r="I131">
        <f>(B131*B4+C131*C4+D131*D4+E131*E4+F131*F4)/SUM(B4:F4)</f>
        <v>-0.016323488163629003</v>
      </c>
    </row>
    <row r="132" spans="1:9" ht="12.75">
      <c r="A132" t="s">
        <v>91</v>
      </c>
      <c r="B132">
        <f>B92*10000/B62</f>
        <v>-0.004825204813739819</v>
      </c>
      <c r="C132">
        <f>C92*10000/C62</f>
        <v>0.06141579255949535</v>
      </c>
      <c r="D132">
        <f>D92*10000/D62</f>
        <v>8.840453047030171E-05</v>
      </c>
      <c r="E132">
        <f>E92*10000/E62</f>
        <v>-0.023921053383212182</v>
      </c>
      <c r="F132">
        <f>F92*10000/F62</f>
        <v>-0.0016984862274069504</v>
      </c>
      <c r="G132">
        <f>AVERAGE(C132:E132)</f>
        <v>0.012527714568917823</v>
      </c>
      <c r="H132">
        <f>STDEV(C132:E132)</f>
        <v>0.04400734761987839</v>
      </c>
      <c r="I132">
        <f>(B132*B4+C132*C4+D132*D4+E132*E4+F132*F4)/SUM(B4:F4)</f>
        <v>0.008106484180042338</v>
      </c>
    </row>
    <row r="133" spans="1:9" ht="12.75">
      <c r="A133" t="s">
        <v>92</v>
      </c>
      <c r="B133">
        <f>B93*10000/B62</f>
        <v>0.12215544029706024</v>
      </c>
      <c r="C133">
        <f>C93*10000/C62</f>
        <v>0.10243346440412714</v>
      </c>
      <c r="D133">
        <f>D93*10000/D62</f>
        <v>0.12296745755386536</v>
      </c>
      <c r="E133">
        <f>E93*10000/E62</f>
        <v>0.11742413068587083</v>
      </c>
      <c r="F133">
        <f>F93*10000/F62</f>
        <v>0.08108774623093838</v>
      </c>
      <c r="G133">
        <f>AVERAGE(C133:E133)</f>
        <v>0.11427501754795444</v>
      </c>
      <c r="H133">
        <f>STDEV(C133:E133)</f>
        <v>0.010623036469622316</v>
      </c>
      <c r="I133">
        <f>(B133*B4+C133*C4+D133*D4+E133*E4+F133*F4)/SUM(B4:F4)</f>
        <v>0.11099410169542642</v>
      </c>
    </row>
    <row r="134" spans="1:9" ht="12.75">
      <c r="A134" t="s">
        <v>93</v>
      </c>
      <c r="B134">
        <f>B94*10000/B62</f>
        <v>0.008098179087316887</v>
      </c>
      <c r="C134">
        <f>C94*10000/C62</f>
        <v>0.003492130871698402</v>
      </c>
      <c r="D134">
        <f>D94*10000/D62</f>
        <v>0.005248838939998898</v>
      </c>
      <c r="E134">
        <f>E94*10000/E62</f>
        <v>0.000524174269061643</v>
      </c>
      <c r="F134">
        <f>F94*10000/F62</f>
        <v>-0.03314782797392831</v>
      </c>
      <c r="G134">
        <f>AVERAGE(C134:E134)</f>
        <v>0.003088381360252981</v>
      </c>
      <c r="H134">
        <f>STDEV(C134:E134)</f>
        <v>0.002388069160262109</v>
      </c>
      <c r="I134">
        <f>(B134*B4+C134*C4+D134*D4+E134*E4+F134*F4)/SUM(B4:F4)</f>
        <v>-0.0010172127064120415</v>
      </c>
    </row>
    <row r="135" spans="1:9" ht="12.75">
      <c r="A135" t="s">
        <v>94</v>
      </c>
      <c r="B135">
        <f>B95*10000/B62</f>
        <v>0.0006913100396782418</v>
      </c>
      <c r="C135">
        <f>C95*10000/C62</f>
        <v>-0.0009855318850081275</v>
      </c>
      <c r="D135">
        <f>D95*10000/D62</f>
        <v>-0.0045649566643122</v>
      </c>
      <c r="E135">
        <f>E95*10000/E62</f>
        <v>-0.0024275603664841356</v>
      </c>
      <c r="F135">
        <f>F95*10000/F62</f>
        <v>0.0020099443188535252</v>
      </c>
      <c r="G135">
        <f>AVERAGE(C135:E135)</f>
        <v>-0.0026593496386014878</v>
      </c>
      <c r="H135">
        <f>STDEV(C135:E135)</f>
        <v>0.0018009345178755163</v>
      </c>
      <c r="I135">
        <f>(B135*B4+C135*C4+D135*D4+E135*E4+F135*F4)/SUM(B4:F4)</f>
        <v>-0.0015507180653536667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2005-01-05T06:05:54Z</cp:lastPrinted>
  <dcterms:created xsi:type="dcterms:W3CDTF">2005-01-05T06:05:54Z</dcterms:created>
  <dcterms:modified xsi:type="dcterms:W3CDTF">2005-01-05T15:51:25Z</dcterms:modified>
  <cp:category/>
  <cp:version/>
  <cp:contentType/>
  <cp:contentStatus/>
</cp:coreProperties>
</file>