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<sst xmlns="http://schemas.openxmlformats.org/spreadsheetml/2006/main" count="204" uniqueCount="98">
  <si>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06/01/2005       08:56:07</t>
  </si>
  <si>
    <t>LISSNER</t>
  </si>
  <si>
    <t>HCMQAP450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</si>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</sst>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-0.003755</v>
      </c>
      <c r="D4" s="12">
        <v>-0.003753</v>
      </c>
      <c r="E4" s="12">
        <v>-0.003753</v>
      </c>
      <c r="F4" s="24">
        <v>-0.002087</v>
      </c>
      <c r="G4" s="34">
        <v>-0.0117</v>
      </c>
    </row>
    <row r="5" spans="1:7" ht="12.75" thickBot="1">
      <c r="A5" s="44" t="s">
        <v>13</v>
      </c>
      <c r="B5" s="45">
        <v>1.73529</v>
      </c>
      <c r="C5" s="46">
        <v>-0.022861</v>
      </c>
      <c r="D5" s="46">
        <v>-0.412054</v>
      </c>
      <c r="E5" s="46">
        <v>-0.345708</v>
      </c>
      <c r="F5" s="47">
        <v>-0.331897</v>
      </c>
      <c r="G5" s="48">
        <v>8.659473</v>
      </c>
    </row>
    <row r="6" spans="1:7" ht="12.75" thickTop="1">
      <c r="A6" s="6" t="s">
        <v>14</v>
      </c>
      <c r="B6" s="39">
        <v>-5.495346</v>
      </c>
      <c r="C6" s="40">
        <v>44.76602</v>
      </c>
      <c r="D6" s="40">
        <v>30.38988</v>
      </c>
      <c r="E6" s="40">
        <v>-16.05031</v>
      </c>
      <c r="F6" s="41">
        <v>-100.4461</v>
      </c>
      <c r="G6" s="42">
        <v>-0.008078434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4.226043</v>
      </c>
      <c r="C8" s="13">
        <v>4.138684</v>
      </c>
      <c r="D8" s="13">
        <v>3.061837</v>
      </c>
      <c r="E8" s="13">
        <v>3.52625</v>
      </c>
      <c r="F8" s="25">
        <v>0.6961381</v>
      </c>
      <c r="G8" s="35">
        <v>3.284419</v>
      </c>
    </row>
    <row r="9" spans="1:7" ht="12">
      <c r="A9" s="20" t="s">
        <v>17</v>
      </c>
      <c r="B9" s="29">
        <v>0.03096346</v>
      </c>
      <c r="C9" s="13">
        <v>-0.6858402</v>
      </c>
      <c r="D9" s="13">
        <v>-0.3582383</v>
      </c>
      <c r="E9" s="13">
        <v>0.09001937</v>
      </c>
      <c r="F9" s="25">
        <v>-1.573366</v>
      </c>
      <c r="G9" s="35">
        <v>-0.4354815</v>
      </c>
    </row>
    <row r="10" spans="1:7" ht="12">
      <c r="A10" s="20" t="s">
        <v>18</v>
      </c>
      <c r="B10" s="29">
        <v>-0.9201092</v>
      </c>
      <c r="C10" s="13">
        <v>-1.281498</v>
      </c>
      <c r="D10" s="13">
        <v>-1.087092</v>
      </c>
      <c r="E10" s="13">
        <v>-0.8242336</v>
      </c>
      <c r="F10" s="25">
        <v>-1.869862</v>
      </c>
      <c r="G10" s="35">
        <v>-1.151285</v>
      </c>
    </row>
    <row r="11" spans="1:7" ht="12">
      <c r="A11" s="21" t="s">
        <v>19</v>
      </c>
      <c r="B11" s="31">
        <v>3.336034</v>
      </c>
      <c r="C11" s="15">
        <v>0.9292943</v>
      </c>
      <c r="D11" s="15">
        <v>1.688555</v>
      </c>
      <c r="E11" s="15">
        <v>1.39989</v>
      </c>
      <c r="F11" s="27">
        <v>13.91515</v>
      </c>
      <c r="G11" s="37">
        <v>3.309871</v>
      </c>
    </row>
    <row r="12" spans="1:7" ht="12">
      <c r="A12" s="20" t="s">
        <v>20</v>
      </c>
      <c r="B12" s="29">
        <v>0.2798389</v>
      </c>
      <c r="C12" s="13">
        <v>-0.6531355</v>
      </c>
      <c r="D12" s="13">
        <v>0.1414745</v>
      </c>
      <c r="E12" s="13">
        <v>0.002319959</v>
      </c>
      <c r="F12" s="25">
        <v>0.08222396</v>
      </c>
      <c r="G12" s="35">
        <v>-0.07111473</v>
      </c>
    </row>
    <row r="13" spans="1:7" ht="12">
      <c r="A13" s="20" t="s">
        <v>21</v>
      </c>
      <c r="B13" s="29">
        <v>0.007878261</v>
      </c>
      <c r="C13" s="13">
        <v>-0.1183308</v>
      </c>
      <c r="D13" s="13">
        <v>-0.09205922</v>
      </c>
      <c r="E13" s="13">
        <v>-0.08026434</v>
      </c>
      <c r="F13" s="25">
        <v>-0.04598684</v>
      </c>
      <c r="G13" s="35">
        <v>-0.07488964</v>
      </c>
    </row>
    <row r="14" spans="1:7" ht="12">
      <c r="A14" s="20" t="s">
        <v>22</v>
      </c>
      <c r="B14" s="29">
        <v>-0.04991177</v>
      </c>
      <c r="C14" s="13">
        <v>0.1034395</v>
      </c>
      <c r="D14" s="13">
        <v>-0.1332632</v>
      </c>
      <c r="E14" s="13">
        <v>0.01086044</v>
      </c>
      <c r="F14" s="25">
        <v>-0.0006405102</v>
      </c>
      <c r="G14" s="35">
        <v>-0.01184745</v>
      </c>
    </row>
    <row r="15" spans="1:7" ht="12">
      <c r="A15" s="21" t="s">
        <v>23</v>
      </c>
      <c r="B15" s="31">
        <v>-0.2495946</v>
      </c>
      <c r="C15" s="15">
        <v>-0.1017167</v>
      </c>
      <c r="D15" s="15">
        <v>-0.09806752</v>
      </c>
      <c r="E15" s="15">
        <v>-0.07499015</v>
      </c>
      <c r="F15" s="27">
        <v>-0.3291828</v>
      </c>
      <c r="G15" s="37">
        <v>-0.1462156</v>
      </c>
    </row>
    <row r="16" spans="1:7" ht="12">
      <c r="A16" s="20" t="s">
        <v>24</v>
      </c>
      <c r="B16" s="29">
        <v>0.004590114</v>
      </c>
      <c r="C16" s="13">
        <v>-0.07708844</v>
      </c>
      <c r="D16" s="13">
        <v>-0.01625581</v>
      </c>
      <c r="E16" s="13">
        <v>-0.03127416</v>
      </c>
      <c r="F16" s="25">
        <v>0.006496805</v>
      </c>
      <c r="G16" s="35">
        <v>-0.02845045</v>
      </c>
    </row>
    <row r="17" spans="1:7" ht="12">
      <c r="A17" s="20" t="s">
        <v>25</v>
      </c>
      <c r="B17" s="29">
        <v>-0.04759694</v>
      </c>
      <c r="C17" s="13">
        <v>-0.0245095</v>
      </c>
      <c r="D17" s="13">
        <v>-0.03499047</v>
      </c>
      <c r="E17" s="13">
        <v>-0.03870403</v>
      </c>
      <c r="F17" s="25">
        <v>-0.04794477</v>
      </c>
      <c r="G17" s="35">
        <v>-0.0369047</v>
      </c>
    </row>
    <row r="18" spans="1:7" ht="12">
      <c r="A18" s="20" t="s">
        <v>26</v>
      </c>
      <c r="B18" s="29">
        <v>0.01920875</v>
      </c>
      <c r="C18" s="13">
        <v>0.03086092</v>
      </c>
      <c r="D18" s="13">
        <v>0.01108759</v>
      </c>
      <c r="E18" s="13">
        <v>0.03697947</v>
      </c>
      <c r="F18" s="25">
        <v>-0.005964374</v>
      </c>
      <c r="G18" s="35">
        <v>0.0209933</v>
      </c>
    </row>
    <row r="19" spans="1:7" ht="12">
      <c r="A19" s="21" t="s">
        <v>27</v>
      </c>
      <c r="B19" s="31">
        <v>-0.2090295</v>
      </c>
      <c r="C19" s="15">
        <v>-0.1765609</v>
      </c>
      <c r="D19" s="15">
        <v>-0.18777</v>
      </c>
      <c r="E19" s="15">
        <v>-0.1898725</v>
      </c>
      <c r="F19" s="27">
        <v>-0.1538623</v>
      </c>
      <c r="G19" s="37">
        <v>-0.1841204</v>
      </c>
    </row>
    <row r="20" spans="1:7" ht="12.75" thickBot="1">
      <c r="A20" s="44" t="s">
        <v>28</v>
      </c>
      <c r="B20" s="45">
        <v>0.005028734</v>
      </c>
      <c r="C20" s="46">
        <v>0.0005979794</v>
      </c>
      <c r="D20" s="46">
        <v>0.006139537</v>
      </c>
      <c r="E20" s="46">
        <v>-0.002744092</v>
      </c>
      <c r="F20" s="47">
        <v>0.00360386</v>
      </c>
      <c r="G20" s="48">
        <v>0.002168706</v>
      </c>
    </row>
    <row r="21" spans="1:7" ht="12.75" thickTop="1">
      <c r="A21" s="6" t="s">
        <v>29</v>
      </c>
      <c r="B21" s="39">
        <v>-28.0413</v>
      </c>
      <c r="C21" s="40">
        <v>48.29773</v>
      </c>
      <c r="D21" s="40">
        <v>24.25049</v>
      </c>
      <c r="E21" s="40">
        <v>10.09798</v>
      </c>
      <c r="F21" s="41">
        <v>-118.2124</v>
      </c>
      <c r="G21" s="43">
        <v>0.02127108</v>
      </c>
    </row>
    <row r="22" spans="1:7" ht="12">
      <c r="A22" s="20" t="s">
        <v>30</v>
      </c>
      <c r="B22" s="29">
        <v>34.70595</v>
      </c>
      <c r="C22" s="13">
        <v>-0.4572195</v>
      </c>
      <c r="D22" s="13">
        <v>-8.241073</v>
      </c>
      <c r="E22" s="13">
        <v>-6.914158</v>
      </c>
      <c r="F22" s="25">
        <v>-6.63795</v>
      </c>
      <c r="G22" s="36">
        <v>0</v>
      </c>
    </row>
    <row r="23" spans="1:7" ht="12">
      <c r="A23" s="20" t="s">
        <v>31</v>
      </c>
      <c r="B23" s="29">
        <v>1.119204</v>
      </c>
      <c r="C23" s="13">
        <v>0.9005297</v>
      </c>
      <c r="D23" s="13">
        <v>-1.762762</v>
      </c>
      <c r="E23" s="13">
        <v>-4.383245</v>
      </c>
      <c r="F23" s="25">
        <v>4.205146</v>
      </c>
      <c r="G23" s="35">
        <v>-0.5377756</v>
      </c>
    </row>
    <row r="24" spans="1:7" ht="12">
      <c r="A24" s="20" t="s">
        <v>32</v>
      </c>
      <c r="B24" s="29">
        <v>1.562093</v>
      </c>
      <c r="C24" s="13">
        <v>0.9243063</v>
      </c>
      <c r="D24" s="13">
        <v>1.439327</v>
      </c>
      <c r="E24" s="13">
        <v>0.04405189</v>
      </c>
      <c r="F24" s="25">
        <v>0.3557054</v>
      </c>
      <c r="G24" s="35">
        <v>0.8525656</v>
      </c>
    </row>
    <row r="25" spans="1:7" ht="12">
      <c r="A25" s="20" t="s">
        <v>33</v>
      </c>
      <c r="B25" s="29">
        <v>0.698485</v>
      </c>
      <c r="C25" s="13">
        <v>0.3764113</v>
      </c>
      <c r="D25" s="13">
        <v>-0.8093477</v>
      </c>
      <c r="E25" s="13">
        <v>-1.519591</v>
      </c>
      <c r="F25" s="25">
        <v>-2.528191</v>
      </c>
      <c r="G25" s="35">
        <v>-0.7068257</v>
      </c>
    </row>
    <row r="26" spans="1:7" ht="12">
      <c r="A26" s="21" t="s">
        <v>34</v>
      </c>
      <c r="B26" s="31">
        <v>0.826417</v>
      </c>
      <c r="C26" s="15">
        <v>-0.4073426</v>
      </c>
      <c r="D26" s="15">
        <v>-1.167975</v>
      </c>
      <c r="E26" s="15">
        <v>-0.5303414</v>
      </c>
      <c r="F26" s="27">
        <v>1.269551</v>
      </c>
      <c r="G26" s="37">
        <v>-0.2177167</v>
      </c>
    </row>
    <row r="27" spans="1:7" ht="12">
      <c r="A27" s="20" t="s">
        <v>35</v>
      </c>
      <c r="B27" s="29">
        <v>0.08675455</v>
      </c>
      <c r="C27" s="13">
        <v>0.7271411</v>
      </c>
      <c r="D27" s="13">
        <v>0.02105784</v>
      </c>
      <c r="E27" s="13">
        <v>0.1164859</v>
      </c>
      <c r="F27" s="25">
        <v>0.2770797</v>
      </c>
      <c r="G27" s="35">
        <v>0.2576714</v>
      </c>
    </row>
    <row r="28" spans="1:7" ht="12">
      <c r="A28" s="20" t="s">
        <v>36</v>
      </c>
      <c r="B28" s="29">
        <v>0.4765393</v>
      </c>
      <c r="C28" s="13">
        <v>0.284657</v>
      </c>
      <c r="D28" s="13">
        <v>0.2870588</v>
      </c>
      <c r="E28" s="13">
        <v>0.4124477</v>
      </c>
      <c r="F28" s="25">
        <v>0.3560586</v>
      </c>
      <c r="G28" s="35">
        <v>0.3532615</v>
      </c>
    </row>
    <row r="29" spans="1:7" ht="12">
      <c r="A29" s="20" t="s">
        <v>37</v>
      </c>
      <c r="B29" s="29">
        <v>0.08423971</v>
      </c>
      <c r="C29" s="13">
        <v>0.08559873</v>
      </c>
      <c r="D29" s="13">
        <v>0.00294513</v>
      </c>
      <c r="E29" s="13">
        <v>-0.05769075</v>
      </c>
      <c r="F29" s="25">
        <v>-0.009600176</v>
      </c>
      <c r="G29" s="35">
        <v>0.01831733</v>
      </c>
    </row>
    <row r="30" spans="1:7" ht="12">
      <c r="A30" s="21" t="s">
        <v>38</v>
      </c>
      <c r="B30" s="31">
        <v>0.01096498</v>
      </c>
      <c r="C30" s="15">
        <v>-0.05858628</v>
      </c>
      <c r="D30" s="15">
        <v>-0.179839</v>
      </c>
      <c r="E30" s="15">
        <v>-0.1602659</v>
      </c>
      <c r="F30" s="27">
        <v>0.1310009</v>
      </c>
      <c r="G30" s="37">
        <v>-0.07677934</v>
      </c>
    </row>
    <row r="31" spans="1:7" ht="12">
      <c r="A31" s="20" t="s">
        <v>39</v>
      </c>
      <c r="B31" s="29">
        <v>-0.03453197</v>
      </c>
      <c r="C31" s="13">
        <v>0.04010776</v>
      </c>
      <c r="D31" s="13">
        <v>-0.01310044</v>
      </c>
      <c r="E31" s="13">
        <v>0.003767158</v>
      </c>
      <c r="F31" s="25">
        <v>0.03815182</v>
      </c>
      <c r="G31" s="35">
        <v>0.007526139</v>
      </c>
    </row>
    <row r="32" spans="1:7" ht="12">
      <c r="A32" s="20" t="s">
        <v>40</v>
      </c>
      <c r="B32" s="29">
        <v>0.06288357</v>
      </c>
      <c r="C32" s="13">
        <v>0.0455767</v>
      </c>
      <c r="D32" s="13">
        <v>0.03474304</v>
      </c>
      <c r="E32" s="13">
        <v>0.06382165</v>
      </c>
      <c r="F32" s="25">
        <v>0.04864932</v>
      </c>
      <c r="G32" s="35">
        <v>0.05027932</v>
      </c>
    </row>
    <row r="33" spans="1:7" ht="12">
      <c r="A33" s="20" t="s">
        <v>41</v>
      </c>
      <c r="B33" s="29">
        <v>0.1180721</v>
      </c>
      <c r="C33" s="13">
        <v>0.1025827</v>
      </c>
      <c r="D33" s="13">
        <v>0.1030929</v>
      </c>
      <c r="E33" s="13">
        <v>0.1186616</v>
      </c>
      <c r="F33" s="25">
        <v>0.1109818</v>
      </c>
      <c r="G33" s="35">
        <v>0.1099297</v>
      </c>
    </row>
    <row r="34" spans="1:7" ht="12">
      <c r="A34" s="21" t="s">
        <v>42</v>
      </c>
      <c r="B34" s="31">
        <v>-0.01926378</v>
      </c>
      <c r="C34" s="15">
        <v>-0.0205387</v>
      </c>
      <c r="D34" s="15">
        <v>-0.02427533</v>
      </c>
      <c r="E34" s="15">
        <v>-0.01111963</v>
      </c>
      <c r="F34" s="27">
        <v>-0.04937959</v>
      </c>
      <c r="G34" s="37">
        <v>-0.02279757</v>
      </c>
    </row>
    <row r="35" spans="1:7" ht="12.75" thickBot="1">
      <c r="A35" s="22" t="s">
        <v>43</v>
      </c>
      <c r="B35" s="32">
        <v>-0.001515834</v>
      </c>
      <c r="C35" s="16">
        <v>-0.003634853</v>
      </c>
      <c r="D35" s="16">
        <v>-0.001202147</v>
      </c>
      <c r="E35" s="16">
        <v>-0.00621536</v>
      </c>
      <c r="F35" s="28">
        <v>0.005438626</v>
      </c>
      <c r="G35" s="38">
        <v>-0.002151171</v>
      </c>
    </row>
    <row r="36" spans="1:7" ht="12">
      <c r="A36" s="4" t="s">
        <v>44</v>
      </c>
      <c r="B36" s="3">
        <v>20.43762</v>
      </c>
      <c r="C36" s="3">
        <v>20.42847</v>
      </c>
      <c r="D36" s="3">
        <v>20.43152</v>
      </c>
      <c r="E36" s="3">
        <v>20.42542</v>
      </c>
      <c r="F36" s="3">
        <v>20.42847</v>
      </c>
      <c r="G36" s="3"/>
    </row>
    <row r="37" spans="1:6" ht="12">
      <c r="A37" s="4" t="s">
        <v>45</v>
      </c>
      <c r="B37" s="2">
        <v>0.3311157</v>
      </c>
      <c r="C37" s="2">
        <v>0.3077189</v>
      </c>
      <c r="D37" s="2">
        <v>0.2975464</v>
      </c>
      <c r="E37" s="2">
        <v>0.2934774</v>
      </c>
      <c r="F37" s="2">
        <v>0.2888997</v>
      </c>
    </row>
    <row r="38" spans="1:7" ht="12">
      <c r="A38" s="4" t="s">
        <v>53</v>
      </c>
      <c r="B38" s="2">
        <v>0</v>
      </c>
      <c r="C38" s="2">
        <v>-7.609849E-05</v>
      </c>
      <c r="D38" s="2">
        <v>-5.162878E-05</v>
      </c>
      <c r="E38" s="2">
        <v>2.729739E-05</v>
      </c>
      <c r="F38" s="2">
        <v>0.000170625</v>
      </c>
      <c r="G38" s="2">
        <v>0.0002086339</v>
      </c>
    </row>
    <row r="39" spans="1:7" ht="12.75" thickBot="1">
      <c r="A39" s="4" t="s">
        <v>54</v>
      </c>
      <c r="B39" s="2">
        <v>4.763721E-05</v>
      </c>
      <c r="C39" s="2">
        <v>-8.210963E-05</v>
      </c>
      <c r="D39" s="2">
        <v>-4.126837E-05</v>
      </c>
      <c r="E39" s="2">
        <v>-1.714769E-05</v>
      </c>
      <c r="F39" s="2">
        <v>0.0002010744</v>
      </c>
      <c r="G39" s="2">
        <v>0.001075759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3.117026</v>
      </c>
      <c r="F40" s="17" t="s">
        <v>48</v>
      </c>
      <c r="G40" s="8">
        <v>55.03811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0.003755</v>
      </c>
      <c r="D4">
        <v>0.003753</v>
      </c>
      <c r="E4">
        <v>0.003753</v>
      </c>
      <c r="F4">
        <v>0.002087</v>
      </c>
      <c r="G4">
        <v>0.0117</v>
      </c>
    </row>
    <row r="5" spans="1:7" ht="12.75">
      <c r="A5" t="s">
        <v>13</v>
      </c>
      <c r="B5">
        <v>1.73529</v>
      </c>
      <c r="C5">
        <v>-0.022861</v>
      </c>
      <c r="D5">
        <v>-0.412054</v>
      </c>
      <c r="E5">
        <v>-0.345708</v>
      </c>
      <c r="F5">
        <v>-0.331897</v>
      </c>
      <c r="G5">
        <v>8.659473</v>
      </c>
    </row>
    <row r="6" spans="1:7" ht="12.75">
      <c r="A6" t="s">
        <v>14</v>
      </c>
      <c r="B6" s="49">
        <v>-5.495346</v>
      </c>
      <c r="C6" s="49">
        <v>44.76602</v>
      </c>
      <c r="D6" s="49">
        <v>30.38988</v>
      </c>
      <c r="E6" s="49">
        <v>-16.05031</v>
      </c>
      <c r="F6" s="49">
        <v>-100.4461</v>
      </c>
      <c r="G6" s="49">
        <v>-0.008078434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4.226043</v>
      </c>
      <c r="C8" s="49">
        <v>4.138684</v>
      </c>
      <c r="D8" s="49">
        <v>3.061837</v>
      </c>
      <c r="E8" s="49">
        <v>3.52625</v>
      </c>
      <c r="F8" s="49">
        <v>0.6961381</v>
      </c>
      <c r="G8" s="49">
        <v>3.284419</v>
      </c>
    </row>
    <row r="9" spans="1:7" ht="12.75">
      <c r="A9" t="s">
        <v>17</v>
      </c>
      <c r="B9" s="49">
        <v>0.03096346</v>
      </c>
      <c r="C9" s="49">
        <v>-0.6858402</v>
      </c>
      <c r="D9" s="49">
        <v>-0.3582383</v>
      </c>
      <c r="E9" s="49">
        <v>0.09001937</v>
      </c>
      <c r="F9" s="49">
        <v>-1.573366</v>
      </c>
      <c r="G9" s="49">
        <v>-0.4354815</v>
      </c>
    </row>
    <row r="10" spans="1:7" ht="12.75">
      <c r="A10" t="s">
        <v>18</v>
      </c>
      <c r="B10" s="49">
        <v>-0.9201092</v>
      </c>
      <c r="C10" s="49">
        <v>-1.281498</v>
      </c>
      <c r="D10" s="49">
        <v>-1.087092</v>
      </c>
      <c r="E10" s="49">
        <v>-0.8242336</v>
      </c>
      <c r="F10" s="49">
        <v>-1.869862</v>
      </c>
      <c r="G10" s="49">
        <v>-1.151285</v>
      </c>
    </row>
    <row r="11" spans="1:7" ht="12.75">
      <c r="A11" t="s">
        <v>19</v>
      </c>
      <c r="B11" s="49">
        <v>3.336034</v>
      </c>
      <c r="C11" s="49">
        <v>0.9292943</v>
      </c>
      <c r="D11" s="49">
        <v>1.688555</v>
      </c>
      <c r="E11" s="49">
        <v>1.39989</v>
      </c>
      <c r="F11" s="49">
        <v>13.91515</v>
      </c>
      <c r="G11" s="49">
        <v>3.309871</v>
      </c>
    </row>
    <row r="12" spans="1:7" ht="12.75">
      <c r="A12" t="s">
        <v>20</v>
      </c>
      <c r="B12" s="49">
        <v>0.2798389</v>
      </c>
      <c r="C12" s="49">
        <v>-0.6531355</v>
      </c>
      <c r="D12" s="49">
        <v>0.1414745</v>
      </c>
      <c r="E12" s="49">
        <v>0.002319959</v>
      </c>
      <c r="F12" s="49">
        <v>0.08222396</v>
      </c>
      <c r="G12" s="49">
        <v>-0.07111473</v>
      </c>
    </row>
    <row r="13" spans="1:7" ht="12.75">
      <c r="A13" t="s">
        <v>21</v>
      </c>
      <c r="B13" s="49">
        <v>0.007878261</v>
      </c>
      <c r="C13" s="49">
        <v>-0.1183308</v>
      </c>
      <c r="D13" s="49">
        <v>-0.09205922</v>
      </c>
      <c r="E13" s="49">
        <v>-0.08026434</v>
      </c>
      <c r="F13" s="49">
        <v>-0.04598684</v>
      </c>
      <c r="G13" s="49">
        <v>-0.07488964</v>
      </c>
    </row>
    <row r="14" spans="1:7" ht="12.75">
      <c r="A14" t="s">
        <v>22</v>
      </c>
      <c r="B14" s="49">
        <v>-0.04991177</v>
      </c>
      <c r="C14" s="49">
        <v>0.1034395</v>
      </c>
      <c r="D14" s="49">
        <v>-0.1332632</v>
      </c>
      <c r="E14" s="49">
        <v>0.01086044</v>
      </c>
      <c r="F14" s="49">
        <v>-0.0006405102</v>
      </c>
      <c r="G14" s="49">
        <v>-0.01184745</v>
      </c>
    </row>
    <row r="15" spans="1:7" ht="12.75">
      <c r="A15" t="s">
        <v>23</v>
      </c>
      <c r="B15" s="49">
        <v>-0.2495946</v>
      </c>
      <c r="C15" s="49">
        <v>-0.1017167</v>
      </c>
      <c r="D15" s="49">
        <v>-0.09806752</v>
      </c>
      <c r="E15" s="49">
        <v>-0.07499015</v>
      </c>
      <c r="F15" s="49">
        <v>-0.3291828</v>
      </c>
      <c r="G15" s="49">
        <v>-0.1462156</v>
      </c>
    </row>
    <row r="16" spans="1:7" ht="12.75">
      <c r="A16" t="s">
        <v>24</v>
      </c>
      <c r="B16" s="49">
        <v>0.004590114</v>
      </c>
      <c r="C16" s="49">
        <v>-0.07708844</v>
      </c>
      <c r="D16" s="49">
        <v>-0.01625581</v>
      </c>
      <c r="E16" s="49">
        <v>-0.03127416</v>
      </c>
      <c r="F16" s="49">
        <v>0.006496805</v>
      </c>
      <c r="G16" s="49">
        <v>-0.02845045</v>
      </c>
    </row>
    <row r="17" spans="1:7" ht="12.75">
      <c r="A17" t="s">
        <v>25</v>
      </c>
      <c r="B17" s="49">
        <v>-0.04759694</v>
      </c>
      <c r="C17" s="49">
        <v>-0.0245095</v>
      </c>
      <c r="D17" s="49">
        <v>-0.03499047</v>
      </c>
      <c r="E17" s="49">
        <v>-0.03870403</v>
      </c>
      <c r="F17" s="49">
        <v>-0.04794477</v>
      </c>
      <c r="G17" s="49">
        <v>-0.0369047</v>
      </c>
    </row>
    <row r="18" spans="1:7" ht="12.75">
      <c r="A18" t="s">
        <v>26</v>
      </c>
      <c r="B18" s="49">
        <v>0.01920875</v>
      </c>
      <c r="C18" s="49">
        <v>0.03086092</v>
      </c>
      <c r="D18" s="49">
        <v>0.01108759</v>
      </c>
      <c r="E18" s="49">
        <v>0.03697947</v>
      </c>
      <c r="F18" s="49">
        <v>-0.005964374</v>
      </c>
      <c r="G18" s="49">
        <v>0.0209933</v>
      </c>
    </row>
    <row r="19" spans="1:7" ht="12.75">
      <c r="A19" t="s">
        <v>27</v>
      </c>
      <c r="B19" s="49">
        <v>-0.2090295</v>
      </c>
      <c r="C19" s="49">
        <v>-0.1765609</v>
      </c>
      <c r="D19" s="49">
        <v>-0.18777</v>
      </c>
      <c r="E19" s="49">
        <v>-0.1898725</v>
      </c>
      <c r="F19" s="49">
        <v>-0.1538623</v>
      </c>
      <c r="G19" s="49">
        <v>-0.1841204</v>
      </c>
    </row>
    <row r="20" spans="1:7" ht="12.75">
      <c r="A20" t="s">
        <v>28</v>
      </c>
      <c r="B20" s="49">
        <v>0.005028734</v>
      </c>
      <c r="C20" s="49">
        <v>0.0005979794</v>
      </c>
      <c r="D20" s="49">
        <v>0.006139537</v>
      </c>
      <c r="E20" s="49">
        <v>-0.002744092</v>
      </c>
      <c r="F20" s="49">
        <v>0.00360386</v>
      </c>
      <c r="G20" s="49">
        <v>0.002168706</v>
      </c>
    </row>
    <row r="21" spans="1:7" ht="12.75">
      <c r="A21" t="s">
        <v>29</v>
      </c>
      <c r="B21" s="49">
        <v>-28.0413</v>
      </c>
      <c r="C21" s="49">
        <v>48.29773</v>
      </c>
      <c r="D21" s="49">
        <v>24.25049</v>
      </c>
      <c r="E21" s="49">
        <v>10.09798</v>
      </c>
      <c r="F21" s="49">
        <v>-118.2124</v>
      </c>
      <c r="G21" s="49">
        <v>0.02127108</v>
      </c>
    </row>
    <row r="22" spans="1:7" ht="12.75">
      <c r="A22" t="s">
        <v>30</v>
      </c>
      <c r="B22" s="49">
        <v>34.70595</v>
      </c>
      <c r="C22" s="49">
        <v>-0.4572195</v>
      </c>
      <c r="D22" s="49">
        <v>-8.241073</v>
      </c>
      <c r="E22" s="49">
        <v>-6.914158</v>
      </c>
      <c r="F22" s="49">
        <v>-6.63795</v>
      </c>
      <c r="G22" s="49">
        <v>0</v>
      </c>
    </row>
    <row r="23" spans="1:7" ht="12.75">
      <c r="A23" t="s">
        <v>31</v>
      </c>
      <c r="B23" s="49">
        <v>1.119204</v>
      </c>
      <c r="C23" s="49">
        <v>0.9005297</v>
      </c>
      <c r="D23" s="49">
        <v>-1.762762</v>
      </c>
      <c r="E23" s="49">
        <v>-4.383245</v>
      </c>
      <c r="F23" s="49">
        <v>4.205146</v>
      </c>
      <c r="G23" s="49">
        <v>-0.5377756</v>
      </c>
    </row>
    <row r="24" spans="1:7" ht="12.75">
      <c r="A24" t="s">
        <v>32</v>
      </c>
      <c r="B24" s="49">
        <v>1.562093</v>
      </c>
      <c r="C24" s="49">
        <v>0.9243063</v>
      </c>
      <c r="D24" s="49">
        <v>1.439327</v>
      </c>
      <c r="E24" s="49">
        <v>0.04405189</v>
      </c>
      <c r="F24" s="49">
        <v>0.3557054</v>
      </c>
      <c r="G24" s="49">
        <v>0.8525656</v>
      </c>
    </row>
    <row r="25" spans="1:7" ht="12.75">
      <c r="A25" t="s">
        <v>33</v>
      </c>
      <c r="B25" s="49">
        <v>0.698485</v>
      </c>
      <c r="C25" s="49">
        <v>0.3764113</v>
      </c>
      <c r="D25" s="49">
        <v>-0.8093477</v>
      </c>
      <c r="E25" s="49">
        <v>-1.519591</v>
      </c>
      <c r="F25" s="49">
        <v>-2.528191</v>
      </c>
      <c r="G25" s="49">
        <v>-0.7068257</v>
      </c>
    </row>
    <row r="26" spans="1:7" ht="12.75">
      <c r="A26" t="s">
        <v>34</v>
      </c>
      <c r="B26" s="49">
        <v>0.826417</v>
      </c>
      <c r="C26" s="49">
        <v>-0.4073426</v>
      </c>
      <c r="D26" s="49">
        <v>-1.167975</v>
      </c>
      <c r="E26" s="49">
        <v>-0.5303414</v>
      </c>
      <c r="F26" s="49">
        <v>1.269551</v>
      </c>
      <c r="G26" s="49">
        <v>-0.2177167</v>
      </c>
    </row>
    <row r="27" spans="1:7" ht="12.75">
      <c r="A27" t="s">
        <v>35</v>
      </c>
      <c r="B27" s="49">
        <v>0.08675455</v>
      </c>
      <c r="C27" s="49">
        <v>0.7271411</v>
      </c>
      <c r="D27" s="49">
        <v>0.02105784</v>
      </c>
      <c r="E27" s="49">
        <v>0.1164859</v>
      </c>
      <c r="F27" s="49">
        <v>0.2770797</v>
      </c>
      <c r="G27" s="49">
        <v>0.2576714</v>
      </c>
    </row>
    <row r="28" spans="1:7" ht="12.75">
      <c r="A28" t="s">
        <v>36</v>
      </c>
      <c r="B28" s="49">
        <v>0.4765393</v>
      </c>
      <c r="C28" s="49">
        <v>0.284657</v>
      </c>
      <c r="D28" s="49">
        <v>0.2870588</v>
      </c>
      <c r="E28" s="49">
        <v>0.4124477</v>
      </c>
      <c r="F28" s="49">
        <v>0.3560586</v>
      </c>
      <c r="G28" s="49">
        <v>0.3532615</v>
      </c>
    </row>
    <row r="29" spans="1:7" ht="12.75">
      <c r="A29" t="s">
        <v>37</v>
      </c>
      <c r="B29" s="49">
        <v>0.08423971</v>
      </c>
      <c r="C29" s="49">
        <v>0.08559873</v>
      </c>
      <c r="D29" s="49">
        <v>0.00294513</v>
      </c>
      <c r="E29" s="49">
        <v>-0.05769075</v>
      </c>
      <c r="F29" s="49">
        <v>-0.009600176</v>
      </c>
      <c r="G29" s="49">
        <v>0.01831733</v>
      </c>
    </row>
    <row r="30" spans="1:7" ht="12.75">
      <c r="A30" t="s">
        <v>38</v>
      </c>
      <c r="B30" s="49">
        <v>0.01096498</v>
      </c>
      <c r="C30" s="49">
        <v>-0.05858628</v>
      </c>
      <c r="D30" s="49">
        <v>-0.179839</v>
      </c>
      <c r="E30" s="49">
        <v>-0.1602659</v>
      </c>
      <c r="F30" s="49">
        <v>0.1310009</v>
      </c>
      <c r="G30" s="49">
        <v>-0.07677934</v>
      </c>
    </row>
    <row r="31" spans="1:7" ht="12.75">
      <c r="A31" t="s">
        <v>39</v>
      </c>
      <c r="B31" s="49">
        <v>-0.03453197</v>
      </c>
      <c r="C31" s="49">
        <v>0.04010776</v>
      </c>
      <c r="D31" s="49">
        <v>-0.01310044</v>
      </c>
      <c r="E31" s="49">
        <v>0.003767158</v>
      </c>
      <c r="F31" s="49">
        <v>0.03815182</v>
      </c>
      <c r="G31" s="49">
        <v>0.007526139</v>
      </c>
    </row>
    <row r="32" spans="1:7" ht="12.75">
      <c r="A32" t="s">
        <v>40</v>
      </c>
      <c r="B32" s="49">
        <v>0.06288357</v>
      </c>
      <c r="C32" s="49">
        <v>0.0455767</v>
      </c>
      <c r="D32" s="49">
        <v>0.03474304</v>
      </c>
      <c r="E32" s="49">
        <v>0.06382165</v>
      </c>
      <c r="F32" s="49">
        <v>0.04864932</v>
      </c>
      <c r="G32" s="49">
        <v>0.05027932</v>
      </c>
    </row>
    <row r="33" spans="1:7" ht="12.75">
      <c r="A33" t="s">
        <v>41</v>
      </c>
      <c r="B33" s="49">
        <v>0.1180721</v>
      </c>
      <c r="C33" s="49">
        <v>0.1025827</v>
      </c>
      <c r="D33" s="49">
        <v>0.1030929</v>
      </c>
      <c r="E33" s="49">
        <v>0.1186616</v>
      </c>
      <c r="F33" s="49">
        <v>0.1109818</v>
      </c>
      <c r="G33" s="49">
        <v>0.1099297</v>
      </c>
    </row>
    <row r="34" spans="1:7" ht="12.75">
      <c r="A34" t="s">
        <v>42</v>
      </c>
      <c r="B34" s="49">
        <v>-0.01926378</v>
      </c>
      <c r="C34" s="49">
        <v>-0.0205387</v>
      </c>
      <c r="D34" s="49">
        <v>-0.02427533</v>
      </c>
      <c r="E34" s="49">
        <v>-0.01111963</v>
      </c>
      <c r="F34" s="49">
        <v>-0.04937959</v>
      </c>
      <c r="G34" s="49">
        <v>-0.02279757</v>
      </c>
    </row>
    <row r="35" spans="1:7" ht="12.75">
      <c r="A35" t="s">
        <v>43</v>
      </c>
      <c r="B35" s="49">
        <v>-0.001515834</v>
      </c>
      <c r="C35" s="49">
        <v>-0.003634853</v>
      </c>
      <c r="D35" s="49">
        <v>-0.001202147</v>
      </c>
      <c r="E35" s="49">
        <v>-0.00621536</v>
      </c>
      <c r="F35" s="49">
        <v>0.005438626</v>
      </c>
      <c r="G35" s="49">
        <v>-0.002151171</v>
      </c>
    </row>
    <row r="36" spans="1:6" ht="12.75">
      <c r="A36" t="s">
        <v>44</v>
      </c>
      <c r="B36" s="49">
        <v>20.43762</v>
      </c>
      <c r="C36" s="49">
        <v>20.42847</v>
      </c>
      <c r="D36" s="49">
        <v>20.43152</v>
      </c>
      <c r="E36" s="49">
        <v>20.42542</v>
      </c>
      <c r="F36" s="49">
        <v>20.42847</v>
      </c>
    </row>
    <row r="37" spans="1:6" ht="12.75">
      <c r="A37" t="s">
        <v>45</v>
      </c>
      <c r="B37" s="49">
        <v>0.3311157</v>
      </c>
      <c r="C37" s="49">
        <v>0.3077189</v>
      </c>
      <c r="D37" s="49">
        <v>0.2975464</v>
      </c>
      <c r="E37" s="49">
        <v>0.2934774</v>
      </c>
      <c r="F37" s="49">
        <v>0.2888997</v>
      </c>
    </row>
    <row r="38" spans="1:7" ht="12.75">
      <c r="A38" t="s">
        <v>55</v>
      </c>
      <c r="B38" s="49">
        <v>0</v>
      </c>
      <c r="C38" s="49">
        <v>-7.609849E-05</v>
      </c>
      <c r="D38" s="49">
        <v>-5.162878E-05</v>
      </c>
      <c r="E38" s="49">
        <v>2.729739E-05</v>
      </c>
      <c r="F38" s="49">
        <v>0.000170625</v>
      </c>
      <c r="G38" s="49">
        <v>0.0002086339</v>
      </c>
    </row>
    <row r="39" spans="1:7" ht="12.75">
      <c r="A39" t="s">
        <v>56</v>
      </c>
      <c r="B39" s="49">
        <v>4.763721E-05</v>
      </c>
      <c r="C39" s="49">
        <v>-8.210963E-05</v>
      </c>
      <c r="D39" s="49">
        <v>-4.126837E-05</v>
      </c>
      <c r="E39" s="49">
        <v>-1.714769E-05</v>
      </c>
      <c r="F39" s="49">
        <v>0.0002010744</v>
      </c>
      <c r="G39" s="49">
        <v>0.001075759</v>
      </c>
    </row>
    <row r="40" spans="2:7" ht="12.75">
      <c r="B40" t="s">
        <v>46</v>
      </c>
      <c r="C40">
        <v>-0.003754</v>
      </c>
      <c r="D40" t="s">
        <v>47</v>
      </c>
      <c r="E40">
        <v>3.117026</v>
      </c>
      <c r="F40" t="s">
        <v>48</v>
      </c>
      <c r="G40">
        <v>55.03811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9.507417675347117E-06</v>
      </c>
      <c r="C50">
        <f>-0.017/(C7*C7+C22*C22)*(C21*C22+C6*C7)</f>
        <v>-7.609847978804289E-05</v>
      </c>
      <c r="D50">
        <f>-0.017/(D7*D7+D22*D22)*(D21*D22+D6*D7)</f>
        <v>-5.16287864262391E-05</v>
      </c>
      <c r="E50">
        <f>-0.017/(E7*E7+E22*E22)*(E21*E22+E6*E7)</f>
        <v>2.7297383185291558E-05</v>
      </c>
      <c r="F50">
        <f>-0.017/(F7*F7+F22*F22)*(F21*F22+F6*F7)</f>
        <v>0.0001706248978585102</v>
      </c>
      <c r="G50">
        <f>(B50*B$4+C50*C$4+D50*D$4+E50*E$4+F50*F$4)/SUM(B$4:F$4)</f>
        <v>2.937657374477296E-08</v>
      </c>
    </row>
    <row r="51" spans="1:7" ht="12.75">
      <c r="A51" t="s">
        <v>59</v>
      </c>
      <c r="B51">
        <f>-0.017/(B7*B7+B22*B22)*(B21*B7-B6*B22)</f>
        <v>4.7637213603753024E-05</v>
      </c>
      <c r="C51">
        <f>-0.017/(C7*C7+C22*C22)*(C21*C7-C6*C22)</f>
        <v>-8.210962037088796E-05</v>
      </c>
      <c r="D51">
        <f>-0.017/(D7*D7+D22*D22)*(D21*D7-D6*D22)</f>
        <v>-4.126838065978401E-05</v>
      </c>
      <c r="E51">
        <f>-0.017/(E7*E7+E22*E22)*(E21*E7-E6*E22)</f>
        <v>-1.7147692157967037E-05</v>
      </c>
      <c r="F51">
        <f>-0.017/(F7*F7+F22*F22)*(F21*F7-F6*F22)</f>
        <v>0.00020107433995407399</v>
      </c>
      <c r="G51">
        <f>(B51*B$4+C51*C$4+D51*D$4+E51*E$4+F51*F$4)/SUM(B$4:F$4)</f>
        <v>-3.465702029818567E-08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9999.998454470106</v>
      </c>
      <c r="C62">
        <f>C7+(2/0.017)*(C8*C50-C23*C51)</f>
        <v>9999.97164642248</v>
      </c>
      <c r="D62">
        <f>D7+(2/0.017)*(D8*D50-D23*D51)</f>
        <v>9999.97284408685</v>
      </c>
      <c r="E62">
        <f>E7+(2/0.017)*(E8*E50-E23*E51)</f>
        <v>10000.002481748417</v>
      </c>
      <c r="F62">
        <f>F7+(2/0.017)*(F8*F50-F23*F51)</f>
        <v>9999.914497827747</v>
      </c>
    </row>
    <row r="63" spans="1:6" ht="12.75">
      <c r="A63" t="s">
        <v>67</v>
      </c>
      <c r="B63">
        <f>B8+(3/0.017)*(B9*B50-B24*B51)</f>
        <v>4.212963110230053</v>
      </c>
      <c r="C63">
        <f>C8+(3/0.017)*(C9*C50-C24*C51)</f>
        <v>4.16128738282299</v>
      </c>
      <c r="D63">
        <f>D8+(3/0.017)*(D9*D50-D24*D51)</f>
        <v>3.075583018213583</v>
      </c>
      <c r="E63">
        <f>E8+(3/0.017)*(E9*E50-E24*E51)</f>
        <v>3.5268169437915917</v>
      </c>
      <c r="F63">
        <f>F8+(3/0.017)*(F9*F50-F24*F51)</f>
        <v>0.6361418691352083</v>
      </c>
    </row>
    <row r="64" spans="1:6" ht="12.75">
      <c r="A64" t="s">
        <v>68</v>
      </c>
      <c r="B64">
        <f>B9+(4/0.017)*(B10*B50-B25*B51)</f>
        <v>0.021075991384624255</v>
      </c>
      <c r="C64">
        <f>C9+(4/0.017)*(C10*C50-C25*C51)</f>
        <v>-0.6556220732711224</v>
      </c>
      <c r="D64">
        <f>D9+(4/0.017)*(D10*D50-D25*D51)</f>
        <v>-0.3528912948884818</v>
      </c>
      <c r="E64">
        <f>E9+(4/0.017)*(E10*E50-E25*E51)</f>
        <v>0.07859421727355068</v>
      </c>
      <c r="F64">
        <f>F9+(4/0.017)*(F10*F50-F25*F51)</f>
        <v>-1.5288226296839247</v>
      </c>
    </row>
    <row r="65" spans="1:6" ht="12.75">
      <c r="A65" t="s">
        <v>69</v>
      </c>
      <c r="B65">
        <f>B10+(5/0.017)*(B11*B50-B26*B51)</f>
        <v>-0.9223595336875334</v>
      </c>
      <c r="C65">
        <f>C10+(5/0.017)*(C11*C50-C26*C51)</f>
        <v>-1.3121346558095834</v>
      </c>
      <c r="D65">
        <f>D10+(5/0.017)*(D11*D50-D26*D51)</f>
        <v>-1.1269092006956085</v>
      </c>
      <c r="E65">
        <f>E10+(5/0.017)*(E11*E50-E26*E51)</f>
        <v>-0.8156691286231081</v>
      </c>
      <c r="F65">
        <f>F10+(5/0.017)*(F11*F50-F26*F51)</f>
        <v>-1.2466276123315252</v>
      </c>
    </row>
    <row r="66" spans="1:6" ht="12.75">
      <c r="A66" t="s">
        <v>70</v>
      </c>
      <c r="B66">
        <f>B11+(6/0.017)*(B12*B50-B27*B51)</f>
        <v>3.33551440009694</v>
      </c>
      <c r="C66">
        <f>C11+(6/0.017)*(C12*C50-C27*C51)</f>
        <v>0.9679088523491788</v>
      </c>
      <c r="D66">
        <f>D11+(6/0.017)*(D12*D50-D27*D51)</f>
        <v>1.6862837763100238</v>
      </c>
      <c r="E66">
        <f>E11+(6/0.017)*(E12*E50-E27*E51)</f>
        <v>1.4006173387636733</v>
      </c>
      <c r="F66">
        <f>F11+(6/0.017)*(F12*F50-F27*F51)</f>
        <v>13.900437942465064</v>
      </c>
    </row>
    <row r="67" spans="1:6" ht="12.75">
      <c r="A67" t="s">
        <v>71</v>
      </c>
      <c r="B67">
        <f>B12+(7/0.017)*(B13*B50-B28*B51)</f>
        <v>0.2705222695560233</v>
      </c>
      <c r="C67">
        <f>C12+(7/0.017)*(C13*C50-C28*C51)</f>
        <v>-0.6398034349772863</v>
      </c>
      <c r="D67">
        <f>D12+(7/0.017)*(D13*D50-D28*D51)</f>
        <v>0.14830952961568286</v>
      </c>
      <c r="E67">
        <f>E12+(7/0.017)*(E13*E50-E28*E51)</f>
        <v>0.004329996542374653</v>
      </c>
      <c r="F67">
        <f>F12+(7/0.017)*(F13*F50-F28*F51)</f>
        <v>0.04951306382325582</v>
      </c>
    </row>
    <row r="68" spans="1:6" ht="12.75">
      <c r="A68" t="s">
        <v>72</v>
      </c>
      <c r="B68">
        <f>B13+(8/0.017)*(B14*B50-B29*B51)</f>
        <v>0.0057665070689439666</v>
      </c>
      <c r="C68">
        <f>C13+(8/0.017)*(C14*C50-C29*C51)</f>
        <v>-0.1187275574002377</v>
      </c>
      <c r="D68">
        <f>D13+(8/0.017)*(D14*D50-D29*D51)</f>
        <v>-0.08876427504131307</v>
      </c>
      <c r="E68">
        <f>E13+(8/0.017)*(E14*E50-E29*E51)</f>
        <v>-0.08059036429605712</v>
      </c>
      <c r="F68">
        <f>F13+(8/0.017)*(F14*F50-F29*F51)</f>
        <v>-0.045129869616380894</v>
      </c>
    </row>
    <row r="69" spans="1:6" ht="12.75">
      <c r="A69" t="s">
        <v>73</v>
      </c>
      <c r="B69">
        <f>B14+(9/0.017)*(B15*B50-B30*B51)</f>
        <v>-0.05144459769736404</v>
      </c>
      <c r="C69">
        <f>C14+(9/0.017)*(C15*C50-C30*C51)</f>
        <v>0.10499067066257793</v>
      </c>
      <c r="D69">
        <f>D14+(9/0.017)*(D15*D50-D30*D51)</f>
        <v>-0.1345118479633174</v>
      </c>
      <c r="E69">
        <f>E14+(9/0.017)*(E15*E50-E30*E51)</f>
        <v>0.008321791377257165</v>
      </c>
      <c r="F69">
        <f>F14+(9/0.017)*(F15*F50-F30*F51)</f>
        <v>-0.04432105785582425</v>
      </c>
    </row>
    <row r="70" spans="1:6" ht="12.75">
      <c r="A70" t="s">
        <v>74</v>
      </c>
      <c r="B70">
        <f>B15+(10/0.017)*(B16*B50-B31*B51)</f>
        <v>-0.24860127825763303</v>
      </c>
      <c r="C70">
        <f>C15+(10/0.017)*(C16*C50-C31*C51)</f>
        <v>-0.09632873174073033</v>
      </c>
      <c r="D70">
        <f>D15+(10/0.017)*(D16*D50-D31*D51)</f>
        <v>-0.09789185306003244</v>
      </c>
      <c r="E70">
        <f>E15+(10/0.017)*(E16*E50-E31*E51)</f>
        <v>-0.07545432921389629</v>
      </c>
      <c r="F70">
        <f>F15+(10/0.017)*(F16*F50-F31*F51)</f>
        <v>-0.3330432913735382</v>
      </c>
    </row>
    <row r="71" spans="1:6" ht="12.75">
      <c r="A71" t="s">
        <v>75</v>
      </c>
      <c r="B71">
        <f>B16+(11/0.017)*(B17*B50-B32*B51)</f>
        <v>0.002358976206237947</v>
      </c>
      <c r="C71">
        <f>C16+(11/0.017)*(C17*C50-C32*C51)</f>
        <v>-0.07346010861903812</v>
      </c>
      <c r="D71">
        <f>D16+(11/0.017)*(D17*D50-D32*D51)</f>
        <v>-0.014159142380682346</v>
      </c>
      <c r="E71">
        <f>E16+(11/0.017)*(E17*E50-E32*E51)</f>
        <v>-0.031249652472683916</v>
      </c>
      <c r="F71">
        <f>F16+(11/0.017)*(F17*F50-F32*F51)</f>
        <v>-0.005126119430321013</v>
      </c>
    </row>
    <row r="72" spans="1:6" ht="12.75">
      <c r="A72" t="s">
        <v>76</v>
      </c>
      <c r="B72">
        <f>B17+(12/0.017)*(B18*B50-B33*B51)</f>
        <v>-0.05143835193346284</v>
      </c>
      <c r="C72">
        <f>C17+(12/0.017)*(C18*C50-C33*C51)</f>
        <v>-0.020221577089345685</v>
      </c>
      <c r="D72">
        <f>D17+(12/0.017)*(D18*D50-D33*D51)</f>
        <v>-0.032391384194520464</v>
      </c>
      <c r="E72">
        <f>E17+(12/0.017)*(E18*E50-E33*E51)</f>
        <v>-0.03655517210563472</v>
      </c>
      <c r="F72">
        <f>F17+(12/0.017)*(F18*F50-F33*F51)</f>
        <v>-0.06441530850808588</v>
      </c>
    </row>
    <row r="73" spans="1:6" ht="12.75">
      <c r="A73" t="s">
        <v>77</v>
      </c>
      <c r="B73">
        <f>B18+(13/0.017)*(B19*B50-B34*B51)</f>
        <v>0.01839077626565809</v>
      </c>
      <c r="C73">
        <f>C18+(13/0.017)*(C19*C50-C34*C51)</f>
        <v>0.039845901521250726</v>
      </c>
      <c r="D73">
        <f>D18+(13/0.017)*(D19*D50-D34*D51)</f>
        <v>0.01773482162860291</v>
      </c>
      <c r="E73">
        <f>E18+(13/0.017)*(E19*E50-E34*E51)</f>
        <v>0.03287017123805901</v>
      </c>
      <c r="F73">
        <f>F18+(13/0.017)*(F19*F50-F34*F51)</f>
        <v>-0.018447257518776152</v>
      </c>
    </row>
    <row r="74" spans="1:6" ht="12.75">
      <c r="A74" t="s">
        <v>78</v>
      </c>
      <c r="B74">
        <f>B19+(14/0.017)*(B20*B50-B35*B51)</f>
        <v>-0.2089306596849489</v>
      </c>
      <c r="C74">
        <f>C19+(14/0.017)*(C20*C50-C35*C51)</f>
        <v>-0.17684416259559174</v>
      </c>
      <c r="D74">
        <f>D19+(14/0.017)*(D20*D50-D35*D51)</f>
        <v>-0.18807189559196918</v>
      </c>
      <c r="E74">
        <f>E19+(14/0.017)*(E20*E50-E35*E51)</f>
        <v>-0.19002195873826522</v>
      </c>
      <c r="F74">
        <f>F19+(14/0.017)*(F20*F50-F35*F51)</f>
        <v>-0.15425649049666765</v>
      </c>
    </row>
    <row r="75" spans="1:6" ht="12.75">
      <c r="A75" t="s">
        <v>79</v>
      </c>
      <c r="B75" s="49">
        <f>B20</f>
        <v>0.005028734</v>
      </c>
      <c r="C75" s="49">
        <f>C20</f>
        <v>0.0005979794</v>
      </c>
      <c r="D75" s="49">
        <f>D20</f>
        <v>0.006139537</v>
      </c>
      <c r="E75" s="49">
        <f>E20</f>
        <v>-0.002744092</v>
      </c>
      <c r="F75" s="49">
        <f>F20</f>
        <v>0.00360386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34.73088619446842</v>
      </c>
      <c r="C82">
        <f>C22+(2/0.017)*(C8*C51+C23*C50)</f>
        <v>-0.5052612309704765</v>
      </c>
      <c r="D82">
        <f>D22+(2/0.017)*(D8*D51+D23*D50)</f>
        <v>-8.245231563766579</v>
      </c>
      <c r="E82">
        <f>E22+(2/0.017)*(E8*E51+E23*E50)</f>
        <v>-6.935348372686122</v>
      </c>
      <c r="F82">
        <f>F22+(2/0.017)*(F8*F51+F23*F50)</f>
        <v>-6.537070221681823</v>
      </c>
    </row>
    <row r="83" spans="1:6" ht="12.75">
      <c r="A83" t="s">
        <v>82</v>
      </c>
      <c r="B83">
        <f>B23+(3/0.017)*(B9*B51+B24*B50)</f>
        <v>1.122085144157059</v>
      </c>
      <c r="C83">
        <f>C23+(3/0.017)*(C9*C51+C24*C50)</f>
        <v>0.8980548366179852</v>
      </c>
      <c r="D83">
        <f>D23+(3/0.017)*(D9*D51+D24*D50)</f>
        <v>-1.7732667279557421</v>
      </c>
      <c r="E83">
        <f>E23+(3/0.017)*(E9*E51+E24*E50)</f>
        <v>-4.383305198198291</v>
      </c>
      <c r="F83">
        <f>F23+(3/0.017)*(F9*F51+F24*F50)</f>
        <v>4.160027529574095</v>
      </c>
    </row>
    <row r="84" spans="1:6" ht="12.75">
      <c r="A84" t="s">
        <v>83</v>
      </c>
      <c r="B84">
        <f>B24+(4/0.017)*(B10*B51+B25*B50)</f>
        <v>1.553342258855479</v>
      </c>
      <c r="C84">
        <f>C24+(4/0.017)*(C10*C51+C25*C50)</f>
        <v>0.942324885077885</v>
      </c>
      <c r="D84">
        <f>D24+(4/0.017)*(D10*D51+D25*D50)</f>
        <v>1.459714803768488</v>
      </c>
      <c r="E84">
        <f>E24+(4/0.017)*(E10*E51+E25*E50)</f>
        <v>0.03761726558285472</v>
      </c>
      <c r="F84">
        <f>F24+(4/0.017)*(F10*F51+F25*F50)</f>
        <v>0.16573984738893896</v>
      </c>
    </row>
    <row r="85" spans="1:6" ht="12.75">
      <c r="A85" t="s">
        <v>84</v>
      </c>
      <c r="B85">
        <f>B25+(5/0.017)*(B11*B51+B26*B50)</f>
        <v>0.7475368987765854</v>
      </c>
      <c r="C85">
        <f>C25+(5/0.017)*(C11*C51+C26*C50)</f>
        <v>0.3630860501256114</v>
      </c>
      <c r="D85">
        <f>D25+(5/0.017)*(D11*D51+D26*D50)</f>
        <v>-0.8121073466702338</v>
      </c>
      <c r="E85">
        <f>E25+(5/0.017)*(E11*E51+E26*E50)</f>
        <v>-1.5309091809381883</v>
      </c>
      <c r="F85">
        <f>F25+(5/0.017)*(F11*F51+F26*F50)</f>
        <v>-1.6415449378490874</v>
      </c>
    </row>
    <row r="86" spans="1:6" ht="12.75">
      <c r="A86" t="s">
        <v>85</v>
      </c>
      <c r="B86">
        <f>B26+(6/0.017)*(B12*B51+B27*B50)</f>
        <v>0.8314130790103621</v>
      </c>
      <c r="C86">
        <f>C26+(6/0.017)*(C12*C51+C27*C50)</f>
        <v>-0.40794458506317244</v>
      </c>
      <c r="D86">
        <f>D26+(6/0.017)*(D12*D51+D27*D50)</f>
        <v>-1.1704193344389213</v>
      </c>
      <c r="E86">
        <f>E26+(6/0.017)*(E12*E51+E27*E50)</f>
        <v>-0.529233172362859</v>
      </c>
      <c r="F86">
        <f>F26+(6/0.017)*(F12*F51+F27*F50)</f>
        <v>1.292072114351733</v>
      </c>
    </row>
    <row r="87" spans="1:6" ht="12.75">
      <c r="A87" t="s">
        <v>86</v>
      </c>
      <c r="B87">
        <f>B27+(7/0.017)*(B13*B51+B28*B50)</f>
        <v>0.08877464976242969</v>
      </c>
      <c r="C87">
        <f>C27+(7/0.017)*(C13*C51+C28*C50)</f>
        <v>0.7222222132197712</v>
      </c>
      <c r="D87">
        <f>D27+(7/0.017)*(D13*D51+D28*D50)</f>
        <v>0.01651963189415366</v>
      </c>
      <c r="E87">
        <f>E27+(7/0.017)*(E13*E51+E28*E50)</f>
        <v>0.12168858457238954</v>
      </c>
      <c r="F87">
        <f>F27+(7/0.017)*(F13*F51+F28*F50)</f>
        <v>0.29828792478232313</v>
      </c>
    </row>
    <row r="88" spans="1:6" ht="12.75">
      <c r="A88" t="s">
        <v>87</v>
      </c>
      <c r="B88">
        <f>B28+(8/0.017)*(B14*B51+B29*B50)</f>
        <v>0.4757972973924653</v>
      </c>
      <c r="C88">
        <f>C28+(8/0.017)*(C14*C51+C29*C50)</f>
        <v>0.2775947358582863</v>
      </c>
      <c r="D88">
        <f>D28+(8/0.017)*(D14*D51+D29*D50)</f>
        <v>0.2895752719895404</v>
      </c>
      <c r="E88">
        <f>E28+(8/0.017)*(E14*E51+E29*E50)</f>
        <v>0.4116189762396155</v>
      </c>
      <c r="F88">
        <f>F28+(8/0.017)*(F14*F51+F29*F50)</f>
        <v>0.35522715566347174</v>
      </c>
    </row>
    <row r="89" spans="1:6" ht="12.75">
      <c r="A89" t="s">
        <v>88</v>
      </c>
      <c r="B89">
        <f>B29+(9/0.017)*(B15*B51+B30*B50)</f>
        <v>0.0780001991959451</v>
      </c>
      <c r="C89">
        <f>C29+(9/0.017)*(C15*C51+C30*C50)</f>
        <v>0.09238062518831441</v>
      </c>
      <c r="D89">
        <f>D29+(9/0.017)*(D15*D51+D30*D50)</f>
        <v>0.01000322491826262</v>
      </c>
      <c r="E89">
        <f>E29+(9/0.017)*(E15*E51+E30*E50)</f>
        <v>-0.05932606677004721</v>
      </c>
      <c r="F89">
        <f>F29+(9/0.017)*(F15*F51+F30*F50)</f>
        <v>-0.0328086343218382</v>
      </c>
    </row>
    <row r="90" spans="1:6" ht="12.75">
      <c r="A90" t="s">
        <v>89</v>
      </c>
      <c r="B90">
        <f>B30+(10/0.017)*(B16*B51+B31*B50)</f>
        <v>0.01090048022302413</v>
      </c>
      <c r="C90">
        <f>C30+(10/0.017)*(C16*C51+C31*C50)</f>
        <v>-0.05665830177665865</v>
      </c>
      <c r="D90">
        <f>D30+(10/0.017)*(D16*D51+D31*D50)</f>
        <v>-0.1790465230741983</v>
      </c>
      <c r="E90">
        <f>E30+(10/0.017)*(E16*E51+E31*E50)</f>
        <v>-0.15988995104492673</v>
      </c>
      <c r="F90">
        <f>F30+(10/0.017)*(F16*F51+F31*F50)</f>
        <v>0.1355985418634127</v>
      </c>
    </row>
    <row r="91" spans="1:6" ht="12.75">
      <c r="A91" t="s">
        <v>90</v>
      </c>
      <c r="B91">
        <f>B31+(11/0.017)*(B17*B51+B32*B50)</f>
        <v>-0.03561225103296112</v>
      </c>
      <c r="C91">
        <f>C31+(11/0.017)*(C17*C51+C32*C50)</f>
        <v>0.039165738219057084</v>
      </c>
      <c r="D91">
        <f>D31+(11/0.017)*(D17*D51+D32*D50)</f>
        <v>-0.013326742971874637</v>
      </c>
      <c r="E91">
        <f>E31+(11/0.017)*(E17*E51+E32*E50)</f>
        <v>0.005323883711769595</v>
      </c>
      <c r="F91">
        <f>F31+(11/0.017)*(F17*F51+F32*F50)</f>
        <v>0.03728496970663218</v>
      </c>
    </row>
    <row r="92" spans="1:6" ht="12.75">
      <c r="A92" t="s">
        <v>91</v>
      </c>
      <c r="B92">
        <f>B32+(12/0.017)*(B18*B51+B33*B50)</f>
        <v>0.06432188442163514</v>
      </c>
      <c r="C92">
        <f>C32+(12/0.017)*(C18*C51+C33*C50)</f>
        <v>0.0382776181543182</v>
      </c>
      <c r="D92">
        <f>D32+(12/0.017)*(D18*D51+D33*D50)</f>
        <v>0.030662949505260304</v>
      </c>
      <c r="E92">
        <f>E32+(12/0.017)*(E18*E51+E33*E50)</f>
        <v>0.06566050077425059</v>
      </c>
      <c r="F92">
        <f>F32+(12/0.017)*(F18*F51+F33*F50)</f>
        <v>0.06116953815802191</v>
      </c>
    </row>
    <row r="93" spans="1:6" ht="12.75">
      <c r="A93" t="s">
        <v>92</v>
      </c>
      <c r="B93">
        <f>B33+(13/0.017)*(B19*B51+B34*B50)</f>
        <v>0.11031742278441929</v>
      </c>
      <c r="C93">
        <f>C33+(13/0.017)*(C19*C51+C34*C50)</f>
        <v>0.11486411530212616</v>
      </c>
      <c r="D93">
        <f>D33+(13/0.017)*(D19*D51+D34*D50)</f>
        <v>0.10997698856695845</v>
      </c>
      <c r="E93">
        <f>E33+(13/0.017)*(E19*E51+E34*E50)</f>
        <v>0.1209192705245632</v>
      </c>
      <c r="F93">
        <f>F33+(13/0.017)*(F19*F51+F34*F50)</f>
        <v>0.08088056924042995</v>
      </c>
    </row>
    <row r="94" spans="1:6" ht="12.75">
      <c r="A94" t="s">
        <v>93</v>
      </c>
      <c r="B94">
        <f>B34+(14/0.017)*(B20*B51+B35*B50)</f>
        <v>-0.019078367945735326</v>
      </c>
      <c r="C94">
        <f>C34+(14/0.017)*(C20*C51+C35*C50)</f>
        <v>-0.020351341355034615</v>
      </c>
      <c r="D94">
        <f>D34+(14/0.017)*(D20*D51+D35*D50)</f>
        <v>-0.024432873942932257</v>
      </c>
      <c r="E94">
        <f>E34+(14/0.017)*(E20*E51+E35*E50)</f>
        <v>-0.0112206014742115</v>
      </c>
      <c r="F94">
        <f>F34+(14/0.017)*(F20*F51+F35*F50)</f>
        <v>-0.048018618066389095</v>
      </c>
    </row>
    <row r="95" spans="1:6" ht="12.75">
      <c r="A95" t="s">
        <v>94</v>
      </c>
      <c r="B95" s="49">
        <f>B35</f>
        <v>-0.001515834</v>
      </c>
      <c r="C95" s="49">
        <f>C35</f>
        <v>-0.003634853</v>
      </c>
      <c r="D95" s="49">
        <f>D35</f>
        <v>-0.001202147</v>
      </c>
      <c r="E95" s="49">
        <f>E35</f>
        <v>-0.00621536</v>
      </c>
      <c r="F95" s="49">
        <f>F35</f>
        <v>0.005438626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4.212963761356196</v>
      </c>
      <c r="C103">
        <f>C63*10000/C62</f>
        <v>4.161299181594883</v>
      </c>
      <c r="D103">
        <f>D63*10000/D62</f>
        <v>3.0755913702627966</v>
      </c>
      <c r="E103">
        <f>E63*10000/E62</f>
        <v>3.526816068524572</v>
      </c>
      <c r="F103">
        <f>F63*10000/F62</f>
        <v>0.6361473083328819</v>
      </c>
      <c r="G103">
        <f>AVERAGE(C103:E103)</f>
        <v>3.587902206794084</v>
      </c>
      <c r="H103">
        <f>STDEV(C103:E103)</f>
        <v>0.5454255220590533</v>
      </c>
      <c r="I103">
        <f>(B103*B4+C103*C4+D103*D4+E103*E4+F103*F4)/SUM(B4:F4)</f>
        <v>3.2834363091427616</v>
      </c>
      <c r="K103">
        <f>(LN(H103)+LN(H123))/2-LN(K114*K115^3)</f>
        <v>-3.696115467249535</v>
      </c>
    </row>
    <row r="104" spans="1:11" ht="12.75">
      <c r="A104" t="s">
        <v>68</v>
      </c>
      <c r="B104">
        <f>B64*10000/B62</f>
        <v>0.021075994641982232</v>
      </c>
      <c r="C104">
        <f>C64*10000/C62</f>
        <v>-0.655623932199521</v>
      </c>
      <c r="D104">
        <f>D64*10000/D62</f>
        <v>-0.35289225319961975</v>
      </c>
      <c r="E104">
        <f>E64*10000/E62</f>
        <v>0.07859419776844809</v>
      </c>
      <c r="F104">
        <f>F64*10000/F62</f>
        <v>-1.5288357015612748</v>
      </c>
      <c r="G104">
        <f>AVERAGE(C104:E104)</f>
        <v>-0.3099739958768975</v>
      </c>
      <c r="H104">
        <f>STDEV(C104:E104)</f>
        <v>0.3689858374004752</v>
      </c>
      <c r="I104">
        <f>(B104*B4+C104*C4+D104*D4+E104*E4+F104*F4)/SUM(B4:F4)</f>
        <v>-0.42523287300844387</v>
      </c>
      <c r="K104">
        <f>(LN(H104)+LN(H124))/2-LN(K114*K115^4)</f>
        <v>-3.950135586914577</v>
      </c>
    </row>
    <row r="105" spans="1:11" ht="12.75">
      <c r="A105" t="s">
        <v>69</v>
      </c>
      <c r="B105">
        <f>B65*10000/B62</f>
        <v>-0.9223596762409787</v>
      </c>
      <c r="C105">
        <f>C65*10000/C62</f>
        <v>-1.3121383761913001</v>
      </c>
      <c r="D105">
        <f>D65*10000/D62</f>
        <v>-1.1269122609287572</v>
      </c>
      <c r="E105">
        <f>E65*10000/E62</f>
        <v>-0.8156689261946014</v>
      </c>
      <c r="F105">
        <f>F65*10000/F62</f>
        <v>-1.2466382713595467</v>
      </c>
      <c r="G105">
        <f>AVERAGE(C105:E105)</f>
        <v>-1.0849065211048863</v>
      </c>
      <c r="H105">
        <f>STDEV(C105:E105)</f>
        <v>0.2508861102744014</v>
      </c>
      <c r="I105">
        <f>(B105*B4+C105*C4+D105*D4+E105*E4+F105*F4)/SUM(B4:F4)</f>
        <v>-1.0830867568546878</v>
      </c>
      <c r="K105">
        <f>(LN(H105)+LN(H125))/2-LN(K114*K115^5)</f>
        <v>-3.4097394112140043</v>
      </c>
    </row>
    <row r="106" spans="1:11" ht="12.75">
      <c r="A106" t="s">
        <v>70</v>
      </c>
      <c r="B106">
        <f>B66*10000/B62</f>
        <v>3.3355149156107413</v>
      </c>
      <c r="C106">
        <f>C66*10000/C62</f>
        <v>0.9679115967248277</v>
      </c>
      <c r="D106">
        <f>D66*10000/D62</f>
        <v>1.6862883555800368</v>
      </c>
      <c r="E106">
        <f>E66*10000/E62</f>
        <v>1.400616991165773</v>
      </c>
      <c r="F106">
        <f>F66*10000/F62</f>
        <v>13.900556795245215</v>
      </c>
      <c r="G106">
        <f>AVERAGE(C106:E106)</f>
        <v>1.3516056478235459</v>
      </c>
      <c r="H106">
        <f>STDEV(C106:E106)</f>
        <v>0.361687538834263</v>
      </c>
      <c r="I106">
        <f>(B106*B4+C106*C4+D106*D4+E106*E4+F106*F4)/SUM(B4:F4)</f>
        <v>3.31677839145636</v>
      </c>
      <c r="K106">
        <f>(LN(H106)+LN(H126))/2-LN(K114*K115^6)</f>
        <v>-3.0592442107685027</v>
      </c>
    </row>
    <row r="107" spans="1:11" ht="12.75">
      <c r="A107" t="s">
        <v>71</v>
      </c>
      <c r="B107">
        <f>B67*10000/B62</f>
        <v>0.27052231136605526</v>
      </c>
      <c r="C107">
        <f>C67*10000/C62</f>
        <v>-0.6398052490540589</v>
      </c>
      <c r="D107">
        <f>D67*10000/D62</f>
        <v>0.14830993236484713</v>
      </c>
      <c r="E107">
        <f>E67*10000/E62</f>
        <v>0.004329995467778713</v>
      </c>
      <c r="F107">
        <f>F67*10000/F62</f>
        <v>0.04951348717432674</v>
      </c>
      <c r="G107">
        <f>AVERAGE(C107:E107)</f>
        <v>-0.16238844040714434</v>
      </c>
      <c r="H107">
        <f>STDEV(C107:E107)</f>
        <v>0.4196756633892111</v>
      </c>
      <c r="I107">
        <f>(B107*B4+C107*C4+D107*D4+E107*E4+F107*F4)/SUM(B4:F4)</f>
        <v>-0.07156256399757968</v>
      </c>
      <c r="K107">
        <f>(LN(H107)+LN(H127))/2-LN(K114*K115^7)</f>
        <v>-2.4302707185072574</v>
      </c>
    </row>
    <row r="108" spans="1:9" ht="12.75">
      <c r="A108" t="s">
        <v>72</v>
      </c>
      <c r="B108">
        <f>B68*10000/B62</f>
        <v>0.00576650796017501</v>
      </c>
      <c r="C108">
        <f>C68*10000/C62</f>
        <v>-0.11872789403629243</v>
      </c>
      <c r="D108">
        <f>D68*10000/D62</f>
        <v>-0.08876451608946205</v>
      </c>
      <c r="E108">
        <f>E68*10000/E62</f>
        <v>-0.08059034429556118</v>
      </c>
      <c r="F108">
        <f>F68*10000/F62</f>
        <v>-0.045130255489868765</v>
      </c>
      <c r="G108">
        <f>AVERAGE(C108:E108)</f>
        <v>-0.09602758480710522</v>
      </c>
      <c r="H108">
        <f>STDEV(C108:E108)</f>
        <v>0.02007939990275092</v>
      </c>
      <c r="I108">
        <f>(B108*B4+C108*C4+D108*D4+E108*E4+F108*F4)/SUM(B4:F4)</f>
        <v>-0.07451616250457581</v>
      </c>
    </row>
    <row r="109" spans="1:9" ht="12.75">
      <c r="A109" t="s">
        <v>73</v>
      </c>
      <c r="B109">
        <f>B69*10000/B62</f>
        <v>-0.051444605648281634</v>
      </c>
      <c r="C109">
        <f>C69*10000/C62</f>
        <v>0.10499096834953393</v>
      </c>
      <c r="D109">
        <f>D69*10000/D62</f>
        <v>-0.13451221324351545</v>
      </c>
      <c r="E109">
        <f>E69*10000/E62</f>
        <v>0.00832178931199842</v>
      </c>
      <c r="F109">
        <f>F69*10000/F62</f>
        <v>-0.04432143681373674</v>
      </c>
      <c r="G109">
        <f>AVERAGE(C109:E109)</f>
        <v>-0.007066485193994366</v>
      </c>
      <c r="H109">
        <f>STDEV(C109:E109)</f>
        <v>0.12049084090710852</v>
      </c>
      <c r="I109">
        <f>(B109*B4+C109*C4+D109*D4+E109*E4+F109*F4)/SUM(B4:F4)</f>
        <v>-0.01844677314600556</v>
      </c>
    </row>
    <row r="110" spans="1:11" ht="12.75">
      <c r="A110" t="s">
        <v>74</v>
      </c>
      <c r="B110">
        <f>B70*10000/B62</f>
        <v>-0.2486013166797097</v>
      </c>
      <c r="C110">
        <f>C70*10000/C62</f>
        <v>-0.09632900486792102</v>
      </c>
      <c r="D110">
        <f>D70*10000/D62</f>
        <v>-0.09789211889502032</v>
      </c>
      <c r="E110">
        <f>E70*10000/E62</f>
        <v>-0.07545431048803472</v>
      </c>
      <c r="F110">
        <f>F70*10000/F62</f>
        <v>-0.3330461389903726</v>
      </c>
      <c r="G110">
        <f>AVERAGE(C110:E110)</f>
        <v>-0.08989181141699203</v>
      </c>
      <c r="H110">
        <f>STDEV(C110:E110)</f>
        <v>0.012527645675491536</v>
      </c>
      <c r="I110">
        <f>(B110*B4+C110*C4+D110*D4+E110*E4+F110*F4)/SUM(B4:F4)</f>
        <v>-0.14534670059111796</v>
      </c>
      <c r="K110">
        <f>EXP(AVERAGE(K103:K107))</f>
        <v>0.03654901366972992</v>
      </c>
    </row>
    <row r="111" spans="1:9" ht="12.75">
      <c r="A111" t="s">
        <v>75</v>
      </c>
      <c r="B111">
        <f>B71*10000/B62</f>
        <v>0.002358976570824828</v>
      </c>
      <c r="C111">
        <f>C71*10000/C62</f>
        <v>-0.07346031690531712</v>
      </c>
      <c r="D111">
        <f>D71*10000/D62</f>
        <v>-0.01415918083123084</v>
      </c>
      <c r="E111">
        <f>E71*10000/E62</f>
        <v>-0.031249644717308282</v>
      </c>
      <c r="F111">
        <f>F71*10000/F62</f>
        <v>-0.005126163260130419</v>
      </c>
      <c r="G111">
        <f>AVERAGE(C111:E111)</f>
        <v>-0.03962304748461875</v>
      </c>
      <c r="H111">
        <f>STDEV(C111:E111)</f>
        <v>0.03052444250673592</v>
      </c>
      <c r="I111">
        <f>(B111*B4+C111*C4+D111*D4+E111*E4+F111*F4)/SUM(B4:F4)</f>
        <v>-0.028947826034892075</v>
      </c>
    </row>
    <row r="112" spans="1:9" ht="12.75">
      <c r="A112" t="s">
        <v>76</v>
      </c>
      <c r="B112">
        <f>B72*10000/B62</f>
        <v>-0.051438359883415136</v>
      </c>
      <c r="C112">
        <f>C72*10000/C62</f>
        <v>-0.020221634424913607</v>
      </c>
      <c r="D112">
        <f>D72*10000/D62</f>
        <v>-0.03239147215652093</v>
      </c>
      <c r="E112">
        <f>E72*10000/E62</f>
        <v>-0.036555163033562925</v>
      </c>
      <c r="F112">
        <f>F72*10000/F62</f>
        <v>-0.06441585927767547</v>
      </c>
      <c r="G112">
        <f>AVERAGE(C112:E112)</f>
        <v>-0.02972275653833249</v>
      </c>
      <c r="H112">
        <f>STDEV(C112:E112)</f>
        <v>0.008487495006800518</v>
      </c>
      <c r="I112">
        <f>(B112*B4+C112*C4+D112*D4+E112*E4+F112*F4)/SUM(B4:F4)</f>
        <v>-0.037499482157650414</v>
      </c>
    </row>
    <row r="113" spans="1:9" ht="12.75">
      <c r="A113" t="s">
        <v>77</v>
      </c>
      <c r="B113">
        <f>B73*10000/B62</f>
        <v>0.01839077910800798</v>
      </c>
      <c r="C113">
        <f>C73*10000/C62</f>
        <v>0.03984601449895682</v>
      </c>
      <c r="D113">
        <f>D73*10000/D62</f>
        <v>0.017734869789261285</v>
      </c>
      <c r="E113">
        <f>E73*10000/E62</f>
        <v>0.03287016308051149</v>
      </c>
      <c r="F113">
        <f>F73*10000/F62</f>
        <v>-0.01844741524818377</v>
      </c>
      <c r="G113">
        <f>AVERAGE(C113:E113)</f>
        <v>0.03015034912290986</v>
      </c>
      <c r="H113">
        <f>STDEV(C113:E113)</f>
        <v>0.011303703864939474</v>
      </c>
      <c r="I113">
        <f>(B113*B4+C113*C4+D113*D4+E113*E4+F113*F4)/SUM(B4:F4)</f>
        <v>0.021952027515083357</v>
      </c>
    </row>
    <row r="114" spans="1:11" ht="12.75">
      <c r="A114" t="s">
        <v>78</v>
      </c>
      <c r="B114">
        <f>B74*10000/B62</f>
        <v>-0.2089306919758119</v>
      </c>
      <c r="C114">
        <f>C74*10000/C62</f>
        <v>-0.17684466401348076</v>
      </c>
      <c r="D114">
        <f>D74*10000/D62</f>
        <v>-0.18807240631976238</v>
      </c>
      <c r="E114">
        <f>E74*10000/E62</f>
        <v>-0.19002191157960738</v>
      </c>
      <c r="F114">
        <f>F74*10000/F62</f>
        <v>-0.154257809434447</v>
      </c>
      <c r="G114">
        <f>AVERAGE(C114:E114)</f>
        <v>-0.18497966063761684</v>
      </c>
      <c r="H114">
        <f>STDEV(C114:E114)</f>
        <v>0.007112226813423173</v>
      </c>
      <c r="I114">
        <f>(B114*B4+C114*C4+D114*D4+E114*E4+F114*F4)/SUM(B4:F4)</f>
        <v>-0.18432928576144889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0.005028734777205993</v>
      </c>
      <c r="C115">
        <f>C75*10000/C62</f>
        <v>0.0005979810954903346</v>
      </c>
      <c r="D115">
        <f>D75*10000/D62</f>
        <v>0.006139553672518631</v>
      </c>
      <c r="E115">
        <f>E75*10000/E62</f>
        <v>-0.0027440913189855716</v>
      </c>
      <c r="F115">
        <f>F75*10000/F62</f>
        <v>0.0036038908140493165</v>
      </c>
      <c r="G115">
        <f>AVERAGE(C115:E115)</f>
        <v>0.0013311478163411314</v>
      </c>
      <c r="H115">
        <f>STDEV(C115:E115)</f>
        <v>0.004486974165759343</v>
      </c>
      <c r="I115">
        <f>(B115*B4+C115*C4+D115*D4+E115*E4+F115*F4)/SUM(B4:F4)</f>
        <v>0.002169252502443213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34.730891562231534</v>
      </c>
      <c r="C122">
        <f>C82*10000/C62</f>
        <v>-0.5052626635708864</v>
      </c>
      <c r="D122">
        <f>D82*10000/D62</f>
        <v>-8.245253954506609</v>
      </c>
      <c r="E122">
        <f>E82*10000/E62</f>
        <v>-6.935346651507564</v>
      </c>
      <c r="F122">
        <f>F82*10000/F62</f>
        <v>-6.53712611553014</v>
      </c>
      <c r="G122">
        <f>AVERAGE(C122:E122)</f>
        <v>-5.2286210898616865</v>
      </c>
      <c r="H122">
        <f>STDEV(C122:E122)</f>
        <v>4.142650166623027</v>
      </c>
      <c r="I122">
        <f>(B122*B4+C122*C4+D122*D4+E122*E4+F122*F4)/SUM(B4:F4)</f>
        <v>0.36984950660675625</v>
      </c>
    </row>
    <row r="123" spans="1:9" ht="12.75">
      <c r="A123" t="s">
        <v>82</v>
      </c>
      <c r="B123">
        <f>B83*10000/B62</f>
        <v>1.1220853175786993</v>
      </c>
      <c r="C123">
        <f>C83*10000/C62</f>
        <v>0.8980573829319476</v>
      </c>
      <c r="D123">
        <f>D83*10000/D62</f>
        <v>-1.773271543436545</v>
      </c>
      <c r="E123">
        <f>E83*10000/E62</f>
        <v>-4.383304110372487</v>
      </c>
      <c r="F123">
        <f>F83*10000/F62</f>
        <v>4.160063099017263</v>
      </c>
      <c r="G123">
        <f>AVERAGE(C123:E123)</f>
        <v>-1.752839423625695</v>
      </c>
      <c r="H123">
        <f>STDEV(C123:E123)</f>
        <v>2.6407400306315054</v>
      </c>
      <c r="I123">
        <f>(B123*B4+C123*C4+D123*D4+E123*E4+F123*F4)/SUM(B4:F4)</f>
        <v>-0.5462242637075001</v>
      </c>
    </row>
    <row r="124" spans="1:9" ht="12.75">
      <c r="A124" t="s">
        <v>83</v>
      </c>
      <c r="B124">
        <f>B84*10000/B62</f>
        <v>1.553342498929206</v>
      </c>
      <c r="C124">
        <f>C84*10000/C62</f>
        <v>0.9423275569136285</v>
      </c>
      <c r="D124">
        <f>D84*10000/D62</f>
        <v>1.459718767768096</v>
      </c>
      <c r="E124">
        <f>E84*10000/E62</f>
        <v>0.037617256247198104</v>
      </c>
      <c r="F124">
        <f>F84*10000/F62</f>
        <v>0.16574126451275373</v>
      </c>
      <c r="G124">
        <f>AVERAGE(C124:E124)</f>
        <v>0.8132211936429742</v>
      </c>
      <c r="H124">
        <f>STDEV(C124:E124)</f>
        <v>0.719787827797356</v>
      </c>
      <c r="I124">
        <f>(B124*B4+C124*C4+D124*D4+E124*E4+F124*F4)/SUM(B4:F4)</f>
        <v>0.8335519860251648</v>
      </c>
    </row>
    <row r="125" spans="1:9" ht="12.75">
      <c r="A125" t="s">
        <v>84</v>
      </c>
      <c r="B125">
        <f>B85*10000/B62</f>
        <v>0.7475370143106657</v>
      </c>
      <c r="C125">
        <f>C85*10000/C62</f>
        <v>0.3630870796073772</v>
      </c>
      <c r="D125">
        <f>D85*10000/D62</f>
        <v>-0.8121095520278802</v>
      </c>
      <c r="E125">
        <f>E85*10000/E62</f>
        <v>-1.530908801005139</v>
      </c>
      <c r="F125">
        <f>F85*10000/F62</f>
        <v>-1.6415589735348992</v>
      </c>
      <c r="G125">
        <f>AVERAGE(C125:E125)</f>
        <v>-0.6599770911418806</v>
      </c>
      <c r="H125">
        <f>STDEV(C125:E125)</f>
        <v>0.956118880257951</v>
      </c>
      <c r="I125">
        <f>(B125*B4+C125*C4+D125*D4+E125*E4+F125*F4)/SUM(B4:F4)</f>
        <v>-0.587805476382407</v>
      </c>
    </row>
    <row r="126" spans="1:9" ht="12.75">
      <c r="A126" t="s">
        <v>85</v>
      </c>
      <c r="B126">
        <f>B86*10000/B62</f>
        <v>0.8314132075077588</v>
      </c>
      <c r="C126">
        <f>C86*10000/C62</f>
        <v>-0.40794574173529363</v>
      </c>
      <c r="D126">
        <f>D86*10000/D62</f>
        <v>-1.1704225128281323</v>
      </c>
      <c r="E126">
        <f>E86*10000/E62</f>
        <v>-0.5292330410205328</v>
      </c>
      <c r="F126">
        <f>F86*10000/F62</f>
        <v>1.2920831619434408</v>
      </c>
      <c r="G126">
        <f>AVERAGE(C126:E126)</f>
        <v>-0.7025337651946529</v>
      </c>
      <c r="H126">
        <f>STDEV(C126:E126)</f>
        <v>0.4097164414122235</v>
      </c>
      <c r="I126">
        <f>(B126*B4+C126*C4+D126*D4+E126*E4+F126*F4)/SUM(B4:F4)</f>
        <v>-0.21407900430147536</v>
      </c>
    </row>
    <row r="127" spans="1:9" ht="12.75">
      <c r="A127" t="s">
        <v>86</v>
      </c>
      <c r="B127">
        <f>B87*10000/B62</f>
        <v>0.0887746634828193</v>
      </c>
      <c r="C127">
        <f>C87*10000/C62</f>
        <v>0.7222242609839282</v>
      </c>
      <c r="D127">
        <f>D87*10000/D62</f>
        <v>0.016519676754844385</v>
      </c>
      <c r="E127">
        <f>E87*10000/E62</f>
        <v>0.12168855437235183</v>
      </c>
      <c r="F127">
        <f>F87*10000/F62</f>
        <v>0.2982904752306826</v>
      </c>
      <c r="G127">
        <f>AVERAGE(C127:E127)</f>
        <v>0.2868108307037081</v>
      </c>
      <c r="H127">
        <f>STDEV(C127:E127)</f>
        <v>0.3807279404720944</v>
      </c>
      <c r="I127">
        <f>(B127*B4+C127*C4+D127*D4+E127*E4+F127*F4)/SUM(B4:F4)</f>
        <v>0.25979220001997994</v>
      </c>
    </row>
    <row r="128" spans="1:9" ht="12.75">
      <c r="A128" t="s">
        <v>87</v>
      </c>
      <c r="B128">
        <f>B88*10000/B62</f>
        <v>0.4757973709283714</v>
      </c>
      <c r="C128">
        <f>C88*10000/C62</f>
        <v>0.2775955229409042</v>
      </c>
      <c r="D128">
        <f>D88*10000/D62</f>
        <v>0.2895760583597695</v>
      </c>
      <c r="E128">
        <f>E88*10000/E62</f>
        <v>0.41161887408616654</v>
      </c>
      <c r="F128">
        <f>F88*10000/F62</f>
        <v>0.3552301929587865</v>
      </c>
      <c r="G128">
        <f>AVERAGE(C128:E128)</f>
        <v>0.32626348512894676</v>
      </c>
      <c r="H128">
        <f>STDEV(C128:E128)</f>
        <v>0.07416225539490671</v>
      </c>
      <c r="I128">
        <f>(B128*B4+C128*C4+D128*D4+E128*E4+F128*F4)/SUM(B4:F4)</f>
        <v>0.351734935065391</v>
      </c>
    </row>
    <row r="129" spans="1:9" ht="12.75">
      <c r="A129" t="s">
        <v>88</v>
      </c>
      <c r="B129">
        <f>B89*10000/B62</f>
        <v>0.07800021125111092</v>
      </c>
      <c r="C129">
        <f>C89*10000/C62</f>
        <v>0.09238088712117884</v>
      </c>
      <c r="D129">
        <f>D89*10000/D62</f>
        <v>0.010003252083007098</v>
      </c>
      <c r="E129">
        <f>E89*10000/E62</f>
        <v>-0.05932605204681364</v>
      </c>
      <c r="F129">
        <f>F89*10000/F62</f>
        <v>-0.03280891484518705</v>
      </c>
      <c r="G129">
        <f>AVERAGE(C129:E129)</f>
        <v>0.014352695719124097</v>
      </c>
      <c r="H129">
        <f>STDEV(C129:E129)</f>
        <v>0.07594693603357584</v>
      </c>
      <c r="I129">
        <f>(B129*B4+C129*C4+D129*D4+E129*E4+F129*F4)/SUM(B4:F4)</f>
        <v>0.01724920098410199</v>
      </c>
    </row>
    <row r="130" spans="1:9" ht="12.75">
      <c r="A130" t="s">
        <v>89</v>
      </c>
      <c r="B130">
        <f>B90*10000/B62</f>
        <v>0.010900481907726195</v>
      </c>
      <c r="C130">
        <f>C90*10000/C62</f>
        <v>-0.0566584624236693</v>
      </c>
      <c r="D130">
        <f>D90*10000/D62</f>
        <v>-0.17904700929270173</v>
      </c>
      <c r="E130">
        <f>E90*10000/E62</f>
        <v>-0.1598899113642733</v>
      </c>
      <c r="F130">
        <f>F90*10000/F62</f>
        <v>0.13559970127031423</v>
      </c>
      <c r="G130">
        <f>AVERAGE(C130:E130)</f>
        <v>-0.1318651276935481</v>
      </c>
      <c r="H130">
        <f>STDEV(C130:E130)</f>
        <v>0.06583145506535264</v>
      </c>
      <c r="I130">
        <f>(B130*B4+C130*C4+D130*D4+E130*E4+F130*F4)/SUM(B4:F4)</f>
        <v>-0.07545292442349345</v>
      </c>
    </row>
    <row r="131" spans="1:9" ht="12.75">
      <c r="A131" t="s">
        <v>90</v>
      </c>
      <c r="B131">
        <f>B91*10000/B62</f>
        <v>-0.035612256536941826</v>
      </c>
      <c r="C131">
        <f>C91*10000/C62</f>
        <v>0.03916584926825142</v>
      </c>
      <c r="D131">
        <f>D91*10000/D62</f>
        <v>-0.013326779161960386</v>
      </c>
      <c r="E131">
        <f>E91*10000/E62</f>
        <v>0.005323882390515925</v>
      </c>
      <c r="F131">
        <f>F91*10000/F62</f>
        <v>0.037285288503948195</v>
      </c>
      <c r="G131">
        <f>AVERAGE(C131:E131)</f>
        <v>0.010387650832268986</v>
      </c>
      <c r="H131">
        <f>STDEV(C131:E131)</f>
        <v>0.026610154509168878</v>
      </c>
      <c r="I131">
        <f>(B131*B4+C131*C4+D131*D4+E131*E4+F131*F4)/SUM(B4:F4)</f>
        <v>0.007343754857872453</v>
      </c>
    </row>
    <row r="132" spans="1:9" ht="12.75">
      <c r="A132" t="s">
        <v>91</v>
      </c>
      <c r="B132">
        <f>B92*10000/B62</f>
        <v>0.0643218943627762</v>
      </c>
      <c r="C132">
        <f>C92*10000/C62</f>
        <v>0.03827772668536729</v>
      </c>
      <c r="D132">
        <f>D92*10000/D62</f>
        <v>0.030663032773525795</v>
      </c>
      <c r="E132">
        <f>E92*10000/E62</f>
        <v>0.06566048447897024</v>
      </c>
      <c r="F132">
        <f>F92*10000/F62</f>
        <v>0.06117006117533264</v>
      </c>
      <c r="G132">
        <f>AVERAGE(C132:E132)</f>
        <v>0.044867081312621106</v>
      </c>
      <c r="H132">
        <f>STDEV(C132:E132)</f>
        <v>0.018405708415367022</v>
      </c>
      <c r="I132">
        <f>(B132*B4+C132*C4+D132*D4+E132*E4+F132*F4)/SUM(B4:F4)</f>
        <v>0.049857613864811474</v>
      </c>
    </row>
    <row r="133" spans="1:9" ht="12.75">
      <c r="A133" t="s">
        <v>92</v>
      </c>
      <c r="B133">
        <f>B93*10000/B62</f>
        <v>0.11031743983430942</v>
      </c>
      <c r="C133">
        <f>C93*10000/C62</f>
        <v>0.11486444098390933</v>
      </c>
      <c r="D133">
        <f>D93*10000/D62</f>
        <v>0.10997728722032447</v>
      </c>
      <c r="E133">
        <f>E93*10000/E62</f>
        <v>0.12091924051544982</v>
      </c>
      <c r="F133">
        <f>F93*10000/F62</f>
        <v>0.08088126079277919</v>
      </c>
      <c r="G133">
        <f>AVERAGE(C133:E133)</f>
        <v>0.11525365623989454</v>
      </c>
      <c r="H133">
        <f>STDEV(C133:E133)</f>
        <v>0.0054813503687310625</v>
      </c>
      <c r="I133">
        <f>(B133*B4+C133*C4+D133*D4+E133*E4+F133*F4)/SUM(B4:F4)</f>
        <v>0.10994265768157954</v>
      </c>
    </row>
    <row r="134" spans="1:9" ht="12.75">
      <c r="A134" t="s">
        <v>93</v>
      </c>
      <c r="B134">
        <f>B94*10000/B62</f>
        <v>-0.01907837089435458</v>
      </c>
      <c r="C134">
        <f>C94*10000/C62</f>
        <v>-0.0203513990585317</v>
      </c>
      <c r="D134">
        <f>D94*10000/D62</f>
        <v>-0.02443294029281272</v>
      </c>
      <c r="E134">
        <f>E94*10000/E62</f>
        <v>-0.011220598689541197</v>
      </c>
      <c r="F134">
        <f>F94*10000/F62</f>
        <v>-0.048019028639514905</v>
      </c>
      <c r="G134">
        <f>AVERAGE(C134:E134)</f>
        <v>-0.018668312680295205</v>
      </c>
      <c r="H134">
        <f>STDEV(C134:E134)</f>
        <v>0.00676506300619874</v>
      </c>
      <c r="I134">
        <f>(B134*B4+C134*C4+D134*D4+E134*E4+F134*F4)/SUM(B4:F4)</f>
        <v>-0.02265386463479705</v>
      </c>
    </row>
    <row r="135" spans="1:9" ht="12.75">
      <c r="A135" t="s">
        <v>94</v>
      </c>
      <c r="B135">
        <f>B95*10000/B62</f>
        <v>-0.0015158342342767124</v>
      </c>
      <c r="C135">
        <f>C95*10000/C62</f>
        <v>-0.003634863306137852</v>
      </c>
      <c r="D135">
        <f>D95*10000/D62</f>
        <v>-0.0012021502645488177</v>
      </c>
      <c r="E135">
        <f>E95*10000/E62</f>
        <v>-0.006215358457504398</v>
      </c>
      <c r="F135">
        <f>F95*10000/F62</f>
        <v>0.005438672501831308</v>
      </c>
      <c r="G135">
        <f>AVERAGE(C135:E135)</f>
        <v>-0.003684124009397022</v>
      </c>
      <c r="H135">
        <f>STDEV(C135:E135)</f>
        <v>0.0025069671037218325</v>
      </c>
      <c r="I135">
        <f>(B135*B4+C135*C4+D135*D4+E135*E4+F135*F4)/SUM(B4:F4)</f>
        <v>-0.0021505578003557955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2005-01-10T06:01:43Z</cp:lastPrinted>
  <dcterms:created xsi:type="dcterms:W3CDTF">2005-01-10T06:01:43Z</dcterms:created>
  <dcterms:modified xsi:type="dcterms:W3CDTF">2005-01-10T10:31:06Z</dcterms:modified>
  <cp:category/>
  <cp:version/>
  <cp:contentType/>
  <cp:contentStatus/>
</cp:coreProperties>
</file>