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<sst xmlns="http://schemas.openxmlformats.org/spreadsheetml/2006/main" count="204" uniqueCount="98">
  <si>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06/01/2005       13:08:13</t>
  </si>
  <si>
    <t>LISSNER</t>
  </si>
  <si>
    <t>HCMQAP451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</si>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</sst>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0864365"/>
        <c:axId val="57479414"/>
      </c:lineChart>
      <c:catAx>
        <c:axId val="308643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79414"/>
        <c:crosses val="autoZero"/>
        <c:auto val="1"/>
        <c:lblOffset val="100"/>
        <c:noMultiLvlLbl val="0"/>
      </c:catAx>
      <c:valAx>
        <c:axId val="57479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6436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-0.003753</v>
      </c>
      <c r="D4" s="12">
        <v>-0.003751</v>
      </c>
      <c r="E4" s="12">
        <v>-0.003753</v>
      </c>
      <c r="F4" s="24">
        <v>-0.002082</v>
      </c>
      <c r="G4" s="34">
        <v>-0.011697</v>
      </c>
    </row>
    <row r="5" spans="1:7" ht="12.75" thickBot="1">
      <c r="A5" s="44" t="s">
        <v>13</v>
      </c>
      <c r="B5" s="45">
        <v>3.650206</v>
      </c>
      <c r="C5" s="46">
        <v>1.990103</v>
      </c>
      <c r="D5" s="46">
        <v>-0.520651</v>
      </c>
      <c r="E5" s="46">
        <v>-1.601111</v>
      </c>
      <c r="F5" s="47">
        <v>-3.716003</v>
      </c>
      <c r="G5" s="48">
        <v>7.503629</v>
      </c>
    </row>
    <row r="6" spans="1:7" ht="12.75" thickTop="1">
      <c r="A6" s="6" t="s">
        <v>14</v>
      </c>
      <c r="B6" s="39">
        <v>-130.8392</v>
      </c>
      <c r="C6" s="40">
        <v>212.3469</v>
      </c>
      <c r="D6" s="40">
        <v>-50.94286</v>
      </c>
      <c r="E6" s="40">
        <v>-50.95511</v>
      </c>
      <c r="F6" s="41">
        <v>-57.12356</v>
      </c>
      <c r="G6" s="42">
        <v>0.002740381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0.1525594</v>
      </c>
      <c r="C8" s="13">
        <v>-2.124487</v>
      </c>
      <c r="D8" s="13">
        <v>-0.3895712</v>
      </c>
      <c r="E8" s="13">
        <v>1.250471</v>
      </c>
      <c r="F8" s="25">
        <v>2.565734</v>
      </c>
      <c r="G8" s="35">
        <v>0.06061458</v>
      </c>
    </row>
    <row r="9" spans="1:7" ht="12">
      <c r="A9" s="20" t="s">
        <v>17</v>
      </c>
      <c r="B9" s="29">
        <v>0.6655096</v>
      </c>
      <c r="C9" s="13">
        <v>0.06495988</v>
      </c>
      <c r="D9" s="13">
        <v>0.7217468</v>
      </c>
      <c r="E9" s="13">
        <v>0.7221842</v>
      </c>
      <c r="F9" s="25">
        <v>-2.004111</v>
      </c>
      <c r="G9" s="35">
        <v>0.1919137</v>
      </c>
    </row>
    <row r="10" spans="1:7" ht="12">
      <c r="A10" s="20" t="s">
        <v>18</v>
      </c>
      <c r="B10" s="29">
        <v>-0.01270845</v>
      </c>
      <c r="C10" s="13">
        <v>0.845675</v>
      </c>
      <c r="D10" s="13">
        <v>0.2622621</v>
      </c>
      <c r="E10" s="13">
        <v>-0.1579594</v>
      </c>
      <c r="F10" s="25">
        <v>-0.9365478</v>
      </c>
      <c r="G10" s="35">
        <v>0.1016883</v>
      </c>
    </row>
    <row r="11" spans="1:7" ht="12">
      <c r="A11" s="21" t="s">
        <v>19</v>
      </c>
      <c r="B11" s="31">
        <v>3.406864</v>
      </c>
      <c r="C11" s="15">
        <v>1.849593</v>
      </c>
      <c r="D11" s="15">
        <v>2.528545</v>
      </c>
      <c r="E11" s="15">
        <v>1.532836</v>
      </c>
      <c r="F11" s="27">
        <v>13.71769</v>
      </c>
      <c r="G11" s="37">
        <v>3.746064</v>
      </c>
    </row>
    <row r="12" spans="1:7" ht="12">
      <c r="A12" s="20" t="s">
        <v>20</v>
      </c>
      <c r="B12" s="29">
        <v>-0.1819481</v>
      </c>
      <c r="C12" s="13">
        <v>0.4461523</v>
      </c>
      <c r="D12" s="13">
        <v>0.009787882</v>
      </c>
      <c r="E12" s="13">
        <v>-0.06903337</v>
      </c>
      <c r="F12" s="25">
        <v>0.1062945</v>
      </c>
      <c r="G12" s="35">
        <v>0.08091538</v>
      </c>
    </row>
    <row r="13" spans="1:7" ht="12">
      <c r="A13" s="20" t="s">
        <v>21</v>
      </c>
      <c r="B13" s="29">
        <v>-0.05168368</v>
      </c>
      <c r="C13" s="13">
        <v>0.04892962</v>
      </c>
      <c r="D13" s="13">
        <v>0.03265378</v>
      </c>
      <c r="E13" s="13">
        <v>0.05179841</v>
      </c>
      <c r="F13" s="25">
        <v>-0.1663488</v>
      </c>
      <c r="G13" s="35">
        <v>0.002407202</v>
      </c>
    </row>
    <row r="14" spans="1:7" ht="12">
      <c r="A14" s="20" t="s">
        <v>22</v>
      </c>
      <c r="B14" s="29">
        <v>0.1340658</v>
      </c>
      <c r="C14" s="13">
        <v>-0.04554677</v>
      </c>
      <c r="D14" s="13">
        <v>-0.04310887</v>
      </c>
      <c r="E14" s="13">
        <v>0.004926554</v>
      </c>
      <c r="F14" s="25">
        <v>0.03069714</v>
      </c>
      <c r="G14" s="35">
        <v>0.003372395</v>
      </c>
    </row>
    <row r="15" spans="1:7" ht="12">
      <c r="A15" s="21" t="s">
        <v>23</v>
      </c>
      <c r="B15" s="31">
        <v>-0.2632769</v>
      </c>
      <c r="C15" s="15">
        <v>-0.04305243</v>
      </c>
      <c r="D15" s="15">
        <v>0.04236542</v>
      </c>
      <c r="E15" s="15">
        <v>-0.01538152</v>
      </c>
      <c r="F15" s="27">
        <v>-0.3145706</v>
      </c>
      <c r="G15" s="37">
        <v>-0.08397882</v>
      </c>
    </row>
    <row r="16" spans="1:7" ht="12">
      <c r="A16" s="20" t="s">
        <v>24</v>
      </c>
      <c r="B16" s="29">
        <v>-0.03149859</v>
      </c>
      <c r="C16" s="13">
        <v>0.03847891</v>
      </c>
      <c r="D16" s="13">
        <v>0.02606359</v>
      </c>
      <c r="E16" s="13">
        <v>0.002893419</v>
      </c>
      <c r="F16" s="25">
        <v>-0.02962168</v>
      </c>
      <c r="G16" s="35">
        <v>0.007707045</v>
      </c>
    </row>
    <row r="17" spans="1:7" ht="12">
      <c r="A17" s="20" t="s">
        <v>25</v>
      </c>
      <c r="B17" s="29">
        <v>-0.04958748</v>
      </c>
      <c r="C17" s="13">
        <v>-0.06001485</v>
      </c>
      <c r="D17" s="13">
        <v>-0.0407832</v>
      </c>
      <c r="E17" s="13">
        <v>-0.05317707</v>
      </c>
      <c r="F17" s="25">
        <v>-0.0521762</v>
      </c>
      <c r="G17" s="35">
        <v>-0.05118761</v>
      </c>
    </row>
    <row r="18" spans="1:7" ht="12">
      <c r="A18" s="20" t="s">
        <v>26</v>
      </c>
      <c r="B18" s="29">
        <v>0.05847627</v>
      </c>
      <c r="C18" s="13">
        <v>-0.0523815</v>
      </c>
      <c r="D18" s="13">
        <v>0.0388026</v>
      </c>
      <c r="E18" s="13">
        <v>0.03106486</v>
      </c>
      <c r="F18" s="25">
        <v>-0.007493896</v>
      </c>
      <c r="G18" s="35">
        <v>0.01167484</v>
      </c>
    </row>
    <row r="19" spans="1:7" ht="12">
      <c r="A19" s="21" t="s">
        <v>27</v>
      </c>
      <c r="B19" s="31">
        <v>-0.214906</v>
      </c>
      <c r="C19" s="15">
        <v>-0.1919286</v>
      </c>
      <c r="D19" s="15">
        <v>-0.2124598</v>
      </c>
      <c r="E19" s="15">
        <v>-0.1973919</v>
      </c>
      <c r="F19" s="27">
        <v>-0.1550946</v>
      </c>
      <c r="G19" s="37">
        <v>-0.1965929</v>
      </c>
    </row>
    <row r="20" spans="1:7" ht="12.75" thickBot="1">
      <c r="A20" s="44" t="s">
        <v>28</v>
      </c>
      <c r="B20" s="45">
        <v>0.002072817</v>
      </c>
      <c r="C20" s="46">
        <v>0.001498191</v>
      </c>
      <c r="D20" s="46">
        <v>0.004059572</v>
      </c>
      <c r="E20" s="46">
        <v>-0.001321625</v>
      </c>
      <c r="F20" s="47">
        <v>0.009182296</v>
      </c>
      <c r="G20" s="48">
        <v>0.002544348</v>
      </c>
    </row>
    <row r="21" spans="1:7" ht="12.75" thickTop="1">
      <c r="A21" s="6" t="s">
        <v>29</v>
      </c>
      <c r="B21" s="39">
        <v>-111.526</v>
      </c>
      <c r="C21" s="40">
        <v>56.98945</v>
      </c>
      <c r="D21" s="40">
        <v>27.22251</v>
      </c>
      <c r="E21" s="40">
        <v>36.50723</v>
      </c>
      <c r="F21" s="41">
        <v>-96.46033</v>
      </c>
      <c r="G21" s="43">
        <v>0.01872037</v>
      </c>
    </row>
    <row r="22" spans="1:7" ht="12">
      <c r="A22" s="20" t="s">
        <v>30</v>
      </c>
      <c r="B22" s="29">
        <v>73.00541</v>
      </c>
      <c r="C22" s="13">
        <v>39.80226</v>
      </c>
      <c r="D22" s="13">
        <v>-10.41302</v>
      </c>
      <c r="E22" s="13">
        <v>-32.02232</v>
      </c>
      <c r="F22" s="25">
        <v>-74.32142</v>
      </c>
      <c r="G22" s="36">
        <v>0</v>
      </c>
    </row>
    <row r="23" spans="1:7" ht="12">
      <c r="A23" s="20" t="s">
        <v>31</v>
      </c>
      <c r="B23" s="29">
        <v>-2.192978</v>
      </c>
      <c r="C23" s="13">
        <v>-1.259829</v>
      </c>
      <c r="D23" s="13">
        <v>0.1473902</v>
      </c>
      <c r="E23" s="13">
        <v>-1.185963</v>
      </c>
      <c r="F23" s="25">
        <v>3.277833</v>
      </c>
      <c r="G23" s="35">
        <v>-0.4331735</v>
      </c>
    </row>
    <row r="24" spans="1:7" ht="12">
      <c r="A24" s="20" t="s">
        <v>32</v>
      </c>
      <c r="B24" s="29">
        <v>2.490971</v>
      </c>
      <c r="C24" s="13">
        <v>1.545804</v>
      </c>
      <c r="D24" s="13">
        <v>2.166348</v>
      </c>
      <c r="E24" s="13">
        <v>0.9802168</v>
      </c>
      <c r="F24" s="25">
        <v>0.3952395</v>
      </c>
      <c r="G24" s="35">
        <v>1.542262</v>
      </c>
    </row>
    <row r="25" spans="1:7" ht="12">
      <c r="A25" s="20" t="s">
        <v>33</v>
      </c>
      <c r="B25" s="29">
        <v>0.06561903</v>
      </c>
      <c r="C25" s="13">
        <v>0.7189066</v>
      </c>
      <c r="D25" s="13">
        <v>0.5620343</v>
      </c>
      <c r="E25" s="13">
        <v>-0.1227045</v>
      </c>
      <c r="F25" s="25">
        <v>-2.561029</v>
      </c>
      <c r="G25" s="35">
        <v>-0.05368896</v>
      </c>
    </row>
    <row r="26" spans="1:7" ht="12">
      <c r="A26" s="21" t="s">
        <v>34</v>
      </c>
      <c r="B26" s="31">
        <v>1.704737</v>
      </c>
      <c r="C26" s="15">
        <v>0.3851425</v>
      </c>
      <c r="D26" s="15">
        <v>0.5809068</v>
      </c>
      <c r="E26" s="15">
        <v>-0.01780544</v>
      </c>
      <c r="F26" s="27">
        <v>0.5340766</v>
      </c>
      <c r="G26" s="37">
        <v>0.546211</v>
      </c>
    </row>
    <row r="27" spans="1:7" ht="12">
      <c r="A27" s="20" t="s">
        <v>35</v>
      </c>
      <c r="B27" s="29">
        <v>-0.2555108</v>
      </c>
      <c r="C27" s="13">
        <v>-0.3132683</v>
      </c>
      <c r="D27" s="13">
        <v>-0.1014939</v>
      </c>
      <c r="E27" s="13">
        <v>0.008496246</v>
      </c>
      <c r="F27" s="25">
        <v>0.3172848</v>
      </c>
      <c r="G27" s="35">
        <v>-0.09239103</v>
      </c>
    </row>
    <row r="28" spans="1:7" ht="12">
      <c r="A28" s="20" t="s">
        <v>36</v>
      </c>
      <c r="B28" s="29">
        <v>0.3315518</v>
      </c>
      <c r="C28" s="13">
        <v>0.3020131</v>
      </c>
      <c r="D28" s="13">
        <v>0.2662172</v>
      </c>
      <c r="E28" s="13">
        <v>0.4434544</v>
      </c>
      <c r="F28" s="25">
        <v>0.3340001</v>
      </c>
      <c r="G28" s="35">
        <v>0.3359878</v>
      </c>
    </row>
    <row r="29" spans="1:7" ht="12">
      <c r="A29" s="20" t="s">
        <v>37</v>
      </c>
      <c r="B29" s="29">
        <v>0.07721016</v>
      </c>
      <c r="C29" s="13">
        <v>0.07294022</v>
      </c>
      <c r="D29" s="13">
        <v>0.02159709</v>
      </c>
      <c r="E29" s="13">
        <v>0.05128033</v>
      </c>
      <c r="F29" s="25">
        <v>0.05202922</v>
      </c>
      <c r="G29" s="35">
        <v>0.05320769</v>
      </c>
    </row>
    <row r="30" spans="1:7" ht="12">
      <c r="A30" s="21" t="s">
        <v>38</v>
      </c>
      <c r="B30" s="31">
        <v>0.115835</v>
      </c>
      <c r="C30" s="15">
        <v>0.09062915</v>
      </c>
      <c r="D30" s="15">
        <v>0.144951</v>
      </c>
      <c r="E30" s="15">
        <v>-0.08927578</v>
      </c>
      <c r="F30" s="27">
        <v>0.08168137</v>
      </c>
      <c r="G30" s="37">
        <v>0.06285731</v>
      </c>
    </row>
    <row r="31" spans="1:7" ht="12">
      <c r="A31" s="20" t="s">
        <v>39</v>
      </c>
      <c r="B31" s="29">
        <v>-0.01872186</v>
      </c>
      <c r="C31" s="13">
        <v>-0.002722491</v>
      </c>
      <c r="D31" s="13">
        <v>-0.008164436</v>
      </c>
      <c r="E31" s="13">
        <v>-0.05045513</v>
      </c>
      <c r="F31" s="25">
        <v>0.04246827</v>
      </c>
      <c r="G31" s="35">
        <v>-0.01180382</v>
      </c>
    </row>
    <row r="32" spans="1:7" ht="12">
      <c r="A32" s="20" t="s">
        <v>40</v>
      </c>
      <c r="B32" s="29">
        <v>0.04565557</v>
      </c>
      <c r="C32" s="13">
        <v>0.04967985</v>
      </c>
      <c r="D32" s="13">
        <v>0.03859611</v>
      </c>
      <c r="E32" s="13">
        <v>0.02698249</v>
      </c>
      <c r="F32" s="25">
        <v>0.03657741</v>
      </c>
      <c r="G32" s="35">
        <v>0.03922147</v>
      </c>
    </row>
    <row r="33" spans="1:7" ht="12">
      <c r="A33" s="20" t="s">
        <v>41</v>
      </c>
      <c r="B33" s="29">
        <v>0.1573839</v>
      </c>
      <c r="C33" s="13">
        <v>0.08882049</v>
      </c>
      <c r="D33" s="13">
        <v>0.1093998</v>
      </c>
      <c r="E33" s="13">
        <v>0.1060216</v>
      </c>
      <c r="F33" s="25">
        <v>0.1195811</v>
      </c>
      <c r="G33" s="35">
        <v>0.1119433</v>
      </c>
    </row>
    <row r="34" spans="1:7" ht="12">
      <c r="A34" s="21" t="s">
        <v>42</v>
      </c>
      <c r="B34" s="31">
        <v>-0.01651883</v>
      </c>
      <c r="C34" s="15">
        <v>-0.006362582</v>
      </c>
      <c r="D34" s="15">
        <v>0.002329212</v>
      </c>
      <c r="E34" s="15">
        <v>-0.0003803365</v>
      </c>
      <c r="F34" s="27">
        <v>-0.05362088</v>
      </c>
      <c r="G34" s="37">
        <v>-0.01060778</v>
      </c>
    </row>
    <row r="35" spans="1:7" ht="12.75" thickBot="1">
      <c r="A35" s="22" t="s">
        <v>43</v>
      </c>
      <c r="B35" s="32">
        <v>-0.001775801</v>
      </c>
      <c r="C35" s="16">
        <v>0.006064234</v>
      </c>
      <c r="D35" s="16">
        <v>-0.001397419</v>
      </c>
      <c r="E35" s="16">
        <v>-0.00256091</v>
      </c>
      <c r="F35" s="28">
        <v>0.001617622</v>
      </c>
      <c r="G35" s="38">
        <v>0.0004653092</v>
      </c>
    </row>
    <row r="36" spans="1:7" ht="12">
      <c r="A36" s="4" t="s">
        <v>44</v>
      </c>
      <c r="B36" s="3">
        <v>20.88623</v>
      </c>
      <c r="C36" s="3">
        <v>20.88013</v>
      </c>
      <c r="D36" s="3">
        <v>20.88623</v>
      </c>
      <c r="E36" s="3">
        <v>20.88623</v>
      </c>
      <c r="F36" s="3">
        <v>20.89233</v>
      </c>
      <c r="G36" s="3"/>
    </row>
    <row r="37" spans="1:6" ht="12">
      <c r="A37" s="4" t="s">
        <v>45</v>
      </c>
      <c r="B37" s="2">
        <v>0.4104614</v>
      </c>
      <c r="C37" s="2">
        <v>0.3845215</v>
      </c>
      <c r="D37" s="2">
        <v>0.3718058</v>
      </c>
      <c r="E37" s="2">
        <v>0.3580729</v>
      </c>
      <c r="F37" s="2">
        <v>0.3494263</v>
      </c>
    </row>
    <row r="38" spans="1:7" ht="12">
      <c r="A38" s="4" t="s">
        <v>53</v>
      </c>
      <c r="B38" s="2">
        <v>0.0002237988</v>
      </c>
      <c r="C38" s="2">
        <v>-0.0003613696</v>
      </c>
      <c r="D38" s="2">
        <v>8.665095E-05</v>
      </c>
      <c r="E38" s="2">
        <v>8.682154E-05</v>
      </c>
      <c r="F38" s="2">
        <v>9.588602E-05</v>
      </c>
      <c r="G38" s="2">
        <v>0.0002094402</v>
      </c>
    </row>
    <row r="39" spans="1:7" ht="12.75" thickBot="1">
      <c r="A39" s="4" t="s">
        <v>54</v>
      </c>
      <c r="B39" s="2">
        <v>0.0001879604</v>
      </c>
      <c r="C39" s="2">
        <v>-9.544374E-05</v>
      </c>
      <c r="D39" s="2">
        <v>-4.618803E-05</v>
      </c>
      <c r="E39" s="2">
        <v>-6.178427E-05</v>
      </c>
      <c r="F39" s="2">
        <v>0.0001646952</v>
      </c>
      <c r="G39" s="2">
        <v>0.001105693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3.117144</v>
      </c>
      <c r="F40" s="17" t="s">
        <v>48</v>
      </c>
      <c r="G40" s="8">
        <v>55.020643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0.003753</v>
      </c>
      <c r="D4">
        <v>0.003751</v>
      </c>
      <c r="E4">
        <v>0.003753</v>
      </c>
      <c r="F4">
        <v>0.002082</v>
      </c>
      <c r="G4">
        <v>0.011697</v>
      </c>
    </row>
    <row r="5" spans="1:7" ht="12.75">
      <c r="A5" t="s">
        <v>13</v>
      </c>
      <c r="B5">
        <v>3.650206</v>
      </c>
      <c r="C5">
        <v>1.990103</v>
      </c>
      <c r="D5">
        <v>-0.520651</v>
      </c>
      <c r="E5">
        <v>-1.601111</v>
      </c>
      <c r="F5">
        <v>-3.716003</v>
      </c>
      <c r="G5">
        <v>7.503629</v>
      </c>
    </row>
    <row r="6" spans="1:7" ht="12.75">
      <c r="A6" t="s">
        <v>14</v>
      </c>
      <c r="B6" s="49">
        <v>-130.8392</v>
      </c>
      <c r="C6" s="49">
        <v>212.3469</v>
      </c>
      <c r="D6" s="49">
        <v>-50.94286</v>
      </c>
      <c r="E6" s="49">
        <v>-50.95511</v>
      </c>
      <c r="F6" s="49">
        <v>-57.12356</v>
      </c>
      <c r="G6" s="49">
        <v>0.002740381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0.1525594</v>
      </c>
      <c r="C8" s="49">
        <v>-2.124487</v>
      </c>
      <c r="D8" s="49">
        <v>-0.3895712</v>
      </c>
      <c r="E8" s="49">
        <v>1.250471</v>
      </c>
      <c r="F8" s="49">
        <v>2.565734</v>
      </c>
      <c r="G8" s="49">
        <v>0.06061458</v>
      </c>
    </row>
    <row r="9" spans="1:7" ht="12.75">
      <c r="A9" t="s">
        <v>17</v>
      </c>
      <c r="B9" s="49">
        <v>0.6655096</v>
      </c>
      <c r="C9" s="49">
        <v>0.06495988</v>
      </c>
      <c r="D9" s="49">
        <v>0.7217468</v>
      </c>
      <c r="E9" s="49">
        <v>0.7221842</v>
      </c>
      <c r="F9" s="49">
        <v>-2.004111</v>
      </c>
      <c r="G9" s="49">
        <v>0.1919137</v>
      </c>
    </row>
    <row r="10" spans="1:7" ht="12.75">
      <c r="A10" t="s">
        <v>18</v>
      </c>
      <c r="B10" s="49">
        <v>-0.01270845</v>
      </c>
      <c r="C10" s="49">
        <v>0.845675</v>
      </c>
      <c r="D10" s="49">
        <v>0.2622621</v>
      </c>
      <c r="E10" s="49">
        <v>-0.1579594</v>
      </c>
      <c r="F10" s="49">
        <v>-0.9365478</v>
      </c>
      <c r="G10" s="49">
        <v>0.1016883</v>
      </c>
    </row>
    <row r="11" spans="1:7" ht="12.75">
      <c r="A11" t="s">
        <v>19</v>
      </c>
      <c r="B11" s="49">
        <v>3.406864</v>
      </c>
      <c r="C11" s="49">
        <v>1.849593</v>
      </c>
      <c r="D11" s="49">
        <v>2.528545</v>
      </c>
      <c r="E11" s="49">
        <v>1.532836</v>
      </c>
      <c r="F11" s="49">
        <v>13.71769</v>
      </c>
      <c r="G11" s="49">
        <v>3.746064</v>
      </c>
    </row>
    <row r="12" spans="1:7" ht="12.75">
      <c r="A12" t="s">
        <v>20</v>
      </c>
      <c r="B12" s="49">
        <v>-0.1819481</v>
      </c>
      <c r="C12" s="49">
        <v>0.4461523</v>
      </c>
      <c r="D12" s="49">
        <v>0.009787882</v>
      </c>
      <c r="E12" s="49">
        <v>-0.06903337</v>
      </c>
      <c r="F12" s="49">
        <v>0.1062945</v>
      </c>
      <c r="G12" s="49">
        <v>0.08091538</v>
      </c>
    </row>
    <row r="13" spans="1:7" ht="12.75">
      <c r="A13" t="s">
        <v>21</v>
      </c>
      <c r="B13" s="49">
        <v>-0.05168368</v>
      </c>
      <c r="C13" s="49">
        <v>0.04892962</v>
      </c>
      <c r="D13" s="49">
        <v>0.03265378</v>
      </c>
      <c r="E13" s="49">
        <v>0.05179841</v>
      </c>
      <c r="F13" s="49">
        <v>-0.1663488</v>
      </c>
      <c r="G13" s="49">
        <v>0.002407202</v>
      </c>
    </row>
    <row r="14" spans="1:7" ht="12.75">
      <c r="A14" t="s">
        <v>22</v>
      </c>
      <c r="B14" s="49">
        <v>0.1340658</v>
      </c>
      <c r="C14" s="49">
        <v>-0.04554677</v>
      </c>
      <c r="D14" s="49">
        <v>-0.04310887</v>
      </c>
      <c r="E14" s="49">
        <v>0.004926554</v>
      </c>
      <c r="F14" s="49">
        <v>0.03069714</v>
      </c>
      <c r="G14" s="49">
        <v>0.003372395</v>
      </c>
    </row>
    <row r="15" spans="1:7" ht="12.75">
      <c r="A15" t="s">
        <v>23</v>
      </c>
      <c r="B15" s="49">
        <v>-0.2632769</v>
      </c>
      <c r="C15" s="49">
        <v>-0.04305243</v>
      </c>
      <c r="D15" s="49">
        <v>0.04236542</v>
      </c>
      <c r="E15" s="49">
        <v>-0.01538152</v>
      </c>
      <c r="F15" s="49">
        <v>-0.3145706</v>
      </c>
      <c r="G15" s="49">
        <v>-0.08397882</v>
      </c>
    </row>
    <row r="16" spans="1:7" ht="12.75">
      <c r="A16" t="s">
        <v>24</v>
      </c>
      <c r="B16" s="49">
        <v>-0.03149859</v>
      </c>
      <c r="C16" s="49">
        <v>0.03847891</v>
      </c>
      <c r="D16" s="49">
        <v>0.02606359</v>
      </c>
      <c r="E16" s="49">
        <v>0.002893419</v>
      </c>
      <c r="F16" s="49">
        <v>-0.02962168</v>
      </c>
      <c r="G16" s="49">
        <v>0.007707045</v>
      </c>
    </row>
    <row r="17" spans="1:7" ht="12.75">
      <c r="A17" t="s">
        <v>25</v>
      </c>
      <c r="B17" s="49">
        <v>-0.04958748</v>
      </c>
      <c r="C17" s="49">
        <v>-0.06001485</v>
      </c>
      <c r="D17" s="49">
        <v>-0.0407832</v>
      </c>
      <c r="E17" s="49">
        <v>-0.05317707</v>
      </c>
      <c r="F17" s="49">
        <v>-0.0521762</v>
      </c>
      <c r="G17" s="49">
        <v>-0.05118761</v>
      </c>
    </row>
    <row r="18" spans="1:7" ht="12.75">
      <c r="A18" t="s">
        <v>26</v>
      </c>
      <c r="B18" s="49">
        <v>0.05847627</v>
      </c>
      <c r="C18" s="49">
        <v>-0.0523815</v>
      </c>
      <c r="D18" s="49">
        <v>0.0388026</v>
      </c>
      <c r="E18" s="49">
        <v>0.03106486</v>
      </c>
      <c r="F18" s="49">
        <v>-0.007493896</v>
      </c>
      <c r="G18" s="49">
        <v>0.01167484</v>
      </c>
    </row>
    <row r="19" spans="1:7" ht="12.75">
      <c r="A19" t="s">
        <v>27</v>
      </c>
      <c r="B19" s="49">
        <v>-0.214906</v>
      </c>
      <c r="C19" s="49">
        <v>-0.1919286</v>
      </c>
      <c r="D19" s="49">
        <v>-0.2124598</v>
      </c>
      <c r="E19" s="49">
        <v>-0.1973919</v>
      </c>
      <c r="F19" s="49">
        <v>-0.1550946</v>
      </c>
      <c r="G19" s="49">
        <v>-0.1965929</v>
      </c>
    </row>
    <row r="20" spans="1:7" ht="12.75">
      <c r="A20" t="s">
        <v>28</v>
      </c>
      <c r="B20" s="49">
        <v>0.002072817</v>
      </c>
      <c r="C20" s="49">
        <v>0.001498191</v>
      </c>
      <c r="D20" s="49">
        <v>0.004059572</v>
      </c>
      <c r="E20" s="49">
        <v>-0.001321625</v>
      </c>
      <c r="F20" s="49">
        <v>0.009182296</v>
      </c>
      <c r="G20" s="49">
        <v>0.002544348</v>
      </c>
    </row>
    <row r="21" spans="1:7" ht="12.75">
      <c r="A21" t="s">
        <v>29</v>
      </c>
      <c r="B21" s="49">
        <v>-111.526</v>
      </c>
      <c r="C21" s="49">
        <v>56.98945</v>
      </c>
      <c r="D21" s="49">
        <v>27.22251</v>
      </c>
      <c r="E21" s="49">
        <v>36.50723</v>
      </c>
      <c r="F21" s="49">
        <v>-96.46033</v>
      </c>
      <c r="G21" s="49">
        <v>0.01872037</v>
      </c>
    </row>
    <row r="22" spans="1:7" ht="12.75">
      <c r="A22" t="s">
        <v>30</v>
      </c>
      <c r="B22" s="49">
        <v>73.00541</v>
      </c>
      <c r="C22" s="49">
        <v>39.80226</v>
      </c>
      <c r="D22" s="49">
        <v>-10.41302</v>
      </c>
      <c r="E22" s="49">
        <v>-32.02232</v>
      </c>
      <c r="F22" s="49">
        <v>-74.32142</v>
      </c>
      <c r="G22" s="49">
        <v>0</v>
      </c>
    </row>
    <row r="23" spans="1:7" ht="12.75">
      <c r="A23" t="s">
        <v>31</v>
      </c>
      <c r="B23" s="49">
        <v>-2.192978</v>
      </c>
      <c r="C23" s="49">
        <v>-1.259829</v>
      </c>
      <c r="D23" s="49">
        <v>0.1473902</v>
      </c>
      <c r="E23" s="49">
        <v>-1.185963</v>
      </c>
      <c r="F23" s="49">
        <v>3.277833</v>
      </c>
      <c r="G23" s="49">
        <v>-0.4331735</v>
      </c>
    </row>
    <row r="24" spans="1:7" ht="12.75">
      <c r="A24" t="s">
        <v>32</v>
      </c>
      <c r="B24" s="49">
        <v>2.490971</v>
      </c>
      <c r="C24" s="49">
        <v>1.545804</v>
      </c>
      <c r="D24" s="49">
        <v>2.166348</v>
      </c>
      <c r="E24" s="49">
        <v>0.9802168</v>
      </c>
      <c r="F24" s="49">
        <v>0.3952395</v>
      </c>
      <c r="G24" s="49">
        <v>1.542262</v>
      </c>
    </row>
    <row r="25" spans="1:7" ht="12.75">
      <c r="A25" t="s">
        <v>33</v>
      </c>
      <c r="B25" s="49">
        <v>0.06561903</v>
      </c>
      <c r="C25" s="49">
        <v>0.7189066</v>
      </c>
      <c r="D25" s="49">
        <v>0.5620343</v>
      </c>
      <c r="E25" s="49">
        <v>-0.1227045</v>
      </c>
      <c r="F25" s="49">
        <v>-2.561029</v>
      </c>
      <c r="G25" s="49">
        <v>-0.05368896</v>
      </c>
    </row>
    <row r="26" spans="1:7" ht="12.75">
      <c r="A26" t="s">
        <v>34</v>
      </c>
      <c r="B26" s="49">
        <v>1.704737</v>
      </c>
      <c r="C26" s="49">
        <v>0.3851425</v>
      </c>
      <c r="D26" s="49">
        <v>0.5809068</v>
      </c>
      <c r="E26" s="49">
        <v>-0.01780544</v>
      </c>
      <c r="F26" s="49">
        <v>0.5340766</v>
      </c>
      <c r="G26" s="49">
        <v>0.546211</v>
      </c>
    </row>
    <row r="27" spans="1:7" ht="12.75">
      <c r="A27" t="s">
        <v>35</v>
      </c>
      <c r="B27" s="49">
        <v>-0.2555108</v>
      </c>
      <c r="C27" s="49">
        <v>-0.3132683</v>
      </c>
      <c r="D27" s="49">
        <v>-0.1014939</v>
      </c>
      <c r="E27" s="49">
        <v>0.008496246</v>
      </c>
      <c r="F27" s="49">
        <v>0.3172848</v>
      </c>
      <c r="G27" s="49">
        <v>-0.09239103</v>
      </c>
    </row>
    <row r="28" spans="1:7" ht="12.75">
      <c r="A28" t="s">
        <v>36</v>
      </c>
      <c r="B28" s="49">
        <v>0.3315518</v>
      </c>
      <c r="C28" s="49">
        <v>0.3020131</v>
      </c>
      <c r="D28" s="49">
        <v>0.2662172</v>
      </c>
      <c r="E28" s="49">
        <v>0.4434544</v>
      </c>
      <c r="F28" s="49">
        <v>0.3340001</v>
      </c>
      <c r="G28" s="49">
        <v>0.3359878</v>
      </c>
    </row>
    <row r="29" spans="1:7" ht="12.75">
      <c r="A29" t="s">
        <v>37</v>
      </c>
      <c r="B29" s="49">
        <v>0.07721016</v>
      </c>
      <c r="C29" s="49">
        <v>0.07294022</v>
      </c>
      <c r="D29" s="49">
        <v>0.02159709</v>
      </c>
      <c r="E29" s="49">
        <v>0.05128033</v>
      </c>
      <c r="F29" s="49">
        <v>0.05202922</v>
      </c>
      <c r="G29" s="49">
        <v>0.05320769</v>
      </c>
    </row>
    <row r="30" spans="1:7" ht="12.75">
      <c r="A30" t="s">
        <v>38</v>
      </c>
      <c r="B30" s="49">
        <v>0.115835</v>
      </c>
      <c r="C30" s="49">
        <v>0.09062915</v>
      </c>
      <c r="D30" s="49">
        <v>0.144951</v>
      </c>
      <c r="E30" s="49">
        <v>-0.08927578</v>
      </c>
      <c r="F30" s="49">
        <v>0.08168137</v>
      </c>
      <c r="G30" s="49">
        <v>0.06285731</v>
      </c>
    </row>
    <row r="31" spans="1:7" ht="12.75">
      <c r="A31" t="s">
        <v>39</v>
      </c>
      <c r="B31" s="49">
        <v>-0.01872186</v>
      </c>
      <c r="C31" s="49">
        <v>-0.002722491</v>
      </c>
      <c r="D31" s="49">
        <v>-0.008164436</v>
      </c>
      <c r="E31" s="49">
        <v>-0.05045513</v>
      </c>
      <c r="F31" s="49">
        <v>0.04246827</v>
      </c>
      <c r="G31" s="49">
        <v>-0.01180382</v>
      </c>
    </row>
    <row r="32" spans="1:7" ht="12.75">
      <c r="A32" t="s">
        <v>40</v>
      </c>
      <c r="B32" s="49">
        <v>0.04565557</v>
      </c>
      <c r="C32" s="49">
        <v>0.04967985</v>
      </c>
      <c r="D32" s="49">
        <v>0.03859611</v>
      </c>
      <c r="E32" s="49">
        <v>0.02698249</v>
      </c>
      <c r="F32" s="49">
        <v>0.03657741</v>
      </c>
      <c r="G32" s="49">
        <v>0.03922147</v>
      </c>
    </row>
    <row r="33" spans="1:7" ht="12.75">
      <c r="A33" t="s">
        <v>41</v>
      </c>
      <c r="B33" s="49">
        <v>0.1573839</v>
      </c>
      <c r="C33" s="49">
        <v>0.08882049</v>
      </c>
      <c r="D33" s="49">
        <v>0.1093998</v>
      </c>
      <c r="E33" s="49">
        <v>0.1060216</v>
      </c>
      <c r="F33" s="49">
        <v>0.1195811</v>
      </c>
      <c r="G33" s="49">
        <v>0.1119433</v>
      </c>
    </row>
    <row r="34" spans="1:7" ht="12.75">
      <c r="A34" t="s">
        <v>42</v>
      </c>
      <c r="B34" s="49">
        <v>-0.01651883</v>
      </c>
      <c r="C34" s="49">
        <v>-0.006362582</v>
      </c>
      <c r="D34" s="49">
        <v>0.002329212</v>
      </c>
      <c r="E34" s="49">
        <v>-0.0003803365</v>
      </c>
      <c r="F34" s="49">
        <v>-0.05362088</v>
      </c>
      <c r="G34" s="49">
        <v>-0.01060778</v>
      </c>
    </row>
    <row r="35" spans="1:7" ht="12.75">
      <c r="A35" t="s">
        <v>43</v>
      </c>
      <c r="B35" s="49">
        <v>-0.001775801</v>
      </c>
      <c r="C35" s="49">
        <v>0.006064234</v>
      </c>
      <c r="D35" s="49">
        <v>-0.001397419</v>
      </c>
      <c r="E35" s="49">
        <v>-0.00256091</v>
      </c>
      <c r="F35" s="49">
        <v>0.001617622</v>
      </c>
      <c r="G35" s="49">
        <v>0.0004653092</v>
      </c>
    </row>
    <row r="36" spans="1:6" ht="12.75">
      <c r="A36" t="s">
        <v>44</v>
      </c>
      <c r="B36" s="49">
        <v>20.88623</v>
      </c>
      <c r="C36" s="49">
        <v>20.88013</v>
      </c>
      <c r="D36" s="49">
        <v>20.88623</v>
      </c>
      <c r="E36" s="49">
        <v>20.88623</v>
      </c>
      <c r="F36" s="49">
        <v>20.89233</v>
      </c>
    </row>
    <row r="37" spans="1:6" ht="12.75">
      <c r="A37" t="s">
        <v>45</v>
      </c>
      <c r="B37" s="49">
        <v>0.4104614</v>
      </c>
      <c r="C37" s="49">
        <v>0.3845215</v>
      </c>
      <c r="D37" s="49">
        <v>0.3718058</v>
      </c>
      <c r="E37" s="49">
        <v>0.3580729</v>
      </c>
      <c r="F37" s="49">
        <v>0.3494263</v>
      </c>
    </row>
    <row r="38" spans="1:7" ht="12.75">
      <c r="A38" t="s">
        <v>55</v>
      </c>
      <c r="B38" s="49">
        <v>0.0002237988</v>
      </c>
      <c r="C38" s="49">
        <v>-0.0003613696</v>
      </c>
      <c r="D38" s="49">
        <v>8.665095E-05</v>
      </c>
      <c r="E38" s="49">
        <v>8.682154E-05</v>
      </c>
      <c r="F38" s="49">
        <v>9.588602E-05</v>
      </c>
      <c r="G38" s="49">
        <v>0.0002094402</v>
      </c>
    </row>
    <row r="39" spans="1:7" ht="12.75">
      <c r="A39" t="s">
        <v>56</v>
      </c>
      <c r="B39" s="49">
        <v>0.0001879604</v>
      </c>
      <c r="C39" s="49">
        <v>-9.544374E-05</v>
      </c>
      <c r="D39" s="49">
        <v>-4.618803E-05</v>
      </c>
      <c r="E39" s="49">
        <v>-6.178427E-05</v>
      </c>
      <c r="F39" s="49">
        <v>0.0001646952</v>
      </c>
      <c r="G39" s="49">
        <v>0.001105693</v>
      </c>
    </row>
    <row r="40" spans="2:7" ht="12.75">
      <c r="B40" t="s">
        <v>46</v>
      </c>
      <c r="C40">
        <v>-0.003752</v>
      </c>
      <c r="D40" t="s">
        <v>47</v>
      </c>
      <c r="E40">
        <v>3.117144</v>
      </c>
      <c r="F40" t="s">
        <v>48</v>
      </c>
      <c r="G40">
        <v>55.020643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0.00022379885222186422</v>
      </c>
      <c r="C50">
        <f>-0.017/(C7*C7+C22*C22)*(C21*C22+C6*C7)</f>
        <v>-0.0003613696176246477</v>
      </c>
      <c r="D50">
        <f>-0.017/(D7*D7+D22*D22)*(D21*D22+D6*D7)</f>
        <v>8.665095769549625E-05</v>
      </c>
      <c r="E50">
        <f>-0.017/(E7*E7+E22*E22)*(E21*E22+E6*E7)</f>
        <v>8.682153456105882E-05</v>
      </c>
      <c r="F50">
        <f>-0.017/(F7*F7+F22*F22)*(F21*F22+F6*F7)</f>
        <v>9.588601389081283E-05</v>
      </c>
      <c r="G50">
        <f>(B50*B$4+C50*C$4+D50*D$4+E50*E$4+F50*F$4)/SUM(B$4:F$4)</f>
        <v>-9.932384406925296E-09</v>
      </c>
    </row>
    <row r="51" spans="1:7" ht="12.75">
      <c r="A51" t="s">
        <v>59</v>
      </c>
      <c r="B51">
        <f>-0.017/(B7*B7+B22*B22)*(B21*B7-B6*B22)</f>
        <v>0.00018796034730360136</v>
      </c>
      <c r="C51">
        <f>-0.017/(C7*C7+C22*C22)*(C21*C7-C6*C22)</f>
        <v>-9.54437322523203E-05</v>
      </c>
      <c r="D51">
        <f>-0.017/(D7*D7+D22*D22)*(D21*D7-D6*D22)</f>
        <v>-4.618803718444976E-05</v>
      </c>
      <c r="E51">
        <f>-0.017/(E7*E7+E22*E22)*(E21*E7-E6*E22)</f>
        <v>-6.178426830373946E-05</v>
      </c>
      <c r="F51">
        <f>-0.017/(F7*F7+F22*F22)*(F21*F7-F6*F22)</f>
        <v>0.0001646951994710505</v>
      </c>
      <c r="G51">
        <f>(B51*B$4+C51*C$4+D51*D$4+E51*E$4+F51*F$4)/SUM(B$4:F$4)</f>
        <v>2.673301892421717E-07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10000.05251006178</v>
      </c>
      <c r="C62">
        <f>C7+(2/0.017)*(C8*C50-C23*C51)</f>
        <v>10000.076174385069</v>
      </c>
      <c r="D62">
        <f>D7+(2/0.017)*(D8*D50-D23*D51)</f>
        <v>9999.996829523114</v>
      </c>
      <c r="E62">
        <f>E7+(2/0.017)*(E8*E50-E23*E51)</f>
        <v>10000.004152229994</v>
      </c>
      <c r="F62">
        <f>F7+(2/0.017)*(F8*F50-F23*F51)</f>
        <v>9999.965432311317</v>
      </c>
    </row>
    <row r="63" spans="1:6" ht="12.75">
      <c r="A63" t="s">
        <v>67</v>
      </c>
      <c r="B63">
        <f>B8+(3/0.017)*(B9*B50-B24*B51)</f>
        <v>0.09621878417754698</v>
      </c>
      <c r="C63">
        <f>C8+(3/0.017)*(C9*C50-C24*C51)</f>
        <v>-2.102593568924584</v>
      </c>
      <c r="D63">
        <f>D8+(3/0.017)*(D9*D50-D24*D51)</f>
        <v>-0.36087718586844975</v>
      </c>
      <c r="E63">
        <f>E8+(3/0.017)*(E9*E50-E24*E51)</f>
        <v>1.2722233149847266</v>
      </c>
      <c r="F63">
        <f>F8+(3/0.017)*(F9*F50-F24*F51)</f>
        <v>2.520335129974811</v>
      </c>
    </row>
    <row r="64" spans="1:6" ht="12.75">
      <c r="A64" t="s">
        <v>68</v>
      </c>
      <c r="B64">
        <f>B9+(4/0.017)*(B10*B50-B25*B51)</f>
        <v>0.6619383265430484</v>
      </c>
      <c r="C64">
        <f>C9+(4/0.017)*(C10*C50-C25*C51)</f>
        <v>0.009198439449435769</v>
      </c>
      <c r="D64">
        <f>D9+(4/0.017)*(D10*D50-D25*D51)</f>
        <v>0.7332019819481337</v>
      </c>
      <c r="E64">
        <f>E9+(4/0.017)*(E10*E50-E25*E51)</f>
        <v>0.7171734975867247</v>
      </c>
      <c r="F64">
        <f>F9+(4/0.017)*(F10*F50-F25*F51)</f>
        <v>-1.9259963302009564</v>
      </c>
    </row>
    <row r="65" spans="1:6" ht="12.75">
      <c r="A65" t="s">
        <v>69</v>
      </c>
      <c r="B65">
        <f>B10+(5/0.017)*(B11*B50-B26*B51)</f>
        <v>0.11730016596902644</v>
      </c>
      <c r="C65">
        <f>C10+(5/0.017)*(C11*C50-C26*C51)</f>
        <v>0.6599022713169894</v>
      </c>
      <c r="D65">
        <f>D10+(5/0.017)*(D11*D50-D26*D51)</f>
        <v>0.3345949796191936</v>
      </c>
      <c r="E65">
        <f>E10+(5/0.017)*(E11*E50-E26*E51)</f>
        <v>-0.1191408477446444</v>
      </c>
      <c r="F65">
        <f>F10+(5/0.017)*(F11*F50-F26*F51)</f>
        <v>-0.5755552230235166</v>
      </c>
    </row>
    <row r="66" spans="1:6" ht="12.75">
      <c r="A66" t="s">
        <v>70</v>
      </c>
      <c r="B66">
        <f>B11+(6/0.017)*(B12*B50-B27*B51)</f>
        <v>3.40944263156372</v>
      </c>
      <c r="C66">
        <f>C11+(6/0.017)*(C12*C50-C27*C51)</f>
        <v>1.782136982893519</v>
      </c>
      <c r="D66">
        <f>D11+(6/0.017)*(D12*D50-D27*D51)</f>
        <v>2.5271898207018526</v>
      </c>
      <c r="E66">
        <f>E11+(6/0.017)*(E12*E50-E27*E51)</f>
        <v>1.5309058886669826</v>
      </c>
      <c r="F66">
        <f>F11+(6/0.017)*(F12*F50-F27*F51)</f>
        <v>13.702844190286488</v>
      </c>
    </row>
    <row r="67" spans="1:6" ht="12.75">
      <c r="A67" t="s">
        <v>71</v>
      </c>
      <c r="B67">
        <f>B12+(7/0.017)*(B13*B50-B28*B51)</f>
        <v>-0.21237147518695024</v>
      </c>
      <c r="C67">
        <f>C12+(7/0.017)*(C13*C50-C28*C51)</f>
        <v>0.4507408326871893</v>
      </c>
      <c r="D67">
        <f>D12+(7/0.017)*(D13*D50-D28*D51)</f>
        <v>0.016016041923225116</v>
      </c>
      <c r="E67">
        <f>E12+(7/0.017)*(E13*E50-E28*E51)</f>
        <v>-0.055899836969489594</v>
      </c>
      <c r="F67">
        <f>F12+(7/0.017)*(F13*F50-F28*F51)</f>
        <v>0.0770761967598473</v>
      </c>
    </row>
    <row r="68" spans="1:6" ht="12.75">
      <c r="A68" t="s">
        <v>72</v>
      </c>
      <c r="B68">
        <f>B13+(8/0.017)*(B14*B50-B29*B51)</f>
        <v>-0.044393645330240296</v>
      </c>
      <c r="C68">
        <f>C13+(8/0.017)*(C14*C50-C29*C51)</f>
        <v>0.059951222676255585</v>
      </c>
      <c r="D68">
        <f>D13+(8/0.017)*(D14*D50-D29*D51)</f>
        <v>0.03136535756485895</v>
      </c>
      <c r="E68">
        <f>E13+(8/0.017)*(E14*E50-E29*E51)</f>
        <v>0.053490668186259874</v>
      </c>
      <c r="F68">
        <f>F13+(8/0.017)*(F14*F50-F29*F51)</f>
        <v>-0.1689961112347176</v>
      </c>
    </row>
    <row r="69" spans="1:6" ht="12.75">
      <c r="A69" t="s">
        <v>73</v>
      </c>
      <c r="B69">
        <f>B14+(9/0.017)*(B15*B50-B30*B51)</f>
        <v>0.09134573565894186</v>
      </c>
      <c r="C69">
        <f>C14+(9/0.017)*(C15*C50-C30*C51)</f>
        <v>-0.03273086291506438</v>
      </c>
      <c r="D69">
        <f>D14+(9/0.017)*(D15*D50-D30*D51)</f>
        <v>-0.03762098426194965</v>
      </c>
      <c r="E69">
        <f>E14+(9/0.017)*(E15*E50-E30*E51)</f>
        <v>0.0012994026333267585</v>
      </c>
      <c r="F69">
        <f>F14+(9/0.017)*(F15*F50-F30*F51)</f>
        <v>0.007606607410697647</v>
      </c>
    </row>
    <row r="70" spans="1:6" ht="12.75">
      <c r="A70" t="s">
        <v>74</v>
      </c>
      <c r="B70">
        <f>B15+(10/0.017)*(B16*B50-B31*B51)</f>
        <v>-0.2653535946946104</v>
      </c>
      <c r="C70">
        <f>C15+(10/0.017)*(C16*C50-C31*C51)</f>
        <v>-0.0513847557031627</v>
      </c>
      <c r="D70">
        <f>D15+(10/0.017)*(D16*D50-D31*D51)</f>
        <v>0.04347208809466159</v>
      </c>
      <c r="E70">
        <f>E15+(10/0.017)*(E16*E50-E31*E51)</f>
        <v>-0.01706747424206584</v>
      </c>
      <c r="F70">
        <f>F15+(10/0.017)*(F16*F50-F31*F51)</f>
        <v>-0.32035567354046446</v>
      </c>
    </row>
    <row r="71" spans="1:6" ht="12.75">
      <c r="A71" t="s">
        <v>75</v>
      </c>
      <c r="B71">
        <f>B16+(11/0.017)*(B17*B50-B32*B51)</f>
        <v>-0.04423209805431199</v>
      </c>
      <c r="C71">
        <f>C16+(11/0.017)*(C17*C50-C32*C51)</f>
        <v>0.05558014003990566</v>
      </c>
      <c r="D71">
        <f>D16+(11/0.017)*(D17*D50-D32*D51)</f>
        <v>0.02493044455797939</v>
      </c>
      <c r="E71">
        <f>E16+(11/0.017)*(E17*E50-E32*E51)</f>
        <v>0.0009847110228719622</v>
      </c>
      <c r="F71">
        <f>F16+(11/0.017)*(F17*F50-F32*F51)</f>
        <v>-0.0367568569655645</v>
      </c>
    </row>
    <row r="72" spans="1:6" ht="12.75">
      <c r="A72" t="s">
        <v>76</v>
      </c>
      <c r="B72">
        <f>B17+(12/0.017)*(B18*B50-B33*B51)</f>
        <v>-0.06123101674996196</v>
      </c>
      <c r="C72">
        <f>C17+(12/0.017)*(C18*C50-C33*C51)</f>
        <v>-0.04066912645292797</v>
      </c>
      <c r="D72">
        <f>D17+(12/0.017)*(D18*D50-D33*D51)</f>
        <v>-0.0348430274248612</v>
      </c>
      <c r="E72">
        <f>E17+(12/0.017)*(E18*E50-E33*E51)</f>
        <v>-0.0466493764965768</v>
      </c>
      <c r="F72">
        <f>F17+(12/0.017)*(F18*F50-F33*F51)</f>
        <v>-0.06658537148241407</v>
      </c>
    </row>
    <row r="73" spans="1:6" ht="12.75">
      <c r="A73" t="s">
        <v>77</v>
      </c>
      <c r="B73">
        <f>B18+(13/0.017)*(B19*B50-B34*B51)</f>
        <v>0.02407151679690256</v>
      </c>
      <c r="C73">
        <f>C18+(13/0.017)*(C19*C50-C34*C51)</f>
        <v>0.0001919500508884009</v>
      </c>
      <c r="D73">
        <f>D18+(13/0.017)*(D19*D50-D34*D51)</f>
        <v>0.024806751508985137</v>
      </c>
      <c r="E73">
        <f>E18+(13/0.017)*(E19*E50-E34*E51)</f>
        <v>0.017941462103311646</v>
      </c>
      <c r="F73">
        <f>F18+(13/0.017)*(F19*F50-F34*F51)</f>
        <v>-0.012112950044323431</v>
      </c>
    </row>
    <row r="74" spans="1:6" ht="12.75">
      <c r="A74" t="s">
        <v>78</v>
      </c>
      <c r="B74">
        <f>B19+(14/0.017)*(B20*B50-B35*B51)</f>
        <v>-0.21424909180386162</v>
      </c>
      <c r="C74">
        <f>C19+(14/0.017)*(C20*C50-C35*C51)</f>
        <v>-0.19189780624448363</v>
      </c>
      <c r="D74">
        <f>D19+(14/0.017)*(D20*D50-D35*D51)</f>
        <v>-0.21222326443220035</v>
      </c>
      <c r="E74">
        <f>E19+(14/0.017)*(E20*E50-E35*E51)</f>
        <v>-0.19761669837977552</v>
      </c>
      <c r="F74">
        <f>F19+(14/0.017)*(F20*F50-F35*F51)</f>
        <v>-0.15458892067212618</v>
      </c>
    </row>
    <row r="75" spans="1:6" ht="12.75">
      <c r="A75" t="s">
        <v>79</v>
      </c>
      <c r="B75" s="49">
        <f>B20</f>
        <v>0.002072817</v>
      </c>
      <c r="C75" s="49">
        <f>C20</f>
        <v>0.001498191</v>
      </c>
      <c r="D75" s="49">
        <f>D20</f>
        <v>0.004059572</v>
      </c>
      <c r="E75" s="49">
        <f>E20</f>
        <v>-0.001321625</v>
      </c>
      <c r="F75" s="49">
        <f>F20</f>
        <v>0.009182296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72.95104401864242</v>
      </c>
      <c r="C82">
        <f>C22+(2/0.017)*(C8*C51+C23*C50)</f>
        <v>39.87967563440046</v>
      </c>
      <c r="D82">
        <f>D22+(2/0.017)*(D8*D51+D23*D50)</f>
        <v>-10.409400584581585</v>
      </c>
      <c r="E82">
        <f>E22+(2/0.017)*(E8*E51+E23*E50)</f>
        <v>-32.043523125101494</v>
      </c>
      <c r="F82">
        <f>F22+(2/0.017)*(F8*F51+F23*F50)</f>
        <v>-74.23473030429537</v>
      </c>
    </row>
    <row r="83" spans="1:6" ht="12.75">
      <c r="A83" t="s">
        <v>82</v>
      </c>
      <c r="B83">
        <f>B23+(3/0.017)*(B9*B51+B24*B50)</f>
        <v>-2.072525200070383</v>
      </c>
      <c r="C83">
        <f>C23+(3/0.017)*(C9*C51+C24*C50)</f>
        <v>-1.3595007553758554</v>
      </c>
      <c r="D83">
        <f>D23+(3/0.017)*(D9*D51+D24*D50)</f>
        <v>0.17463374015274682</v>
      </c>
      <c r="E83">
        <f>E23+(3/0.017)*(E9*E51+E24*E50)</f>
        <v>-1.1788187109880572</v>
      </c>
      <c r="F83">
        <f>F23+(3/0.017)*(F9*F51+F24*F50)</f>
        <v>3.2262736728141306</v>
      </c>
    </row>
    <row r="84" spans="1:6" ht="12.75">
      <c r="A84" t="s">
        <v>83</v>
      </c>
      <c r="B84">
        <f>B24+(4/0.017)*(B10*B51+B25*B50)</f>
        <v>2.493864359746405</v>
      </c>
      <c r="C84">
        <f>C24+(4/0.017)*(C10*C51+C25*C50)</f>
        <v>1.4656850867241609</v>
      </c>
      <c r="D84">
        <f>D24+(4/0.017)*(D10*D51+D25*D50)</f>
        <v>2.174956809111964</v>
      </c>
      <c r="E84">
        <f>E24+(4/0.017)*(E10*E51+E25*E50)</f>
        <v>0.9800064501089766</v>
      </c>
      <c r="F84">
        <f>F24+(4/0.017)*(F10*F51+F25*F50)</f>
        <v>0.30116613788142405</v>
      </c>
    </row>
    <row r="85" spans="1:6" ht="12.75">
      <c r="A85" t="s">
        <v>84</v>
      </c>
      <c r="B85">
        <f>B25+(5/0.017)*(B11*B51+B26*B50)</f>
        <v>0.36617006664596485</v>
      </c>
      <c r="C85">
        <f>C25+(5/0.017)*(C11*C51+C26*C50)</f>
        <v>0.626050465581245</v>
      </c>
      <c r="D85">
        <f>D25+(5/0.017)*(D11*D51+D26*D50)</f>
        <v>0.5424894764909622</v>
      </c>
      <c r="E85">
        <f>E25+(5/0.017)*(E11*E51+E26*E50)</f>
        <v>-0.15101363126881343</v>
      </c>
      <c r="F85">
        <f>F25+(5/0.017)*(F11*F51+F26*F50)</f>
        <v>-1.8814854214357668</v>
      </c>
    </row>
    <row r="86" spans="1:6" ht="12.75">
      <c r="A86" t="s">
        <v>85</v>
      </c>
      <c r="B86">
        <f>B26+(6/0.017)*(B12*B51+B27*B50)</f>
        <v>1.672484511116169</v>
      </c>
      <c r="C86">
        <f>C26+(6/0.017)*(C12*C51+C27*C50)</f>
        <v>0.41006833710116464</v>
      </c>
      <c r="D86">
        <f>D26+(6/0.017)*(D12*D51+D27*D50)</f>
        <v>0.5776432846965798</v>
      </c>
      <c r="E86">
        <f>E26+(6/0.017)*(E12*E51+E27*E50)</f>
        <v>-0.016039734104804856</v>
      </c>
      <c r="F86">
        <f>F26+(6/0.017)*(F12*F51+F27*F50)</f>
        <v>0.550992847748348</v>
      </c>
    </row>
    <row r="87" spans="1:6" ht="12.75">
      <c r="A87" t="s">
        <v>86</v>
      </c>
      <c r="B87">
        <f>B27+(7/0.017)*(B13*B51+B28*B50)</f>
        <v>-0.22895756417967328</v>
      </c>
      <c r="C87">
        <f>C27+(7/0.017)*(C13*C51+C28*C50)</f>
        <v>-0.3601305757709327</v>
      </c>
      <c r="D87">
        <f>D27+(7/0.017)*(D13*D51+D28*D50)</f>
        <v>-0.09261635121699269</v>
      </c>
      <c r="E87">
        <f>E27+(7/0.017)*(E13*E51+E28*E50)</f>
        <v>0.023031978504879147</v>
      </c>
      <c r="F87">
        <f>F27+(7/0.017)*(F13*F51+F28*F50)</f>
        <v>0.3191908956477965</v>
      </c>
    </row>
    <row r="88" spans="1:6" ht="12.75">
      <c r="A88" t="s">
        <v>87</v>
      </c>
      <c r="B88">
        <f>B28+(8/0.017)*(B14*B51+B29*B50)</f>
        <v>0.3515417291846596</v>
      </c>
      <c r="C88">
        <f>C28+(8/0.017)*(C14*C51+C29*C50)</f>
        <v>0.2916548761458731</v>
      </c>
      <c r="D88">
        <f>D28+(8/0.017)*(D14*D51+D29*D50)</f>
        <v>0.2680348577046943</v>
      </c>
      <c r="E88">
        <f>E28+(8/0.017)*(E14*E51+E29*E50)</f>
        <v>0.44540633101611704</v>
      </c>
      <c r="F88">
        <f>F28+(8/0.017)*(F14*F51+F29*F50)</f>
        <v>0.3387269452268889</v>
      </c>
    </row>
    <row r="89" spans="1:6" ht="12.75">
      <c r="A89" t="s">
        <v>88</v>
      </c>
      <c r="B89">
        <f>B29+(9/0.017)*(B15*B51+B30*B50)</f>
        <v>0.06473622484558453</v>
      </c>
      <c r="C89">
        <f>C29+(9/0.017)*(C15*C51+C30*C50)</f>
        <v>0.0577770535226626</v>
      </c>
      <c r="D89">
        <f>D29+(9/0.017)*(D15*D51+D30*D50)</f>
        <v>0.02721063743362502</v>
      </c>
      <c r="E89">
        <f>E29+(9/0.017)*(E15*E51+E30*E50)</f>
        <v>0.04767994656816321</v>
      </c>
      <c r="F89">
        <f>F29+(9/0.017)*(F15*F51+F30*F50)</f>
        <v>0.02874771996314196</v>
      </c>
    </row>
    <row r="90" spans="1:6" ht="12.75">
      <c r="A90" t="s">
        <v>89</v>
      </c>
      <c r="B90">
        <f>B30+(10/0.017)*(B16*B51+B31*B50)</f>
        <v>0.10988769606151048</v>
      </c>
      <c r="C90">
        <f>C30+(10/0.017)*(C16*C51+C31*C50)</f>
        <v>0.0890475351460326</v>
      </c>
      <c r="D90">
        <f>D30+(10/0.017)*(D16*D51+D31*D50)</f>
        <v>0.14382671631616245</v>
      </c>
      <c r="E90">
        <f>E30+(10/0.017)*(E16*E51+E31*E50)</f>
        <v>-0.09195775622875815</v>
      </c>
      <c r="F90">
        <f>F30+(10/0.017)*(F16*F51+F31*F50)</f>
        <v>0.08120699625345362</v>
      </c>
    </row>
    <row r="91" spans="1:6" ht="12.75">
      <c r="A91" t="s">
        <v>90</v>
      </c>
      <c r="B91">
        <f>B31+(11/0.017)*(B17*B51+B32*B50)</f>
        <v>-0.018141329046525264</v>
      </c>
      <c r="C91">
        <f>C31+(11/0.017)*(C17*C51+C32*C50)</f>
        <v>-0.010632621491732564</v>
      </c>
      <c r="D91">
        <f>D31+(11/0.017)*(D17*D51+D32*D50)</f>
        <v>-0.004781556918697807</v>
      </c>
      <c r="E91">
        <f>E31+(11/0.017)*(E17*E51+E32*E50)</f>
        <v>-0.04681337452739902</v>
      </c>
      <c r="F91">
        <f>F31+(11/0.017)*(F17*F51+F32*F50)</f>
        <v>0.03917738859669376</v>
      </c>
    </row>
    <row r="92" spans="1:6" ht="12.75">
      <c r="A92" t="s">
        <v>91</v>
      </c>
      <c r="B92">
        <f>B32+(12/0.017)*(B18*B51+B33*B50)</f>
        <v>0.0782769037857081</v>
      </c>
      <c r="C92">
        <f>C32+(12/0.017)*(C18*C51+C33*C50)</f>
        <v>0.03055217424878193</v>
      </c>
      <c r="D92">
        <f>D32+(12/0.017)*(D18*D51+D33*D50)</f>
        <v>0.04402249694826524</v>
      </c>
      <c r="E92">
        <f>E32+(12/0.017)*(E18*E51+E33*E50)</f>
        <v>0.032125293550748696</v>
      </c>
      <c r="F92">
        <f>F32+(12/0.017)*(F18*F51+F33*F50)</f>
        <v>0.04379996034292473</v>
      </c>
    </row>
    <row r="93" spans="1:6" ht="12.75">
      <c r="A93" t="s">
        <v>92</v>
      </c>
      <c r="B93">
        <f>B33+(13/0.017)*(B19*B51+B34*B50)</f>
        <v>0.12366748113577727</v>
      </c>
      <c r="C93">
        <f>C33+(13/0.017)*(C19*C51+C34*C50)</f>
        <v>0.1045869096792533</v>
      </c>
      <c r="D93">
        <f>D33+(13/0.017)*(D19*D51+D34*D50)</f>
        <v>0.11705827557117623</v>
      </c>
      <c r="E93">
        <f>E33+(13/0.017)*(E19*E51+E34*E50)</f>
        <v>0.11532248266212171</v>
      </c>
      <c r="F93">
        <f>F33+(13/0.017)*(F19*F51+F34*F50)</f>
        <v>0.09611623112534087</v>
      </c>
    </row>
    <row r="94" spans="1:6" ht="12.75">
      <c r="A94" t="s">
        <v>93</v>
      </c>
      <c r="B94">
        <f>B34+(14/0.017)*(B20*B51+B35*B50)</f>
        <v>-0.016525265736059225</v>
      </c>
      <c r="C94">
        <f>C34+(14/0.017)*(C20*C51+C35*C50)</f>
        <v>-0.008285047886709715</v>
      </c>
      <c r="D94">
        <f>D34+(14/0.017)*(D20*D51+D35*D50)</f>
        <v>0.002075077941178137</v>
      </c>
      <c r="E94">
        <f>E34+(14/0.017)*(E20*E51+E35*E50)</f>
        <v>-0.0004961959726271553</v>
      </c>
      <c r="F94">
        <f>F34+(14/0.017)*(F20*F51+F35*F50)</f>
        <v>-0.05224773743785998</v>
      </c>
    </row>
    <row r="95" spans="1:6" ht="12.75">
      <c r="A95" t="s">
        <v>94</v>
      </c>
      <c r="B95" s="49">
        <f>B35</f>
        <v>-0.001775801</v>
      </c>
      <c r="C95" s="49">
        <f>C35</f>
        <v>0.006064234</v>
      </c>
      <c r="D95" s="49">
        <f>D35</f>
        <v>-0.001397419</v>
      </c>
      <c r="E95" s="49">
        <f>E35</f>
        <v>-0.00256091</v>
      </c>
      <c r="F95" s="49">
        <f>F35</f>
        <v>0.001617622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0.09621827893476986</v>
      </c>
      <c r="C103">
        <f>C63*10000/C62</f>
        <v>-2.102577552669371</v>
      </c>
      <c r="D103">
        <f>D63*10000/D62</f>
        <v>-0.3608773002837637</v>
      </c>
      <c r="E103">
        <f>E63*10000/E62</f>
        <v>1.2722227867285651</v>
      </c>
      <c r="F103">
        <f>F63*10000/F62</f>
        <v>2.5203438422209423</v>
      </c>
      <c r="G103">
        <f>AVERAGE(C103:E103)</f>
        <v>-0.3970773554081897</v>
      </c>
      <c r="H103">
        <f>STDEV(C103:E103)</f>
        <v>1.6876913715763806</v>
      </c>
      <c r="I103">
        <f>(B103*B4+C103*C4+D103*D4+E103*E4+F103*F4)/SUM(B4:F4)</f>
        <v>0.06377361082686285</v>
      </c>
      <c r="K103">
        <f>(LN(H103)+LN(H123))/2-LN(K114*K115^3)</f>
        <v>-3.7049686796663632</v>
      </c>
    </row>
    <row r="104" spans="1:11" ht="12.75">
      <c r="A104" t="s">
        <v>68</v>
      </c>
      <c r="B104">
        <f>B64*10000/B62</f>
        <v>0.6619348507190579</v>
      </c>
      <c r="C104">
        <f>C64*10000/C62</f>
        <v>0.009198369381422641</v>
      </c>
      <c r="D104">
        <f>D64*10000/D62</f>
        <v>0.733202214408201</v>
      </c>
      <c r="E104">
        <f>E64*10000/E62</f>
        <v>0.7171731997999174</v>
      </c>
      <c r="F104">
        <f>F64*10000/F62</f>
        <v>-1.9260029879481253</v>
      </c>
      <c r="G104">
        <f>AVERAGE(C104:E104)</f>
        <v>0.48652459452984703</v>
      </c>
      <c r="H104">
        <f>STDEV(C104:E104)</f>
        <v>0.4134543218278911</v>
      </c>
      <c r="I104">
        <f>(B104*B4+C104*C4+D104*D4+E104*E4+F104*F4)/SUM(B4:F4)</f>
        <v>0.18987604899660765</v>
      </c>
      <c r="K104">
        <f>(LN(H104)+LN(H124))/2-LN(K114*K115^4)</f>
        <v>-3.983461258868601</v>
      </c>
    </row>
    <row r="105" spans="1:11" ht="12.75">
      <c r="A105" t="s">
        <v>69</v>
      </c>
      <c r="B105">
        <f>B65*10000/B62</f>
        <v>0.11729955002836458</v>
      </c>
      <c r="C105">
        <f>C65*10000/C62</f>
        <v>0.6598972445903079</v>
      </c>
      <c r="D105">
        <f>D65*10000/D62</f>
        <v>0.33459508570179214</v>
      </c>
      <c r="E105">
        <f>E65*10000/E62</f>
        <v>-0.11914079827464479</v>
      </c>
      <c r="F105">
        <f>F65*10000/F62</f>
        <v>-0.575557212591771</v>
      </c>
      <c r="G105">
        <f>AVERAGE(C105:E105)</f>
        <v>0.2917838440058184</v>
      </c>
      <c r="H105">
        <f>STDEV(C105:E105)</f>
        <v>0.3912795290701741</v>
      </c>
      <c r="I105">
        <f>(B105*B4+C105*C4+D105*D4+E105*E4+F105*F4)/SUM(B4:F4)</f>
        <v>0.15073693270855967</v>
      </c>
      <c r="K105">
        <f>(LN(H105)+LN(H125))/2-LN(K114*K115^5)</f>
        <v>-3.5910858602014173</v>
      </c>
    </row>
    <row r="106" spans="1:11" ht="12.75">
      <c r="A106" t="s">
        <v>70</v>
      </c>
      <c r="B106">
        <f>B66*10000/B62</f>
        <v>3.409424728653406</v>
      </c>
      <c r="C106">
        <f>C66*10000/C62</f>
        <v>1.7821234076780492</v>
      </c>
      <c r="D106">
        <f>D66*10000/D62</f>
        <v>2.527190621941798</v>
      </c>
      <c r="E106">
        <f>E66*10000/E62</f>
        <v>1.5309052529999116</v>
      </c>
      <c r="F106">
        <f>F66*10000/F62</f>
        <v>13.70289155801543</v>
      </c>
      <c r="G106">
        <f>AVERAGE(C106:E106)</f>
        <v>1.946739760873253</v>
      </c>
      <c r="H106">
        <f>STDEV(C106:E106)</f>
        <v>0.5181409479054747</v>
      </c>
      <c r="I106">
        <f>(B106*B4+C106*C4+D106*D4+E106*E4+F106*F4)/SUM(B4:F4)</f>
        <v>3.7276958117863983</v>
      </c>
      <c r="K106">
        <f>(LN(H106)+LN(H126))/2-LN(K114*K115^6)</f>
        <v>-3.025321270740711</v>
      </c>
    </row>
    <row r="107" spans="1:11" ht="12.75">
      <c r="A107" t="s">
        <v>71</v>
      </c>
      <c r="B107">
        <f>B67*10000/B62</f>
        <v>-0.2123703600288777</v>
      </c>
      <c r="C107">
        <f>C67*10000/C62</f>
        <v>0.450737399222768</v>
      </c>
      <c r="D107">
        <f>D67*10000/D62</f>
        <v>0.0160160470010758</v>
      </c>
      <c r="E107">
        <f>E67*10000/E62</f>
        <v>-0.05589981375860126</v>
      </c>
      <c r="F107">
        <f>F67*10000/F62</f>
        <v>0.07707646319536575</v>
      </c>
      <c r="G107">
        <f>AVERAGE(C107:E107)</f>
        <v>0.13695121082174752</v>
      </c>
      <c r="H107">
        <f>STDEV(C107:E107)</f>
        <v>0.27411548985898604</v>
      </c>
      <c r="I107">
        <f>(B107*B4+C107*C4+D107*D4+E107*E4+F107*F4)/SUM(B4:F4)</f>
        <v>0.07838378020358827</v>
      </c>
      <c r="K107">
        <f>(LN(H107)+LN(H127))/2-LN(K114*K115^7)</f>
        <v>-2.9738676049727304</v>
      </c>
    </row>
    <row r="108" spans="1:9" ht="12.75">
      <c r="A108" t="s">
        <v>72</v>
      </c>
      <c r="B108">
        <f>B68*10000/B62</f>
        <v>-0.04439341222015847</v>
      </c>
      <c r="C108">
        <f>C68*10000/C62</f>
        <v>0.05995076600498211</v>
      </c>
      <c r="D108">
        <f>D68*10000/D62</f>
        <v>0.03136536750917622</v>
      </c>
      <c r="E108">
        <f>E68*10000/E62</f>
        <v>0.05349064597571341</v>
      </c>
      <c r="F108">
        <f>F68*10000/F62</f>
        <v>-0.16899669541723317</v>
      </c>
      <c r="G108">
        <f>AVERAGE(C108:E108)</f>
        <v>0.048268926496623905</v>
      </c>
      <c r="H108">
        <f>STDEV(C108:E108)</f>
        <v>0.014991031236367063</v>
      </c>
      <c r="I108">
        <f>(B108*B4+C108*C4+D108*D4+E108*E4+F108*F4)/SUM(B4:F4)</f>
        <v>0.0058508318134666455</v>
      </c>
    </row>
    <row r="109" spans="1:9" ht="12.75">
      <c r="A109" t="s">
        <v>73</v>
      </c>
      <c r="B109">
        <f>B69*10000/B62</f>
        <v>0.09134525600443825</v>
      </c>
      <c r="C109">
        <f>C69*10000/C62</f>
        <v>-0.03273061359162805</v>
      </c>
      <c r="D109">
        <f>D69*10000/D62</f>
        <v>-0.037620996189599534</v>
      </c>
      <c r="E109">
        <f>E69*10000/E62</f>
        <v>0.0012994020937851238</v>
      </c>
      <c r="F109">
        <f>F69*10000/F62</f>
        <v>0.007606633705072231</v>
      </c>
      <c r="G109">
        <f>AVERAGE(C109:E109)</f>
        <v>-0.02301740256248082</v>
      </c>
      <c r="H109">
        <f>STDEV(C109:E109)</f>
        <v>0.021200452872683715</v>
      </c>
      <c r="I109">
        <f>(B109*B4+C109*C4+D109*D4+E109*E4+F109*F4)/SUM(B4:F4)</f>
        <v>-0.0023651589159254995</v>
      </c>
    </row>
    <row r="110" spans="1:11" ht="12.75">
      <c r="A110" t="s">
        <v>74</v>
      </c>
      <c r="B110">
        <f>B70*10000/B62</f>
        <v>-0.2653522013285619</v>
      </c>
      <c r="C110">
        <f>C70*10000/C62</f>
        <v>-0.051384364285927527</v>
      </c>
      <c r="D110">
        <f>D70*10000/D62</f>
        <v>0.04347210187739101</v>
      </c>
      <c r="E110">
        <f>E70*10000/E62</f>
        <v>-0.017067467155260935</v>
      </c>
      <c r="F110">
        <f>F70*10000/F62</f>
        <v>-0.32035678093981157</v>
      </c>
      <c r="G110">
        <f>AVERAGE(C110:E110)</f>
        <v>-0.008326576521265816</v>
      </c>
      <c r="H110">
        <f>STDEV(C110:E110)</f>
        <v>0.04802852975112601</v>
      </c>
      <c r="I110">
        <f>(B110*B4+C110*C4+D110*D4+E110*E4+F110*F4)/SUM(B4:F4)</f>
        <v>-0.08720664892772122</v>
      </c>
      <c r="K110">
        <f>EXP(AVERAGE(K103:K107))</f>
        <v>0.03156390888854283</v>
      </c>
    </row>
    <row r="111" spans="1:9" ht="12.75">
      <c r="A111" t="s">
        <v>75</v>
      </c>
      <c r="B111">
        <f>B71*10000/B62</f>
        <v>-0.04423186579251145</v>
      </c>
      <c r="C111">
        <f>C71*10000/C62</f>
        <v>0.05557971666483174</v>
      </c>
      <c r="D111">
        <f>D71*10000/D62</f>
        <v>0.02493045246212172</v>
      </c>
      <c r="E111">
        <f>E71*10000/E62</f>
        <v>0.0009847106139974674</v>
      </c>
      <c r="F111">
        <f>F71*10000/F62</f>
        <v>-0.03675698402596258</v>
      </c>
      <c r="G111">
        <f>AVERAGE(C111:E111)</f>
        <v>0.02716495991365031</v>
      </c>
      <c r="H111">
        <f>STDEV(C111:E111)</f>
        <v>0.027366008826386432</v>
      </c>
      <c r="I111">
        <f>(B111*B4+C111*C4+D111*D4+E111*E4+F111*F4)/SUM(B4:F4)</f>
        <v>0.008292896345398586</v>
      </c>
    </row>
    <row r="112" spans="1:9" ht="12.75">
      <c r="A112" t="s">
        <v>76</v>
      </c>
      <c r="B112">
        <f>B72*10000/B62</f>
        <v>-0.06123069522720304</v>
      </c>
      <c r="C112">
        <f>C72*10000/C62</f>
        <v>-0.040668816660717914</v>
      </c>
      <c r="D112">
        <f>D72*10000/D62</f>
        <v>-0.034843038471766015</v>
      </c>
      <c r="E112">
        <f>E72*10000/E62</f>
        <v>-0.04664935712669081</v>
      </c>
      <c r="F112">
        <f>F72*10000/F62</f>
        <v>-0.06658560165344894</v>
      </c>
      <c r="G112">
        <f>AVERAGE(C112:E112)</f>
        <v>-0.04072040408639158</v>
      </c>
      <c r="H112">
        <f>STDEV(C112:E112)</f>
        <v>0.005903328382554367</v>
      </c>
      <c r="I112">
        <f>(B112*B4+C112*C4+D112*D4+E112*E4+F112*F4)/SUM(B4:F4)</f>
        <v>-0.04714403812620026</v>
      </c>
    </row>
    <row r="113" spans="1:9" ht="12.75">
      <c r="A113" t="s">
        <v>77</v>
      </c>
      <c r="B113">
        <f>B73*10000/B62</f>
        <v>0.024071390397882867</v>
      </c>
      <c r="C113">
        <f>C73*10000/C62</f>
        <v>0.00019194858873182975</v>
      </c>
      <c r="D113">
        <f>D73*10000/D62</f>
        <v>0.024806759373910862</v>
      </c>
      <c r="E113">
        <f>E73*10000/E62</f>
        <v>0.01794145465360703</v>
      </c>
      <c r="F113">
        <f>F73*10000/F62</f>
        <v>-0.012112991916136788</v>
      </c>
      <c r="G113">
        <f>AVERAGE(C113:E113)</f>
        <v>0.014313387538749908</v>
      </c>
      <c r="H113">
        <f>STDEV(C113:E113)</f>
        <v>0.012702140793581698</v>
      </c>
      <c r="I113">
        <f>(B113*B4+C113*C4+D113*D4+E113*E4+F113*F4)/SUM(B4:F4)</f>
        <v>0.012197899635815997</v>
      </c>
    </row>
    <row r="114" spans="1:11" ht="12.75">
      <c r="A114" t="s">
        <v>78</v>
      </c>
      <c r="B114">
        <f>B74*10000/B62</f>
        <v>-0.2142479667864644</v>
      </c>
      <c r="C114">
        <f>C74*10000/C62</f>
        <v>-0.1918963444858798</v>
      </c>
      <c r="D114">
        <f>D74*10000/D62</f>
        <v>-0.21222333171711716</v>
      </c>
      <c r="E114">
        <f>E74*10000/E62</f>
        <v>-0.19761661632481134</v>
      </c>
      <c r="F114">
        <f>F74*10000/F62</f>
        <v>-0.15458945505214178</v>
      </c>
      <c r="G114">
        <f>AVERAGE(C114:E114)</f>
        <v>-0.2005787641759361</v>
      </c>
      <c r="H114">
        <f>STDEV(C114:E114)</f>
        <v>0.010482239378762734</v>
      </c>
      <c r="I114">
        <f>(B114*B4+C114*C4+D114*D4+E114*E4+F114*F4)/SUM(B4:F4)</f>
        <v>-0.19641833963217156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0.0020728061156822805</v>
      </c>
      <c r="C115">
        <f>C75*10000/C62</f>
        <v>0.0014981795877091184</v>
      </c>
      <c r="D115">
        <f>D75*10000/D62</f>
        <v>0.004059573287078328</v>
      </c>
      <c r="E115">
        <f>E75*10000/E62</f>
        <v>-0.0013216244512311312</v>
      </c>
      <c r="F115">
        <f>F75*10000/F62</f>
        <v>0.009182327741184673</v>
      </c>
      <c r="G115">
        <f>AVERAGE(C115:E115)</f>
        <v>0.0014120428078521052</v>
      </c>
      <c r="H115">
        <f>STDEV(C115:E115)</f>
        <v>0.00269163276345972</v>
      </c>
      <c r="I115">
        <f>(B115*B4+C115*C4+D115*D4+E115*E4+F115*F4)/SUM(B4:F4)</f>
        <v>0.002544566367451305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72.95066095427106</v>
      </c>
      <c r="C122">
        <f>C82*10000/C62</f>
        <v>39.87937185573766</v>
      </c>
      <c r="D122">
        <f>D82*10000/D62</f>
        <v>-10.409403884859026</v>
      </c>
      <c r="E122">
        <f>E82*10000/E62</f>
        <v>-32.043509819899235</v>
      </c>
      <c r="F122">
        <f>F82*10000/F62</f>
        <v>-74.23498691748709</v>
      </c>
      <c r="G122">
        <f>AVERAGE(C122:E122)</f>
        <v>-0.8578472830068667</v>
      </c>
      <c r="H122">
        <f>STDEV(C122:E122)</f>
        <v>36.90053390224463</v>
      </c>
      <c r="I122">
        <f>(B122*B4+C122*C4+D122*D4+E122*E4+F122*F4)/SUM(B4:F4)</f>
        <v>0.03850599960799527</v>
      </c>
    </row>
    <row r="123" spans="1:9" ht="12.75">
      <c r="A123" t="s">
        <v>82</v>
      </c>
      <c r="B123">
        <f>B83*10000/B62</f>
        <v>-2.0725143172848988</v>
      </c>
      <c r="C123">
        <f>C83*10000/C62</f>
        <v>-1.3594903995413363</v>
      </c>
      <c r="D123">
        <f>D83*10000/D62</f>
        <v>0.17463379551998806</v>
      </c>
      <c r="E123">
        <f>E83*10000/E62</f>
        <v>-1.1788182215156195</v>
      </c>
      <c r="F123">
        <f>F83*10000/F62</f>
        <v>3.226284825335075</v>
      </c>
      <c r="G123">
        <f>AVERAGE(C123:E123)</f>
        <v>-0.7878916085123225</v>
      </c>
      <c r="H123">
        <f>STDEV(C123:E123)</f>
        <v>0.8384521298403453</v>
      </c>
      <c r="I123">
        <f>(B123*B4+C123*C4+D123*D4+E123*E4+F123*F4)/SUM(B4:F4)</f>
        <v>-0.4382552714598178</v>
      </c>
    </row>
    <row r="124" spans="1:9" ht="12.75">
      <c r="A124" t="s">
        <v>83</v>
      </c>
      <c r="B124">
        <f>B84*10000/B62</f>
        <v>2.4938512645180078</v>
      </c>
      <c r="C124">
        <f>C84*10000/C62</f>
        <v>1.4656739220431885</v>
      </c>
      <c r="D124">
        <f>D84*10000/D62</f>
        <v>2.1749574986772116</v>
      </c>
      <c r="E124">
        <f>E84*10000/E62</f>
        <v>0.9800060431879278</v>
      </c>
      <c r="F124">
        <f>F84*10000/F62</f>
        <v>0.3011671789467524</v>
      </c>
      <c r="G124">
        <f>AVERAGE(C124:E124)</f>
        <v>1.5402124879694423</v>
      </c>
      <c r="H124">
        <f>STDEV(C124:E124)</f>
        <v>0.6009527798435976</v>
      </c>
      <c r="I124">
        <f>(B124*B4+C124*C4+D124*D4+E124*E4+F124*F4)/SUM(B4:F4)</f>
        <v>1.5128569406439234</v>
      </c>
    </row>
    <row r="125" spans="1:9" ht="12.75">
      <c r="A125" t="s">
        <v>84</v>
      </c>
      <c r="B125">
        <f>B85*10000/B62</f>
        <v>0.3661681438947791</v>
      </c>
      <c r="C125">
        <f>C85*10000/C62</f>
        <v>0.6260456967166477</v>
      </c>
      <c r="D125">
        <f>D85*10000/D62</f>
        <v>0.5424896484860514</v>
      </c>
      <c r="E125">
        <f>E85*10000/E62</f>
        <v>-0.15101356856450654</v>
      </c>
      <c r="F125">
        <f>F85*10000/F62</f>
        <v>-1.88149192531848</v>
      </c>
      <c r="G125">
        <f>AVERAGE(C125:E125)</f>
        <v>0.33917392554606424</v>
      </c>
      <c r="H125">
        <f>STDEV(C125:E125)</f>
        <v>0.4265656313344747</v>
      </c>
      <c r="I125">
        <f>(B125*B4+C125*C4+D125*D4+E125*E4+F125*F4)/SUM(B4:F4)</f>
        <v>0.04664584542706721</v>
      </c>
    </row>
    <row r="126" spans="1:9" ht="12.75">
      <c r="A126" t="s">
        <v>85</v>
      </c>
      <c r="B126">
        <f>B86*10000/B62</f>
        <v>1.6724757289357837</v>
      </c>
      <c r="C126">
        <f>C86*10000/C62</f>
        <v>0.4100652134546173</v>
      </c>
      <c r="D126">
        <f>D86*10000/D62</f>
        <v>0.5776434678371061</v>
      </c>
      <c r="E126">
        <f>E86*10000/E62</f>
        <v>-0.016039727444741116</v>
      </c>
      <c r="F126">
        <f>F86*10000/F62</f>
        <v>0.5509947524098546</v>
      </c>
      <c r="G126">
        <f>AVERAGE(C126:E126)</f>
        <v>0.32388965128232744</v>
      </c>
      <c r="H126">
        <f>STDEV(C126:E126)</f>
        <v>0.30607940918460785</v>
      </c>
      <c r="I126">
        <f>(B126*B4+C126*C4+D126*D4+E126*E4+F126*F4)/SUM(B4:F4)</f>
        <v>0.5494814747426147</v>
      </c>
    </row>
    <row r="127" spans="1:9" ht="12.75">
      <c r="A127" t="s">
        <v>86</v>
      </c>
      <c r="B127">
        <f>B87*10000/B62</f>
        <v>-0.2289563619284023</v>
      </c>
      <c r="C127">
        <f>C87*10000/C62</f>
        <v>-0.3601278325193139</v>
      </c>
      <c r="D127">
        <f>D87*10000/D62</f>
        <v>-0.09261638058080209</v>
      </c>
      <c r="E127">
        <f>E87*10000/E62</f>
        <v>0.023031968941475918</v>
      </c>
      <c r="F127">
        <f>F87*10000/F62</f>
        <v>0.31919199902076173</v>
      </c>
      <c r="G127">
        <f>AVERAGE(C127:E127)</f>
        <v>-0.14323741471954668</v>
      </c>
      <c r="H127">
        <f>STDEV(C127:E127)</f>
        <v>0.19653174091434936</v>
      </c>
      <c r="I127">
        <f>(B127*B4+C127*C4+D127*D4+E127*E4+F127*F4)/SUM(B4:F4)</f>
        <v>-0.09393380556489607</v>
      </c>
    </row>
    <row r="128" spans="1:9" ht="12.75">
      <c r="A128" t="s">
        <v>87</v>
      </c>
      <c r="B128">
        <f>B88*10000/B62</f>
        <v>0.3515398832465609</v>
      </c>
      <c r="C128">
        <f>C88*10000/C62</f>
        <v>0.29165265449971206</v>
      </c>
      <c r="D128">
        <f>D88*10000/D62</f>
        <v>0.26803494268455336</v>
      </c>
      <c r="E128">
        <f>E88*10000/E62</f>
        <v>0.4454061460732411</v>
      </c>
      <c r="F128">
        <f>F88*10000/F62</f>
        <v>0.33872811613169557</v>
      </c>
      <c r="G128">
        <f>AVERAGE(C128:E128)</f>
        <v>0.33503124775250215</v>
      </c>
      <c r="H128">
        <f>STDEV(C128:E128)</f>
        <v>0.09631413557900587</v>
      </c>
      <c r="I128">
        <f>(B128*B4+C128*C4+D128*D4+E128*E4+F128*F4)/SUM(B4:F4)</f>
        <v>0.3379241750609196</v>
      </c>
    </row>
    <row r="129" spans="1:9" ht="12.75">
      <c r="A129" t="s">
        <v>88</v>
      </c>
      <c r="B129">
        <f>B89*10000/B62</f>
        <v>0.06473588491705289</v>
      </c>
      <c r="C129">
        <f>C89*10000/C62</f>
        <v>0.0577766134128628</v>
      </c>
      <c r="D129">
        <f>D89*10000/D62</f>
        <v>0.02721064606069746</v>
      </c>
      <c r="E129">
        <f>E89*10000/E62</f>
        <v>0.047679926770361</v>
      </c>
      <c r="F129">
        <f>F89*10000/F62</f>
        <v>0.028747819337708876</v>
      </c>
      <c r="G129">
        <f>AVERAGE(C129:E129)</f>
        <v>0.044222395414640424</v>
      </c>
      <c r="H129">
        <f>STDEV(C129:E129)</f>
        <v>0.015573550730332904</v>
      </c>
      <c r="I129">
        <f>(B129*B4+C129*C4+D129*D4+E129*E4+F129*F4)/SUM(B4:F4)</f>
        <v>0.045129943106170495</v>
      </c>
    </row>
    <row r="130" spans="1:9" ht="12.75">
      <c r="A130" t="s">
        <v>89</v>
      </c>
      <c r="B130">
        <f>B90*10000/B62</f>
        <v>0.1098871190435695</v>
      </c>
      <c r="C130">
        <f>C90*10000/C62</f>
        <v>0.08904685683707642</v>
      </c>
      <c r="D130">
        <f>D90*10000/D62</f>
        <v>0.14382676191610488</v>
      </c>
      <c r="E130">
        <f>E90*10000/E62</f>
        <v>-0.09195771804579864</v>
      </c>
      <c r="F130">
        <f>F90*10000/F62</f>
        <v>0.08120727696824052</v>
      </c>
      <c r="G130">
        <f>AVERAGE(C130:E130)</f>
        <v>0.04697196690246089</v>
      </c>
      <c r="H130">
        <f>STDEV(C130:E130)</f>
        <v>0.12339490475697865</v>
      </c>
      <c r="I130">
        <f>(B130*B4+C130*C4+D130*D4+E130*E4+F130*F4)/SUM(B4:F4)</f>
        <v>0.060640997204659264</v>
      </c>
    </row>
    <row r="131" spans="1:9" ht="12.75">
      <c r="A131" t="s">
        <v>90</v>
      </c>
      <c r="B131">
        <f>B91*10000/B62</f>
        <v>-0.018141233786794574</v>
      </c>
      <c r="C131">
        <f>C91*10000/C62</f>
        <v>-0.01063254049900914</v>
      </c>
      <c r="D131">
        <f>D91*10000/D62</f>
        <v>-0.004781558434679857</v>
      </c>
      <c r="E131">
        <f>E91*10000/E62</f>
        <v>-0.04681335508941731</v>
      </c>
      <c r="F131">
        <f>F91*10000/F62</f>
        <v>0.03917752402433914</v>
      </c>
      <c r="G131">
        <f>AVERAGE(C131:E131)</f>
        <v>-0.02074248467436877</v>
      </c>
      <c r="H131">
        <f>STDEV(C131:E131)</f>
        <v>0.022766778668225456</v>
      </c>
      <c r="I131">
        <f>(B131*B4+C131*C4+D131*D4+E131*E4+F131*F4)/SUM(B4:F4)</f>
        <v>-0.012369759837001119</v>
      </c>
    </row>
    <row r="132" spans="1:9" ht="12.75">
      <c r="A132" t="s">
        <v>91</v>
      </c>
      <c r="B132">
        <f>B92*10000/B62</f>
        <v>0.07827649275536105</v>
      </c>
      <c r="C132">
        <f>C92*10000/C62</f>
        <v>0.03055194152124613</v>
      </c>
      <c r="D132">
        <f>D92*10000/D62</f>
        <v>0.04402251090550057</v>
      </c>
      <c r="E132">
        <f>E92*10000/E62</f>
        <v>0.032125280211593485</v>
      </c>
      <c r="F132">
        <f>F92*10000/F62</f>
        <v>0.04380011174978746</v>
      </c>
      <c r="G132">
        <f>AVERAGE(C132:E132)</f>
        <v>0.0355665775461134</v>
      </c>
      <c r="H132">
        <f>STDEV(C132:E132)</f>
        <v>0.007365185360358125</v>
      </c>
      <c r="I132">
        <f>(B132*B4+C132*C4+D132*D4+E132*E4+F132*F4)/SUM(B4:F4)</f>
        <v>0.04285001162759955</v>
      </c>
    </row>
    <row r="133" spans="1:9" ht="12.75">
      <c r="A133" t="s">
        <v>92</v>
      </c>
      <c r="B133">
        <f>B93*10000/B62</f>
        <v>0.1236668317604797</v>
      </c>
      <c r="C133">
        <f>C93*10000/C62</f>
        <v>0.10458611300096883</v>
      </c>
      <c r="D133">
        <f>D93*10000/D62</f>
        <v>0.1170583126842437</v>
      </c>
      <c r="E133">
        <f>E93*10000/E62</f>
        <v>0.11532243477759443</v>
      </c>
      <c r="F133">
        <f>F93*10000/F62</f>
        <v>0.09611656337808488</v>
      </c>
      <c r="G133">
        <f>AVERAGE(C133:E133)</f>
        <v>0.11232228682093566</v>
      </c>
      <c r="H133">
        <f>STDEV(C133:E133)</f>
        <v>0.006755709219338049</v>
      </c>
      <c r="I133">
        <f>(B133*B4+C133*C4+D133*D4+E133*E4+F133*F4)/SUM(B4:F4)</f>
        <v>0.11180154946734469</v>
      </c>
    </row>
    <row r="134" spans="1:9" ht="12.75">
      <c r="A134" t="s">
        <v>93</v>
      </c>
      <c r="B134">
        <f>B94*10000/B62</f>
        <v>-0.016525178962242402</v>
      </c>
      <c r="C134">
        <f>C94*10000/C62</f>
        <v>-0.008284984776347652</v>
      </c>
      <c r="D134">
        <f>D94*10000/D62</f>
        <v>0.0020750785990770104</v>
      </c>
      <c r="E134">
        <f>E94*10000/E62</f>
        <v>-0.0004961957665952609</v>
      </c>
      <c r="F134">
        <f>F94*10000/F62</f>
        <v>-0.05224791804683652</v>
      </c>
      <c r="G134">
        <f>AVERAGE(C134:E134)</f>
        <v>-0.002235367314621967</v>
      </c>
      <c r="H134">
        <f>STDEV(C134:E134)</f>
        <v>0.005394558975560751</v>
      </c>
      <c r="I134">
        <f>(B134*B4+C134*C4+D134*D4+E134*E4+F134*F4)/SUM(B4:F4)</f>
        <v>-0.010981067790854346</v>
      </c>
    </row>
    <row r="135" spans="1:9" ht="12.75">
      <c r="A135" t="s">
        <v>94</v>
      </c>
      <c r="B135">
        <f>B95*10000/B62</f>
        <v>-0.001775791675306942</v>
      </c>
      <c r="C135">
        <f>C95*10000/C62</f>
        <v>0.0060641878064222905</v>
      </c>
      <c r="D135">
        <f>D95*10000/D62</f>
        <v>-0.0013974194430486045</v>
      </c>
      <c r="E135">
        <f>E95*10000/E62</f>
        <v>-0.0025609089366517104</v>
      </c>
      <c r="F135">
        <f>F95*10000/F62</f>
        <v>0.0016176275917646997</v>
      </c>
      <c r="G135">
        <f>AVERAGE(C135:E135)</f>
        <v>0.0007019531422406585</v>
      </c>
      <c r="H135">
        <f>STDEV(C135:E135)</f>
        <v>0.004680127925147402</v>
      </c>
      <c r="I135">
        <f>(B135*B4+C135*C4+D135*D4+E135*E4+F135*F4)/SUM(B4:F4)</f>
        <v>0.0004656028028535322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2005-01-10T06:02:48Z</cp:lastPrinted>
  <dcterms:created xsi:type="dcterms:W3CDTF">2005-01-10T06:02:48Z</dcterms:created>
  <dcterms:modified xsi:type="dcterms:W3CDTF">2005-01-10T10:33:03Z</dcterms:modified>
  <cp:category/>
  <cp:version/>
  <cp:contentType/>
  <cp:contentStatus/>
</cp:coreProperties>
</file>