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<sst xmlns="http://schemas.openxmlformats.org/spreadsheetml/2006/main" count="204" uniqueCount="98">
  <si>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06/01/2005       11:26:31</t>
  </si>
  <si>
    <t>LISSNER</t>
  </si>
  <si>
    <t>HCMQAP452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</si>
  <si>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</si>
  <si>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</si>
  <si>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</si>
  <si>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</si>
  <si>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</si>
  <si>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</si>
  <si>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</si>
  <si>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</si>
  <si>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</si>
  <si>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</si>
  <si>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</si>
  <si>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</si>
  <si>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</si>
  <si>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</si>
  <si>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</si>
  <si>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</si>
  <si>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</si>
  <si>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</si>
  <si>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</si>
  <si>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</si>
  <si>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</si>
  <si>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</si>
  <si>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</si>
  <si>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</si>
  <si>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</si>
  <si>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</si>
  <si>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</si>
  <si>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</si>
  <si>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</si>
  <si>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a4!</t>
  </si>
  <si>
    <t>a5</t>
  </si>
  <si>
    <t>a6</t>
  </si>
  <si>
    <t>a7</t>
  </si>
  <si>
    <t>a8*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</si>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</sst>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9036611"/>
        <c:axId val="37111772"/>
      </c:lineChart>
      <c:catAx>
        <c:axId val="190366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111772"/>
        <c:crosses val="autoZero"/>
        <c:auto val="1"/>
        <c:lblOffset val="100"/>
        <c:noMultiLvlLbl val="0"/>
      </c:catAx>
      <c:valAx>
        <c:axId val="37111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3661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-0.002237</v>
      </c>
      <c r="C4" s="12">
        <v>-0.003753</v>
      </c>
      <c r="D4" s="12">
        <v>-0.003753</v>
      </c>
      <c r="E4" s="12">
        <v>-0.003758</v>
      </c>
      <c r="F4" s="24">
        <v>-0.002107</v>
      </c>
      <c r="G4" s="34">
        <v>-0.011704</v>
      </c>
    </row>
    <row r="5" spans="1:7" ht="12.75" thickBot="1">
      <c r="A5" s="44" t="s">
        <v>13</v>
      </c>
      <c r="B5" s="45">
        <v>1.413985</v>
      </c>
      <c r="C5" s="46">
        <v>0.045634</v>
      </c>
      <c r="D5" s="46">
        <v>-0.117496</v>
      </c>
      <c r="E5" s="46">
        <v>-0.484544</v>
      </c>
      <c r="F5" s="47">
        <v>-0.548644</v>
      </c>
      <c r="G5" s="48">
        <v>7.776904</v>
      </c>
    </row>
    <row r="6" spans="1:7" ht="12.75" thickTop="1">
      <c r="A6" s="6" t="s">
        <v>14</v>
      </c>
      <c r="B6" s="39">
        <v>125.8126</v>
      </c>
      <c r="C6" s="40">
        <v>-42.44101</v>
      </c>
      <c r="D6" s="40">
        <v>-52.72914</v>
      </c>
      <c r="E6" s="40">
        <v>-15.59129</v>
      </c>
      <c r="F6" s="41">
        <v>63.83182</v>
      </c>
      <c r="G6" s="42">
        <v>0.007604876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-2.820058</v>
      </c>
      <c r="C8" s="13">
        <v>1.10391</v>
      </c>
      <c r="D8" s="13">
        <v>0.6655345</v>
      </c>
      <c r="E8" s="13">
        <v>0.4951547</v>
      </c>
      <c r="F8" s="25">
        <v>-1.19878</v>
      </c>
      <c r="G8" s="35">
        <v>-0.02125554</v>
      </c>
    </row>
    <row r="9" spans="1:7" ht="12">
      <c r="A9" s="20" t="s">
        <v>17</v>
      </c>
      <c r="B9" s="29">
        <v>-0.2419963</v>
      </c>
      <c r="C9" s="13">
        <v>0.8175038</v>
      </c>
      <c r="D9" s="13">
        <v>0.904584</v>
      </c>
      <c r="E9" s="13">
        <v>-0.01841575</v>
      </c>
      <c r="F9" s="25">
        <v>-0.4516552</v>
      </c>
      <c r="G9" s="35">
        <v>0.3141141</v>
      </c>
    </row>
    <row r="10" spans="1:7" ht="12">
      <c r="A10" s="20" t="s">
        <v>18</v>
      </c>
      <c r="B10" s="29">
        <v>1.744231</v>
      </c>
      <c r="C10" s="13">
        <v>0.2709359</v>
      </c>
      <c r="D10" s="13">
        <v>-0.4237642</v>
      </c>
      <c r="E10" s="13">
        <v>0.2404203</v>
      </c>
      <c r="F10" s="25">
        <v>1.148971</v>
      </c>
      <c r="G10" s="35">
        <v>0.4262156</v>
      </c>
    </row>
    <row r="11" spans="1:7" ht="12">
      <c r="A11" s="21" t="s">
        <v>19</v>
      </c>
      <c r="B11" s="31">
        <v>2.911815</v>
      </c>
      <c r="C11" s="15">
        <v>1.952048</v>
      </c>
      <c r="D11" s="15">
        <v>2.425104</v>
      </c>
      <c r="E11" s="15">
        <v>0.9408556</v>
      </c>
      <c r="F11" s="27">
        <v>13.77861</v>
      </c>
      <c r="G11" s="37">
        <v>3.556356</v>
      </c>
    </row>
    <row r="12" spans="1:7" ht="12">
      <c r="A12" s="20" t="s">
        <v>20</v>
      </c>
      <c r="B12" s="29">
        <v>-0.2266525</v>
      </c>
      <c r="C12" s="13">
        <v>0.2436586</v>
      </c>
      <c r="D12" s="13">
        <v>0.1368722</v>
      </c>
      <c r="E12" s="13">
        <v>0.3829828</v>
      </c>
      <c r="F12" s="25">
        <v>-0.1992401</v>
      </c>
      <c r="G12" s="35">
        <v>0.1243358</v>
      </c>
    </row>
    <row r="13" spans="1:7" ht="12">
      <c r="A13" s="20" t="s">
        <v>21</v>
      </c>
      <c r="B13" s="29">
        <v>-0.02187712</v>
      </c>
      <c r="C13" s="13">
        <v>0.1447681</v>
      </c>
      <c r="D13" s="13">
        <v>0.1691603</v>
      </c>
      <c r="E13" s="13">
        <v>-0.1162966</v>
      </c>
      <c r="F13" s="25">
        <v>-0.06357711</v>
      </c>
      <c r="G13" s="35">
        <v>0.0358004</v>
      </c>
    </row>
    <row r="14" spans="1:7" ht="12">
      <c r="A14" s="20" t="s">
        <v>22</v>
      </c>
      <c r="B14" s="29">
        <v>-0.002740147</v>
      </c>
      <c r="C14" s="13">
        <v>0.03292201</v>
      </c>
      <c r="D14" s="13">
        <v>-0.05788702</v>
      </c>
      <c r="E14" s="13">
        <v>-0.05500067</v>
      </c>
      <c r="F14" s="25">
        <v>0.07700802</v>
      </c>
      <c r="G14" s="35">
        <v>-0.009241754</v>
      </c>
    </row>
    <row r="15" spans="1:7" ht="12">
      <c r="A15" s="21" t="s">
        <v>23</v>
      </c>
      <c r="B15" s="31">
        <v>-0.2246993</v>
      </c>
      <c r="C15" s="15">
        <v>0.02984098</v>
      </c>
      <c r="D15" s="15">
        <v>0.03341526</v>
      </c>
      <c r="E15" s="15">
        <v>0.03753456</v>
      </c>
      <c r="F15" s="27">
        <v>-0.3374432</v>
      </c>
      <c r="G15" s="37">
        <v>-0.05350301</v>
      </c>
    </row>
    <row r="16" spans="1:7" ht="12">
      <c r="A16" s="20" t="s">
        <v>24</v>
      </c>
      <c r="B16" s="29">
        <v>-0.05010369</v>
      </c>
      <c r="C16" s="13">
        <v>-0.02510976</v>
      </c>
      <c r="D16" s="13">
        <v>-0.01614394</v>
      </c>
      <c r="E16" s="13">
        <v>-0.006949981</v>
      </c>
      <c r="F16" s="25">
        <v>-0.0345741</v>
      </c>
      <c r="G16" s="35">
        <v>-0.02344127</v>
      </c>
    </row>
    <row r="17" spans="1:7" ht="12">
      <c r="A17" s="20" t="s">
        <v>25</v>
      </c>
      <c r="B17" s="29">
        <v>-0.03096847</v>
      </c>
      <c r="C17" s="13">
        <v>-0.0214996</v>
      </c>
      <c r="D17" s="13">
        <v>-0.05809448</v>
      </c>
      <c r="E17" s="13">
        <v>-0.04600393</v>
      </c>
      <c r="F17" s="25">
        <v>-0.05498357</v>
      </c>
      <c r="G17" s="35">
        <v>-0.0420743</v>
      </c>
    </row>
    <row r="18" spans="1:7" ht="12">
      <c r="A18" s="20" t="s">
        <v>26</v>
      </c>
      <c r="B18" s="29">
        <v>-0.008240971</v>
      </c>
      <c r="C18" s="13">
        <v>0.02827163</v>
      </c>
      <c r="D18" s="13">
        <v>0.03601684</v>
      </c>
      <c r="E18" s="13">
        <v>0.02203277</v>
      </c>
      <c r="F18" s="25">
        <v>-0.03757971</v>
      </c>
      <c r="G18" s="35">
        <v>0.01450194</v>
      </c>
    </row>
    <row r="19" spans="1:7" ht="12">
      <c r="A19" s="21" t="s">
        <v>27</v>
      </c>
      <c r="B19" s="31">
        <v>-0.2139158</v>
      </c>
      <c r="C19" s="15">
        <v>-0.1989868</v>
      </c>
      <c r="D19" s="15">
        <v>-0.2059649</v>
      </c>
      <c r="E19" s="15">
        <v>-0.2031246</v>
      </c>
      <c r="F19" s="27">
        <v>-0.1521366</v>
      </c>
      <c r="G19" s="37">
        <v>-0.1974752</v>
      </c>
    </row>
    <row r="20" spans="1:7" ht="12.75" thickBot="1">
      <c r="A20" s="44" t="s">
        <v>28</v>
      </c>
      <c r="B20" s="45">
        <v>-0.0146288</v>
      </c>
      <c r="C20" s="46">
        <v>-0.01239489</v>
      </c>
      <c r="D20" s="46">
        <v>-0.009415209</v>
      </c>
      <c r="E20" s="46">
        <v>-0.009689097</v>
      </c>
      <c r="F20" s="47">
        <v>-0.005562055</v>
      </c>
      <c r="G20" s="48">
        <v>-0.01042464</v>
      </c>
    </row>
    <row r="21" spans="1:7" ht="12.75" thickTop="1">
      <c r="A21" s="6" t="s">
        <v>29</v>
      </c>
      <c r="B21" s="39">
        <v>-68.61114</v>
      </c>
      <c r="C21" s="40">
        <v>66.38869</v>
      </c>
      <c r="D21" s="40">
        <v>29.68262</v>
      </c>
      <c r="E21" s="40">
        <v>4.39673</v>
      </c>
      <c r="F21" s="41">
        <v>-106.0483</v>
      </c>
      <c r="G21" s="43">
        <v>0.01332824</v>
      </c>
    </row>
    <row r="22" spans="1:7" ht="12">
      <c r="A22" s="20" t="s">
        <v>30</v>
      </c>
      <c r="B22" s="29">
        <v>28.27977</v>
      </c>
      <c r="C22" s="13">
        <v>0.912672</v>
      </c>
      <c r="D22" s="13">
        <v>-2.34993</v>
      </c>
      <c r="E22" s="13">
        <v>-9.690885</v>
      </c>
      <c r="F22" s="25">
        <v>-10.97289</v>
      </c>
      <c r="G22" s="36">
        <v>0</v>
      </c>
    </row>
    <row r="23" spans="1:7" ht="12">
      <c r="A23" s="20" t="s">
        <v>31</v>
      </c>
      <c r="B23" s="29">
        <v>1.476513</v>
      </c>
      <c r="C23" s="13">
        <v>-0.8747204</v>
      </c>
      <c r="D23" s="13">
        <v>0.2020537</v>
      </c>
      <c r="E23" s="13">
        <v>-2.790869</v>
      </c>
      <c r="F23" s="25">
        <v>6.839243</v>
      </c>
      <c r="G23" s="35">
        <v>0.3011484</v>
      </c>
    </row>
    <row r="24" spans="1:7" ht="12">
      <c r="A24" s="20" t="s">
        <v>32</v>
      </c>
      <c r="B24" s="49">
        <v>-3.491178</v>
      </c>
      <c r="C24" s="50">
        <v>-6.135442</v>
      </c>
      <c r="D24" s="50">
        <v>-2.822325</v>
      </c>
      <c r="E24" s="50">
        <v>-4.811249</v>
      </c>
      <c r="F24" s="51">
        <v>-0.2051271</v>
      </c>
      <c r="G24" s="35">
        <v>-3.840469</v>
      </c>
    </row>
    <row r="25" spans="1:7" ht="12">
      <c r="A25" s="20" t="s">
        <v>33</v>
      </c>
      <c r="B25" s="29">
        <v>-0.2045534</v>
      </c>
      <c r="C25" s="13">
        <v>-0.6123112</v>
      </c>
      <c r="D25" s="13">
        <v>0.4002687</v>
      </c>
      <c r="E25" s="13">
        <v>-0.4720711</v>
      </c>
      <c r="F25" s="25">
        <v>-1.335839</v>
      </c>
      <c r="G25" s="35">
        <v>-0.3742817</v>
      </c>
    </row>
    <row r="26" spans="1:7" ht="12">
      <c r="A26" s="21" t="s">
        <v>34</v>
      </c>
      <c r="B26" s="31">
        <v>0.6249945</v>
      </c>
      <c r="C26" s="15">
        <v>-0.3019606</v>
      </c>
      <c r="D26" s="15">
        <v>-0.3997234</v>
      </c>
      <c r="E26" s="15">
        <v>0.1119122</v>
      </c>
      <c r="F26" s="27">
        <v>1.636597</v>
      </c>
      <c r="G26" s="37">
        <v>0.1688147</v>
      </c>
    </row>
    <row r="27" spans="1:7" ht="12">
      <c r="A27" s="20" t="s">
        <v>35</v>
      </c>
      <c r="B27" s="29">
        <v>-0.1302894</v>
      </c>
      <c r="C27" s="13">
        <v>0.1628997</v>
      </c>
      <c r="D27" s="13">
        <v>-0.07759703</v>
      </c>
      <c r="E27" s="13">
        <v>0.08629726</v>
      </c>
      <c r="F27" s="25">
        <v>-0.2304103</v>
      </c>
      <c r="G27" s="35">
        <v>-0.008478341</v>
      </c>
    </row>
    <row r="28" spans="1:7" ht="12">
      <c r="A28" s="20" t="s">
        <v>36</v>
      </c>
      <c r="B28" s="29">
        <v>-0.3114857</v>
      </c>
      <c r="C28" s="13">
        <v>-0.7081078</v>
      </c>
      <c r="D28" s="13">
        <v>-0.6673323</v>
      </c>
      <c r="E28" s="13">
        <v>-0.7591299</v>
      </c>
      <c r="F28" s="25">
        <v>-0.2743081</v>
      </c>
      <c r="G28" s="52">
        <v>-0.5951861</v>
      </c>
    </row>
    <row r="29" spans="1:7" ht="12">
      <c r="A29" s="20" t="s">
        <v>37</v>
      </c>
      <c r="B29" s="29">
        <v>-0.08884421</v>
      </c>
      <c r="C29" s="13">
        <v>0.006976798</v>
      </c>
      <c r="D29" s="13">
        <v>0.07580222</v>
      </c>
      <c r="E29" s="13">
        <v>-0.01691305</v>
      </c>
      <c r="F29" s="25">
        <v>0.03276659</v>
      </c>
      <c r="G29" s="35">
        <v>0.00752384</v>
      </c>
    </row>
    <row r="30" spans="1:7" ht="12">
      <c r="A30" s="21" t="s">
        <v>38</v>
      </c>
      <c r="B30" s="31">
        <v>0.06785323</v>
      </c>
      <c r="C30" s="15">
        <v>-0.09009529</v>
      </c>
      <c r="D30" s="15">
        <v>-0.05332041</v>
      </c>
      <c r="E30" s="15">
        <v>-0.1381325</v>
      </c>
      <c r="F30" s="27">
        <v>0.1053239</v>
      </c>
      <c r="G30" s="37">
        <v>-0.04380488</v>
      </c>
    </row>
    <row r="31" spans="1:7" ht="12">
      <c r="A31" s="20" t="s">
        <v>39</v>
      </c>
      <c r="B31" s="29">
        <v>-0.02548469</v>
      </c>
      <c r="C31" s="13">
        <v>0.0183974</v>
      </c>
      <c r="D31" s="13">
        <v>-0.003646415</v>
      </c>
      <c r="E31" s="13">
        <v>0.01275921</v>
      </c>
      <c r="F31" s="25">
        <v>-0.02686192</v>
      </c>
      <c r="G31" s="35">
        <v>-0.000660436</v>
      </c>
    </row>
    <row r="32" spans="1:7" ht="12">
      <c r="A32" s="20" t="s">
        <v>40</v>
      </c>
      <c r="B32" s="29">
        <v>0.006538508</v>
      </c>
      <c r="C32" s="13">
        <v>-0.007732829</v>
      </c>
      <c r="D32" s="13">
        <v>-0.03024941</v>
      </c>
      <c r="E32" s="13">
        <v>-0.04606033</v>
      </c>
      <c r="F32" s="25">
        <v>-0.02521398</v>
      </c>
      <c r="G32" s="35">
        <v>-0.02269189</v>
      </c>
    </row>
    <row r="33" spans="1:7" ht="12">
      <c r="A33" s="20" t="s">
        <v>41</v>
      </c>
      <c r="B33" s="29">
        <v>0.1284019</v>
      </c>
      <c r="C33" s="13">
        <v>0.1113614</v>
      </c>
      <c r="D33" s="13">
        <v>0.1163546</v>
      </c>
      <c r="E33" s="13">
        <v>0.1283595</v>
      </c>
      <c r="F33" s="25">
        <v>0.09966438</v>
      </c>
      <c r="G33" s="35">
        <v>0.1175185</v>
      </c>
    </row>
    <row r="34" spans="1:7" ht="12">
      <c r="A34" s="21" t="s">
        <v>42</v>
      </c>
      <c r="B34" s="31">
        <v>-0.002137371</v>
      </c>
      <c r="C34" s="15">
        <v>-0.01006477</v>
      </c>
      <c r="D34" s="15">
        <v>-0.01168685</v>
      </c>
      <c r="E34" s="15">
        <v>-0.004875378</v>
      </c>
      <c r="F34" s="27">
        <v>-0.04156132</v>
      </c>
      <c r="G34" s="37">
        <v>-0.01233588</v>
      </c>
    </row>
    <row r="35" spans="1:7" ht="12.75" thickBot="1">
      <c r="A35" s="22" t="s">
        <v>43</v>
      </c>
      <c r="B35" s="32">
        <v>-0.007087364</v>
      </c>
      <c r="C35" s="16">
        <v>-0.004075351</v>
      </c>
      <c r="D35" s="16">
        <v>0.005048696</v>
      </c>
      <c r="E35" s="16">
        <v>-0.003975263</v>
      </c>
      <c r="F35" s="28">
        <v>0.002873043</v>
      </c>
      <c r="G35" s="38">
        <v>-0.001351798</v>
      </c>
    </row>
    <row r="36" spans="1:7" ht="12">
      <c r="A36" s="4" t="s">
        <v>44</v>
      </c>
      <c r="B36" s="3">
        <v>21.06018</v>
      </c>
      <c r="C36" s="3">
        <v>21.06018</v>
      </c>
      <c r="D36" s="3">
        <v>21.06934</v>
      </c>
      <c r="E36" s="3">
        <v>21.06628</v>
      </c>
      <c r="F36" s="3">
        <v>21.07544</v>
      </c>
      <c r="G36" s="3"/>
    </row>
    <row r="37" spans="1:6" ht="12">
      <c r="A37" s="4" t="s">
        <v>45</v>
      </c>
      <c r="B37" s="2">
        <v>-0.0676473</v>
      </c>
      <c r="C37" s="2">
        <v>0.06256104</v>
      </c>
      <c r="D37" s="2">
        <v>0.1174927</v>
      </c>
      <c r="E37" s="2">
        <v>0.155131</v>
      </c>
      <c r="F37" s="2">
        <v>0.18514</v>
      </c>
    </row>
    <row r="38" spans="1:7" ht="12">
      <c r="A38" s="4" t="s">
        <v>53</v>
      </c>
      <c r="B38" s="2">
        <v>-0.0002135499</v>
      </c>
      <c r="C38" s="2">
        <v>7.213942E-05</v>
      </c>
      <c r="D38" s="2">
        <v>8.965139E-05</v>
      </c>
      <c r="E38" s="2">
        <v>2.65124E-05</v>
      </c>
      <c r="F38" s="2">
        <v>-0.0001087118</v>
      </c>
      <c r="G38" s="2">
        <v>0.0002751333</v>
      </c>
    </row>
    <row r="39" spans="1:7" ht="12.75" thickBot="1">
      <c r="A39" s="4" t="s">
        <v>54</v>
      </c>
      <c r="B39" s="2">
        <v>0.0001172429</v>
      </c>
      <c r="C39" s="2">
        <v>-0.0001128674</v>
      </c>
      <c r="D39" s="2">
        <v>-5.043939E-05</v>
      </c>
      <c r="E39" s="2">
        <v>0</v>
      </c>
      <c r="F39" s="2">
        <v>0.0001801628</v>
      </c>
      <c r="G39" s="2">
        <v>0.001110564</v>
      </c>
    </row>
    <row r="40" spans="2:7" ht="12.75" thickBot="1">
      <c r="B40" s="7" t="s">
        <v>46</v>
      </c>
      <c r="C40" s="18">
        <v>-0.003755</v>
      </c>
      <c r="D40" s="17" t="s">
        <v>47</v>
      </c>
      <c r="E40" s="18">
        <v>3.117288</v>
      </c>
      <c r="F40" s="17" t="s">
        <v>48</v>
      </c>
      <c r="G40" s="8">
        <v>55.052997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0.002237</v>
      </c>
      <c r="C4">
        <v>0.003753</v>
      </c>
      <c r="D4">
        <v>0.003753</v>
      </c>
      <c r="E4">
        <v>0.003758</v>
      </c>
      <c r="F4">
        <v>0.002107</v>
      </c>
      <c r="G4">
        <v>0.011704</v>
      </c>
    </row>
    <row r="5" spans="1:7" ht="12.75">
      <c r="A5" t="s">
        <v>13</v>
      </c>
      <c r="B5">
        <v>1.413985</v>
      </c>
      <c r="C5">
        <v>0.045634</v>
      </c>
      <c r="D5">
        <v>-0.117496</v>
      </c>
      <c r="E5">
        <v>-0.484544</v>
      </c>
      <c r="F5">
        <v>-0.548644</v>
      </c>
      <c r="G5">
        <v>7.776904</v>
      </c>
    </row>
    <row r="6" spans="1:7" ht="12.75">
      <c r="A6" t="s">
        <v>14</v>
      </c>
      <c r="B6" s="53">
        <v>125.8126</v>
      </c>
      <c r="C6" s="53">
        <v>-42.44101</v>
      </c>
      <c r="D6" s="53">
        <v>-52.72914</v>
      </c>
      <c r="E6" s="53">
        <v>-15.59129</v>
      </c>
      <c r="F6" s="53">
        <v>63.83182</v>
      </c>
      <c r="G6" s="53">
        <v>0.007604876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-2.820058</v>
      </c>
      <c r="C8" s="53">
        <v>1.10391</v>
      </c>
      <c r="D8" s="53">
        <v>0.6655345</v>
      </c>
      <c r="E8" s="53">
        <v>0.4951547</v>
      </c>
      <c r="F8" s="53">
        <v>-1.19878</v>
      </c>
      <c r="G8" s="53">
        <v>-0.02125554</v>
      </c>
    </row>
    <row r="9" spans="1:7" ht="12.75">
      <c r="A9" t="s">
        <v>17</v>
      </c>
      <c r="B9" s="53">
        <v>-0.2419963</v>
      </c>
      <c r="C9" s="53">
        <v>0.8175038</v>
      </c>
      <c r="D9" s="53">
        <v>0.904584</v>
      </c>
      <c r="E9" s="53">
        <v>-0.01841575</v>
      </c>
      <c r="F9" s="53">
        <v>-0.4516552</v>
      </c>
      <c r="G9" s="53">
        <v>0.3141141</v>
      </c>
    </row>
    <row r="10" spans="1:7" ht="12.75">
      <c r="A10" t="s">
        <v>18</v>
      </c>
      <c r="B10" s="53">
        <v>1.744231</v>
      </c>
      <c r="C10" s="53">
        <v>0.2709359</v>
      </c>
      <c r="D10" s="53">
        <v>-0.4237642</v>
      </c>
      <c r="E10" s="53">
        <v>0.2404203</v>
      </c>
      <c r="F10" s="53">
        <v>1.148971</v>
      </c>
      <c r="G10" s="53">
        <v>0.4262156</v>
      </c>
    </row>
    <row r="11" spans="1:7" ht="12.75">
      <c r="A11" t="s">
        <v>19</v>
      </c>
      <c r="B11" s="53">
        <v>2.911815</v>
      </c>
      <c r="C11" s="53">
        <v>1.952048</v>
      </c>
      <c r="D11" s="53">
        <v>2.425104</v>
      </c>
      <c r="E11" s="53">
        <v>0.9408556</v>
      </c>
      <c r="F11" s="53">
        <v>13.77861</v>
      </c>
      <c r="G11" s="53">
        <v>3.556356</v>
      </c>
    </row>
    <row r="12" spans="1:7" ht="12.75">
      <c r="A12" t="s">
        <v>20</v>
      </c>
      <c r="B12" s="53">
        <v>-0.2266525</v>
      </c>
      <c r="C12" s="53">
        <v>0.2436586</v>
      </c>
      <c r="D12" s="53">
        <v>0.1368722</v>
      </c>
      <c r="E12" s="53">
        <v>0.3829828</v>
      </c>
      <c r="F12" s="53">
        <v>-0.1992401</v>
      </c>
      <c r="G12" s="53">
        <v>0.1243358</v>
      </c>
    </row>
    <row r="13" spans="1:7" ht="12.75">
      <c r="A13" t="s">
        <v>21</v>
      </c>
      <c r="B13" s="53">
        <v>-0.02187712</v>
      </c>
      <c r="C13" s="53">
        <v>0.1447681</v>
      </c>
      <c r="D13" s="53">
        <v>0.1691603</v>
      </c>
      <c r="E13" s="53">
        <v>-0.1162966</v>
      </c>
      <c r="F13" s="53">
        <v>-0.06357711</v>
      </c>
      <c r="G13" s="53">
        <v>0.0358004</v>
      </c>
    </row>
    <row r="14" spans="1:7" ht="12.75">
      <c r="A14" t="s">
        <v>22</v>
      </c>
      <c r="B14" s="53">
        <v>-0.002740147</v>
      </c>
      <c r="C14" s="53">
        <v>0.03292201</v>
      </c>
      <c r="D14" s="53">
        <v>-0.05788702</v>
      </c>
      <c r="E14" s="53">
        <v>-0.05500067</v>
      </c>
      <c r="F14" s="53">
        <v>0.07700802</v>
      </c>
      <c r="G14" s="53">
        <v>-0.009241754</v>
      </c>
    </row>
    <row r="15" spans="1:7" ht="12.75">
      <c r="A15" t="s">
        <v>23</v>
      </c>
      <c r="B15" s="53">
        <v>-0.2246993</v>
      </c>
      <c r="C15" s="53">
        <v>0.02984098</v>
      </c>
      <c r="D15" s="53">
        <v>0.03341526</v>
      </c>
      <c r="E15" s="53">
        <v>0.03753456</v>
      </c>
      <c r="F15" s="53">
        <v>-0.3374432</v>
      </c>
      <c r="G15" s="53">
        <v>-0.05350301</v>
      </c>
    </row>
    <row r="16" spans="1:7" ht="12.75">
      <c r="A16" t="s">
        <v>24</v>
      </c>
      <c r="B16" s="53">
        <v>-0.05010369</v>
      </c>
      <c r="C16" s="53">
        <v>-0.02510976</v>
      </c>
      <c r="D16" s="53">
        <v>-0.01614394</v>
      </c>
      <c r="E16" s="53">
        <v>-0.006949981</v>
      </c>
      <c r="F16" s="53">
        <v>-0.0345741</v>
      </c>
      <c r="G16" s="53">
        <v>-0.02344127</v>
      </c>
    </row>
    <row r="17" spans="1:7" ht="12.75">
      <c r="A17" t="s">
        <v>25</v>
      </c>
      <c r="B17" s="53">
        <v>-0.03096847</v>
      </c>
      <c r="C17" s="53">
        <v>-0.0214996</v>
      </c>
      <c r="D17" s="53">
        <v>-0.05809448</v>
      </c>
      <c r="E17" s="53">
        <v>-0.04600393</v>
      </c>
      <c r="F17" s="53">
        <v>-0.05498357</v>
      </c>
      <c r="G17" s="53">
        <v>-0.0420743</v>
      </c>
    </row>
    <row r="18" spans="1:7" ht="12.75">
      <c r="A18" t="s">
        <v>26</v>
      </c>
      <c r="B18" s="53">
        <v>-0.008240971</v>
      </c>
      <c r="C18" s="53">
        <v>0.02827163</v>
      </c>
      <c r="D18" s="53">
        <v>0.03601684</v>
      </c>
      <c r="E18" s="53">
        <v>0.02203277</v>
      </c>
      <c r="F18" s="53">
        <v>-0.03757971</v>
      </c>
      <c r="G18" s="53">
        <v>0.01450194</v>
      </c>
    </row>
    <row r="19" spans="1:7" ht="12.75">
      <c r="A19" t="s">
        <v>27</v>
      </c>
      <c r="B19" s="53">
        <v>-0.2139158</v>
      </c>
      <c r="C19" s="53">
        <v>-0.1989868</v>
      </c>
      <c r="D19" s="53">
        <v>-0.2059649</v>
      </c>
      <c r="E19" s="53">
        <v>-0.2031246</v>
      </c>
      <c r="F19" s="53">
        <v>-0.1521366</v>
      </c>
      <c r="G19" s="53">
        <v>-0.1974752</v>
      </c>
    </row>
    <row r="20" spans="1:7" ht="12.75">
      <c r="A20" t="s">
        <v>28</v>
      </c>
      <c r="B20" s="53">
        <v>-0.0146288</v>
      </c>
      <c r="C20" s="53">
        <v>-0.01239489</v>
      </c>
      <c r="D20" s="53">
        <v>-0.009415209</v>
      </c>
      <c r="E20" s="53">
        <v>-0.009689097</v>
      </c>
      <c r="F20" s="53">
        <v>-0.005562055</v>
      </c>
      <c r="G20" s="53">
        <v>-0.01042464</v>
      </c>
    </row>
    <row r="21" spans="1:7" ht="12.75">
      <c r="A21" t="s">
        <v>29</v>
      </c>
      <c r="B21" s="53">
        <v>-68.61114</v>
      </c>
      <c r="C21" s="53">
        <v>66.38869</v>
      </c>
      <c r="D21" s="53">
        <v>29.68262</v>
      </c>
      <c r="E21" s="53">
        <v>4.39673</v>
      </c>
      <c r="F21" s="53">
        <v>-106.0483</v>
      </c>
      <c r="G21" s="53">
        <v>0.01332824</v>
      </c>
    </row>
    <row r="22" spans="1:7" ht="12.75">
      <c r="A22" t="s">
        <v>30</v>
      </c>
      <c r="B22" s="53">
        <v>28.27977</v>
      </c>
      <c r="C22" s="53">
        <v>0.912672</v>
      </c>
      <c r="D22" s="53">
        <v>-2.34993</v>
      </c>
      <c r="E22" s="53">
        <v>-9.690885</v>
      </c>
      <c r="F22" s="53">
        <v>-10.97289</v>
      </c>
      <c r="G22" s="53">
        <v>0</v>
      </c>
    </row>
    <row r="23" spans="1:7" ht="12.75">
      <c r="A23" t="s">
        <v>31</v>
      </c>
      <c r="B23" s="53">
        <v>1.476513</v>
      </c>
      <c r="C23" s="53">
        <v>-0.8747204</v>
      </c>
      <c r="D23" s="53">
        <v>0.2020537</v>
      </c>
      <c r="E23" s="53">
        <v>-2.790869</v>
      </c>
      <c r="F23" s="53">
        <v>6.839243</v>
      </c>
      <c r="G23" s="53">
        <v>0.3011484</v>
      </c>
    </row>
    <row r="24" spans="1:7" ht="12.75">
      <c r="A24" t="s">
        <v>32</v>
      </c>
      <c r="B24" s="53">
        <v>-3.491178</v>
      </c>
      <c r="C24" s="53">
        <v>-6.135442</v>
      </c>
      <c r="D24" s="53">
        <v>-2.822325</v>
      </c>
      <c r="E24" s="53">
        <v>-4.811249</v>
      </c>
      <c r="F24" s="53">
        <v>-0.2051271</v>
      </c>
      <c r="G24" s="53">
        <v>-3.840469</v>
      </c>
    </row>
    <row r="25" spans="1:7" ht="12.75">
      <c r="A25" t="s">
        <v>33</v>
      </c>
      <c r="B25" s="53">
        <v>-0.2045534</v>
      </c>
      <c r="C25" s="53">
        <v>-0.6123112</v>
      </c>
      <c r="D25" s="53">
        <v>0.4002687</v>
      </c>
      <c r="E25" s="53">
        <v>-0.4720711</v>
      </c>
      <c r="F25" s="53">
        <v>-1.335839</v>
      </c>
      <c r="G25" s="53">
        <v>-0.3742817</v>
      </c>
    </row>
    <row r="26" spans="1:7" ht="12.75">
      <c r="A26" t="s">
        <v>34</v>
      </c>
      <c r="B26" s="53">
        <v>0.6249945</v>
      </c>
      <c r="C26" s="53">
        <v>-0.3019606</v>
      </c>
      <c r="D26" s="53">
        <v>-0.3997234</v>
      </c>
      <c r="E26" s="53">
        <v>0.1119122</v>
      </c>
      <c r="F26" s="53">
        <v>1.636597</v>
      </c>
      <c r="G26" s="53">
        <v>0.1688147</v>
      </c>
    </row>
    <row r="27" spans="1:7" ht="12.75">
      <c r="A27" t="s">
        <v>35</v>
      </c>
      <c r="B27" s="53">
        <v>-0.1302894</v>
      </c>
      <c r="C27" s="53">
        <v>0.1628997</v>
      </c>
      <c r="D27" s="53">
        <v>-0.07759703</v>
      </c>
      <c r="E27" s="53">
        <v>0.08629726</v>
      </c>
      <c r="F27" s="53">
        <v>-0.2304103</v>
      </c>
      <c r="G27" s="53">
        <v>-0.008478341</v>
      </c>
    </row>
    <row r="28" spans="1:7" ht="12.75">
      <c r="A28" t="s">
        <v>36</v>
      </c>
      <c r="B28" s="53">
        <v>-0.3114857</v>
      </c>
      <c r="C28" s="53">
        <v>-0.7081078</v>
      </c>
      <c r="D28" s="53">
        <v>-0.6673323</v>
      </c>
      <c r="E28" s="53">
        <v>-0.7591299</v>
      </c>
      <c r="F28" s="53">
        <v>-0.2743081</v>
      </c>
      <c r="G28" s="53">
        <v>-0.5951861</v>
      </c>
    </row>
    <row r="29" spans="1:7" ht="12.75">
      <c r="A29" t="s">
        <v>37</v>
      </c>
      <c r="B29" s="53">
        <v>-0.08884421</v>
      </c>
      <c r="C29" s="53">
        <v>0.006976798</v>
      </c>
      <c r="D29" s="53">
        <v>0.07580222</v>
      </c>
      <c r="E29" s="53">
        <v>-0.01691305</v>
      </c>
      <c r="F29" s="53">
        <v>0.03276659</v>
      </c>
      <c r="G29" s="53">
        <v>0.00752384</v>
      </c>
    </row>
    <row r="30" spans="1:7" ht="12.75">
      <c r="A30" t="s">
        <v>38</v>
      </c>
      <c r="B30" s="53">
        <v>0.06785323</v>
      </c>
      <c r="C30" s="53">
        <v>-0.09009529</v>
      </c>
      <c r="D30" s="53">
        <v>-0.05332041</v>
      </c>
      <c r="E30" s="53">
        <v>-0.1381325</v>
      </c>
      <c r="F30" s="53">
        <v>0.1053239</v>
      </c>
      <c r="G30" s="53">
        <v>-0.04380488</v>
      </c>
    </row>
    <row r="31" spans="1:7" ht="12.75">
      <c r="A31" t="s">
        <v>39</v>
      </c>
      <c r="B31" s="53">
        <v>-0.02548469</v>
      </c>
      <c r="C31" s="53">
        <v>0.0183974</v>
      </c>
      <c r="D31" s="53">
        <v>-0.003646415</v>
      </c>
      <c r="E31" s="53">
        <v>0.01275921</v>
      </c>
      <c r="F31" s="53">
        <v>-0.02686192</v>
      </c>
      <c r="G31" s="53">
        <v>-0.000660436</v>
      </c>
    </row>
    <row r="32" spans="1:7" ht="12.75">
      <c r="A32" t="s">
        <v>40</v>
      </c>
      <c r="B32" s="53">
        <v>0.006538508</v>
      </c>
      <c r="C32" s="53">
        <v>-0.007732829</v>
      </c>
      <c r="D32" s="53">
        <v>-0.03024941</v>
      </c>
      <c r="E32" s="53">
        <v>-0.04606033</v>
      </c>
      <c r="F32" s="53">
        <v>-0.02521398</v>
      </c>
      <c r="G32" s="53">
        <v>-0.02269189</v>
      </c>
    </row>
    <row r="33" spans="1:7" ht="12.75">
      <c r="A33" t="s">
        <v>41</v>
      </c>
      <c r="B33" s="53">
        <v>0.1284019</v>
      </c>
      <c r="C33" s="53">
        <v>0.1113614</v>
      </c>
      <c r="D33" s="53">
        <v>0.1163546</v>
      </c>
      <c r="E33" s="53">
        <v>0.1283595</v>
      </c>
      <c r="F33" s="53">
        <v>0.09966438</v>
      </c>
      <c r="G33" s="53">
        <v>0.1175185</v>
      </c>
    </row>
    <row r="34" spans="1:7" ht="12.75">
      <c r="A34" t="s">
        <v>42</v>
      </c>
      <c r="B34" s="53">
        <v>-0.002137371</v>
      </c>
      <c r="C34" s="53">
        <v>-0.01006477</v>
      </c>
      <c r="D34" s="53">
        <v>-0.01168685</v>
      </c>
      <c r="E34" s="53">
        <v>-0.004875378</v>
      </c>
      <c r="F34" s="53">
        <v>-0.04156132</v>
      </c>
      <c r="G34" s="53">
        <v>-0.01233588</v>
      </c>
    </row>
    <row r="35" spans="1:7" ht="12.75">
      <c r="A35" t="s">
        <v>43</v>
      </c>
      <c r="B35" s="53">
        <v>-0.007087364</v>
      </c>
      <c r="C35" s="53">
        <v>-0.004075351</v>
      </c>
      <c r="D35" s="53">
        <v>0.005048696</v>
      </c>
      <c r="E35" s="53">
        <v>-0.003975263</v>
      </c>
      <c r="F35" s="53">
        <v>0.002873043</v>
      </c>
      <c r="G35" s="53">
        <v>-0.001351798</v>
      </c>
    </row>
    <row r="36" spans="1:6" ht="12.75">
      <c r="A36" t="s">
        <v>44</v>
      </c>
      <c r="B36" s="53">
        <v>21.06018</v>
      </c>
      <c r="C36" s="53">
        <v>21.06018</v>
      </c>
      <c r="D36" s="53">
        <v>21.06934</v>
      </c>
      <c r="E36" s="53">
        <v>21.06628</v>
      </c>
      <c r="F36" s="53">
        <v>21.07544</v>
      </c>
    </row>
    <row r="37" spans="1:6" ht="12.75">
      <c r="A37" t="s">
        <v>45</v>
      </c>
      <c r="B37" s="53">
        <v>-0.0676473</v>
      </c>
      <c r="C37" s="53">
        <v>0.06256104</v>
      </c>
      <c r="D37" s="53">
        <v>0.1174927</v>
      </c>
      <c r="E37" s="53">
        <v>0.155131</v>
      </c>
      <c r="F37" s="53">
        <v>0.18514</v>
      </c>
    </row>
    <row r="38" spans="1:7" ht="12.75">
      <c r="A38" t="s">
        <v>55</v>
      </c>
      <c r="B38" s="53">
        <v>-0.0002135499</v>
      </c>
      <c r="C38" s="53">
        <v>7.213942E-05</v>
      </c>
      <c r="D38" s="53">
        <v>8.965139E-05</v>
      </c>
      <c r="E38" s="53">
        <v>2.65124E-05</v>
      </c>
      <c r="F38" s="53">
        <v>-0.0001087118</v>
      </c>
      <c r="G38" s="53">
        <v>0.0002751333</v>
      </c>
    </row>
    <row r="39" spans="1:7" ht="12.75">
      <c r="A39" t="s">
        <v>56</v>
      </c>
      <c r="B39" s="53">
        <v>0.0001172429</v>
      </c>
      <c r="C39" s="53">
        <v>-0.0001128674</v>
      </c>
      <c r="D39" s="53">
        <v>-5.043939E-05</v>
      </c>
      <c r="E39" s="53">
        <v>0</v>
      </c>
      <c r="F39" s="53">
        <v>0.0001801628</v>
      </c>
      <c r="G39" s="53">
        <v>0.001110564</v>
      </c>
    </row>
    <row r="40" spans="2:7" ht="12.75">
      <c r="B40" t="s">
        <v>46</v>
      </c>
      <c r="C40">
        <v>-0.003755</v>
      </c>
      <c r="D40" t="s">
        <v>47</v>
      </c>
      <c r="E40">
        <v>3.117288</v>
      </c>
      <c r="F40" t="s">
        <v>48</v>
      </c>
      <c r="G40">
        <v>55.052997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12.505</v>
      </c>
      <c r="F44">
        <v>12.505</v>
      </c>
      <c r="J44">
        <v>12.506</v>
      </c>
    </row>
    <row r="50" spans="1:7" ht="12.75">
      <c r="A50" t="s">
        <v>58</v>
      </c>
      <c r="B50">
        <f>-0.017/(B7*B7+B22*B22)*(B21*B22+B6*B7)</f>
        <v>-0.0002135498599108689</v>
      </c>
      <c r="C50">
        <f>-0.017/(C7*C7+C22*C22)*(C21*C22+C6*C7)</f>
        <v>7.213941591235864E-05</v>
      </c>
      <c r="D50">
        <f>-0.017/(D7*D7+D22*D22)*(D21*D22+D6*D7)</f>
        <v>8.965139090276372E-05</v>
      </c>
      <c r="E50">
        <f>-0.017/(E7*E7+E22*E22)*(E21*E22+E6*E7)</f>
        <v>2.6512411496149187E-05</v>
      </c>
      <c r="F50">
        <f>-0.017/(F7*F7+F22*F22)*(F21*F22+F6*F7)</f>
        <v>-0.00010871178468252017</v>
      </c>
      <c r="G50">
        <f>(B50*B$4+C50*C$4+D50*D$4+E50*E$4+F50*F$4)/SUM(B$4:F$4)</f>
        <v>4.342224051707793E-09</v>
      </c>
    </row>
    <row r="51" spans="1:7" ht="12.75">
      <c r="A51" t="s">
        <v>59</v>
      </c>
      <c r="B51">
        <f>-0.017/(B7*B7+B22*B22)*(B21*B7-B6*B22)</f>
        <v>0.00011724285209218118</v>
      </c>
      <c r="C51">
        <f>-0.017/(C7*C7+C22*C22)*(C21*C7-C6*C22)</f>
        <v>-0.00011286735696249998</v>
      </c>
      <c r="D51">
        <f>-0.017/(D7*D7+D22*D22)*(D21*D7-D6*D22)</f>
        <v>-5.0439386550697595E-05</v>
      </c>
      <c r="E51">
        <f>-0.017/(E7*E7+E22*E22)*(E21*E7-E6*E22)</f>
        <v>-7.448748126911814E-06</v>
      </c>
      <c r="F51">
        <f>-0.017/(F7*F7+F22*F22)*(F21*F7-F6*F22)</f>
        <v>0.0001801628217544975</v>
      </c>
      <c r="G51">
        <f>(B51*B$4+C51*C$4+D51*D$4+E51*E$4+F51*F$4)/SUM(B$4:F$4)</f>
        <v>6.360338934971865E-08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10000.050483811243</v>
      </c>
      <c r="C62">
        <f>C7+(2/0.017)*(C8*C50-C23*C51)</f>
        <v>9999.99775388741</v>
      </c>
      <c r="D62">
        <f>D7+(2/0.017)*(D8*D50-D23*D51)</f>
        <v>10000.00821853627</v>
      </c>
      <c r="E62">
        <f>E7+(2/0.017)*(E8*E50-E23*E51)</f>
        <v>9999.99909873705</v>
      </c>
      <c r="F62">
        <f>F7+(2/0.017)*(F8*F50-F23*F51)</f>
        <v>9999.870369905377</v>
      </c>
    </row>
    <row r="63" spans="1:6" ht="12.75">
      <c r="A63" t="s">
        <v>67</v>
      </c>
      <c r="B63">
        <f>B8+(3/0.017)*(B9*B50-B24*B51)</f>
        <v>-2.7387061279096305</v>
      </c>
      <c r="C63">
        <f>C8+(3/0.017)*(C9*C50-C24*C51)</f>
        <v>0.9921129042884856</v>
      </c>
      <c r="D63">
        <f>D8+(3/0.017)*(D9*D50-D24*D51)</f>
        <v>0.6547240656720626</v>
      </c>
      <c r="E63">
        <f>E8+(3/0.017)*(E9*E50-E24*E51)</f>
        <v>0.4887442244849059</v>
      </c>
      <c r="F63">
        <f>F8+(3/0.017)*(F9*F50-F24*F51)</f>
        <v>-1.1835935552928016</v>
      </c>
    </row>
    <row r="64" spans="1:6" ht="12.75">
      <c r="A64" t="s">
        <v>68</v>
      </c>
      <c r="B64">
        <f>B9+(4/0.017)*(B10*B50-B25*B51)</f>
        <v>-0.32399579686612756</v>
      </c>
      <c r="C64">
        <f>C9+(4/0.017)*(C10*C50-C25*C51)</f>
        <v>0.8058414966572124</v>
      </c>
      <c r="D64">
        <f>D9+(4/0.017)*(D10*D50-D25*D51)</f>
        <v>0.9003953547620349</v>
      </c>
      <c r="E64">
        <f>E9+(4/0.017)*(E10*E50-E25*E51)</f>
        <v>-0.017743330422650958</v>
      </c>
      <c r="F64">
        <f>F9+(4/0.017)*(F10*F50-F25*F51)</f>
        <v>-0.4244171210138244</v>
      </c>
    </row>
    <row r="65" spans="1:6" ht="12.75">
      <c r="A65" t="s">
        <v>69</v>
      </c>
      <c r="B65">
        <f>B10+(5/0.017)*(B11*B50-B26*B51)</f>
        <v>1.5397916402769725</v>
      </c>
      <c r="C65">
        <f>C10+(5/0.017)*(C11*C50-C26*C51)</f>
        <v>0.30232946109531683</v>
      </c>
      <c r="D65">
        <f>D10+(5/0.017)*(D11*D50-D26*D51)</f>
        <v>-0.3657488636476774</v>
      </c>
      <c r="E65">
        <f>E10+(5/0.017)*(E11*E50-E26*E51)</f>
        <v>0.2480020519458191</v>
      </c>
      <c r="F65">
        <f>F10+(5/0.017)*(F11*F50-F26*F51)</f>
        <v>0.621691230253128</v>
      </c>
    </row>
    <row r="66" spans="1:6" ht="12.75">
      <c r="A66" t="s">
        <v>70</v>
      </c>
      <c r="B66">
        <f>B11+(6/0.017)*(B12*B50-B27*B51)</f>
        <v>2.934289274285939</v>
      </c>
      <c r="C66">
        <f>C11+(6/0.017)*(C12*C50-C27*C51)</f>
        <v>1.9647409815323555</v>
      </c>
      <c r="D66">
        <f>D11+(6/0.017)*(D12*D50-D27*D51)</f>
        <v>2.4280534717110234</v>
      </c>
      <c r="E66">
        <f>E11+(6/0.017)*(E12*E50-E27*E51)</f>
        <v>0.9446661661682342</v>
      </c>
      <c r="F66">
        <f>F11+(6/0.017)*(F12*F50-F27*F51)</f>
        <v>13.800905688233161</v>
      </c>
    </row>
    <row r="67" spans="1:6" ht="12.75">
      <c r="A67" t="s">
        <v>71</v>
      </c>
      <c r="B67">
        <f>B12+(7/0.017)*(B13*B50-B28*B51)</f>
        <v>-0.20969136503786592</v>
      </c>
      <c r="C67">
        <f>C12+(7/0.017)*(C13*C50-C28*C51)</f>
        <v>0.21504969484844</v>
      </c>
      <c r="D67">
        <f>D12+(7/0.017)*(D13*D50-D28*D51)</f>
        <v>0.12925686884714346</v>
      </c>
      <c r="E67">
        <f>E12+(7/0.017)*(E13*E50-E28*E51)</f>
        <v>0.3793848532265544</v>
      </c>
      <c r="F67">
        <f>F12+(7/0.017)*(F13*F50-F28*F51)</f>
        <v>-0.1760446931215175</v>
      </c>
    </row>
    <row r="68" spans="1:6" ht="12.75">
      <c r="A68" t="s">
        <v>72</v>
      </c>
      <c r="B68">
        <f>B13+(8/0.017)*(B14*B50-B29*B51)</f>
        <v>-0.01669994043281794</v>
      </c>
      <c r="C68">
        <f>C13+(8/0.017)*(C14*C50-C29*C51)</f>
        <v>0.1462563010928857</v>
      </c>
      <c r="D68">
        <f>D13+(8/0.017)*(D14*D50-D29*D51)</f>
        <v>0.16851736617306587</v>
      </c>
      <c r="E68">
        <f>E13+(8/0.017)*(E14*E50-E29*E51)</f>
        <v>-0.11704209715064083</v>
      </c>
      <c r="F68">
        <f>F13+(8/0.017)*(F14*F50-F29*F51)</f>
        <v>-0.07029475734246585</v>
      </c>
    </row>
    <row r="69" spans="1:6" ht="12.75">
      <c r="A69" t="s">
        <v>73</v>
      </c>
      <c r="B69">
        <f>B14+(9/0.017)*(B15*B50-B30*B51)</f>
        <v>0.018451781261990118</v>
      </c>
      <c r="C69">
        <f>C14+(9/0.017)*(C15*C50-C30*C51)</f>
        <v>0.02867818897020246</v>
      </c>
      <c r="D69">
        <f>D14+(9/0.017)*(D15*D50-D30*D51)</f>
        <v>-0.057724874006581633</v>
      </c>
      <c r="E69">
        <f>E14+(9/0.017)*(E15*E50-E30*E51)</f>
        <v>-0.05501855485325551</v>
      </c>
      <c r="F69">
        <f>F14+(9/0.017)*(F15*F50-F30*F51)</f>
        <v>0.08638316195936051</v>
      </c>
    </row>
    <row r="70" spans="1:6" ht="12.75">
      <c r="A70" t="s">
        <v>74</v>
      </c>
      <c r="B70">
        <f>B15+(10/0.017)*(B16*B50-B31*B51)</f>
        <v>-0.2166478095759984</v>
      </c>
      <c r="C70">
        <f>C15+(10/0.017)*(C16*C50-C31*C51)</f>
        <v>0.029996899113460228</v>
      </c>
      <c r="D70">
        <f>D15+(10/0.017)*(D16*D50-D31*D51)</f>
        <v>0.03245570140508234</v>
      </c>
      <c r="E70">
        <f>E15+(10/0.017)*(E16*E50-E31*E51)</f>
        <v>0.03748207728554468</v>
      </c>
      <c r="F70">
        <f>F15+(10/0.017)*(F16*F50-F31*F51)</f>
        <v>-0.33238547563544973</v>
      </c>
    </row>
    <row r="71" spans="1:6" ht="12.75">
      <c r="A71" t="s">
        <v>75</v>
      </c>
      <c r="B71">
        <f>B16+(11/0.017)*(B17*B50-B32*B51)</f>
        <v>-0.04632051881518409</v>
      </c>
      <c r="C71">
        <f>C16+(11/0.017)*(C17*C50-C32*C51)</f>
        <v>-0.026678070478332087</v>
      </c>
      <c r="D71">
        <f>D16+(11/0.017)*(D17*D50-D32*D51)</f>
        <v>-0.020501242283330973</v>
      </c>
      <c r="E71">
        <f>E16+(11/0.017)*(E17*E50-E32*E51)</f>
        <v>-0.007961183124325723</v>
      </c>
      <c r="F71">
        <f>F16+(11/0.017)*(F17*F50-F32*F51)</f>
        <v>-0.0277670516540497</v>
      </c>
    </row>
    <row r="72" spans="1:6" ht="12.75">
      <c r="A72" t="s">
        <v>76</v>
      </c>
      <c r="B72">
        <f>B17+(12/0.017)*(B18*B50-B33*B51)</f>
        <v>-0.04035271477704153</v>
      </c>
      <c r="C72">
        <f>C17+(12/0.017)*(C18*C50-C33*C51)</f>
        <v>-0.011187671227717135</v>
      </c>
      <c r="D72">
        <f>D17+(12/0.017)*(D18*D50-D33*D51)</f>
        <v>-0.051672493330630044</v>
      </c>
      <c r="E72">
        <f>E17+(12/0.017)*(E18*E50-E33*E51)</f>
        <v>-0.04491668803540964</v>
      </c>
      <c r="F72">
        <f>F17+(12/0.017)*(F18*F50-F33*F51)</f>
        <v>-0.06477448194394891</v>
      </c>
    </row>
    <row r="73" spans="1:6" ht="12.75">
      <c r="A73" t="s">
        <v>77</v>
      </c>
      <c r="B73">
        <f>B18+(13/0.017)*(B19*B50-B34*B51)</f>
        <v>0.026883714160683955</v>
      </c>
      <c r="C73">
        <f>C18+(13/0.017)*(C19*C50-C34*C51)</f>
        <v>0.01642574284177281</v>
      </c>
      <c r="D73">
        <f>D18+(13/0.017)*(D19*D50-D34*D51)</f>
        <v>0.021445738530049264</v>
      </c>
      <c r="E73">
        <f>E18+(13/0.017)*(E19*E50-E34*E51)</f>
        <v>0.017886811190695854</v>
      </c>
      <c r="F73">
        <f>F18+(13/0.017)*(F19*F50-F34*F51)</f>
        <v>-0.019206239538150576</v>
      </c>
    </row>
    <row r="74" spans="1:6" ht="12.75">
      <c r="A74" t="s">
        <v>78</v>
      </c>
      <c r="B74">
        <f>B19+(14/0.017)*(B20*B50-B35*B51)</f>
        <v>-0.21065880626836742</v>
      </c>
      <c r="C74">
        <f>C19+(14/0.017)*(C20*C50-C35*C51)</f>
        <v>-0.20010196935843963</v>
      </c>
      <c r="D74">
        <f>D19+(14/0.017)*(D20*D50-D35*D51)</f>
        <v>-0.20645031578512762</v>
      </c>
      <c r="E74">
        <f>E19+(14/0.017)*(E20*E50-E35*E51)</f>
        <v>-0.2033605346372479</v>
      </c>
      <c r="F74">
        <f>F19+(14/0.017)*(F20*F50-F35*F51)</f>
        <v>-0.15206491555981738</v>
      </c>
    </row>
    <row r="75" spans="1:6" ht="12.75">
      <c r="A75" t="s">
        <v>79</v>
      </c>
      <c r="B75" s="53">
        <f>B20</f>
        <v>-0.0146288</v>
      </c>
      <c r="C75" s="53">
        <f>C20</f>
        <v>-0.01239489</v>
      </c>
      <c r="D75" s="53">
        <f>D20</f>
        <v>-0.009415209</v>
      </c>
      <c r="E75" s="53">
        <f>E20</f>
        <v>-0.009689097</v>
      </c>
      <c r="F75" s="53">
        <f>F20</f>
        <v>-0.005562055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28.203776966200948</v>
      </c>
      <c r="C82">
        <f>C22+(2/0.017)*(C8*C51+C23*C50)</f>
        <v>0.8905899737921061</v>
      </c>
      <c r="D82">
        <f>D22+(2/0.017)*(D8*D51+D23*D50)</f>
        <v>-2.351748206666621</v>
      </c>
      <c r="E82">
        <f>E22+(2/0.017)*(E8*E51+E23*E50)</f>
        <v>-9.700023935294588</v>
      </c>
      <c r="F82">
        <f>F22+(2/0.017)*(F8*F51+F23*F50)</f>
        <v>-11.085770223514151</v>
      </c>
    </row>
    <row r="83" spans="1:6" ht="12.75">
      <c r="A83" t="s">
        <v>82</v>
      </c>
      <c r="B83">
        <f>B23+(3/0.017)*(B9*B51+B24*B50)</f>
        <v>1.603072100544027</v>
      </c>
      <c r="C83">
        <f>C23+(3/0.017)*(C9*C51+C24*C50)</f>
        <v>-0.9691104050806388</v>
      </c>
      <c r="D83">
        <f>D23+(3/0.017)*(D9*D51+D24*D50)</f>
        <v>0.14935040166943198</v>
      </c>
      <c r="E83">
        <f>E23+(3/0.017)*(E9*E51+E24*E50)</f>
        <v>-2.813354995120315</v>
      </c>
      <c r="F83">
        <f>F23+(3/0.017)*(F9*F51+F24*F50)</f>
        <v>6.828818574912175</v>
      </c>
    </row>
    <row r="84" spans="1:6" ht="12.75">
      <c r="A84" t="s">
        <v>83</v>
      </c>
      <c r="B84">
        <f>B24+(4/0.017)*(B10*B51+B25*B50)</f>
        <v>-3.432782478338379</v>
      </c>
      <c r="C84">
        <f>C24+(4/0.017)*(C10*C51+C25*C50)</f>
        <v>-6.153030609709142</v>
      </c>
      <c r="D84">
        <f>D24+(4/0.017)*(D10*D51+D25*D50)</f>
        <v>-2.8088522818870616</v>
      </c>
      <c r="E84">
        <f>E24+(4/0.017)*(E10*E51+E25*E50)</f>
        <v>-4.814615252592456</v>
      </c>
      <c r="F84">
        <f>F24+(4/0.017)*(F10*F51+F25*F50)</f>
        <v>-0.12225102959703535</v>
      </c>
    </row>
    <row r="85" spans="1:6" ht="12.75">
      <c r="A85" t="s">
        <v>84</v>
      </c>
      <c r="B85">
        <f>B25+(5/0.017)*(B11*B51+B26*B50)</f>
        <v>-0.14339986839860852</v>
      </c>
      <c r="C85">
        <f>C25+(5/0.017)*(C11*C51+C26*C50)</f>
        <v>-0.6835187763930822</v>
      </c>
      <c r="D85">
        <f>D25+(5/0.017)*(D11*D51+D26*D50)</f>
        <v>0.3537520773917574</v>
      </c>
      <c r="E85">
        <f>E25+(5/0.017)*(E11*E51+E26*E50)</f>
        <v>-0.47325966885010445</v>
      </c>
      <c r="F85">
        <f>F25+(5/0.017)*(F11*F51+F26*F50)</f>
        <v>-0.6580519774180357</v>
      </c>
    </row>
    <row r="86" spans="1:6" ht="12.75">
      <c r="A86" t="s">
        <v>85</v>
      </c>
      <c r="B86">
        <f>B26+(6/0.017)*(B12*B51+B27*B50)</f>
        <v>0.6254356403237816</v>
      </c>
      <c r="C86">
        <f>C26+(6/0.017)*(C12*C51+C27*C50)</f>
        <v>-0.30751928693160635</v>
      </c>
      <c r="D86">
        <f>D26+(6/0.017)*(D12*D51+D27*D50)</f>
        <v>-0.40461531699056513</v>
      </c>
      <c r="E86">
        <f>E26+(6/0.017)*(E12*E51+E27*E50)</f>
        <v>0.11171286096022497</v>
      </c>
      <c r="F86">
        <f>F26+(6/0.017)*(F12*F51+F27*F50)</f>
        <v>1.6327685257527953</v>
      </c>
    </row>
    <row r="87" spans="1:6" ht="12.75">
      <c r="A87" t="s">
        <v>86</v>
      </c>
      <c r="B87">
        <f>B27+(7/0.017)*(B13*B51+B28*B50)</f>
        <v>-0.10395589755387458</v>
      </c>
      <c r="C87">
        <f>C27+(7/0.017)*(C13*C51+C28*C50)</f>
        <v>0.13513766874110136</v>
      </c>
      <c r="D87">
        <f>D27+(7/0.017)*(D13*D51+D28*D50)</f>
        <v>-0.1057451049735592</v>
      </c>
      <c r="E87">
        <f>E27+(7/0.017)*(E13*E51+E28*E50)</f>
        <v>0.07836663050324114</v>
      </c>
      <c r="F87">
        <f>F27+(7/0.017)*(F13*F51+F28*F50)</f>
        <v>-0.22284770935465142</v>
      </c>
    </row>
    <row r="88" spans="1:6" ht="12.75">
      <c r="A88" t="s">
        <v>87</v>
      </c>
      <c r="B88">
        <f>B28+(8/0.017)*(B14*B51+B29*B50)</f>
        <v>-0.3027085677882541</v>
      </c>
      <c r="C88">
        <f>C28+(8/0.017)*(C14*C51+C29*C50)</f>
        <v>-0.7096195732338515</v>
      </c>
      <c r="D88">
        <f>D28+(8/0.017)*(D14*D51+D29*D50)</f>
        <v>-0.6627602716543223</v>
      </c>
      <c r="E88">
        <f>E28+(8/0.017)*(E14*E51+E29*E50)</f>
        <v>-0.7591481209899358</v>
      </c>
      <c r="F88">
        <f>F28+(8/0.017)*(F14*F51+F29*F50)</f>
        <v>-0.26945545637455703</v>
      </c>
    </row>
    <row r="89" spans="1:6" ht="12.75">
      <c r="A89" t="s">
        <v>88</v>
      </c>
      <c r="B89">
        <f>B29+(9/0.017)*(B15*B51+B30*B50)</f>
        <v>-0.11046244005912056</v>
      </c>
      <c r="C89">
        <f>C29+(9/0.017)*(C15*C51+C30*C50)</f>
        <v>0.0017528305147395005</v>
      </c>
      <c r="D89">
        <f>D29+(9/0.017)*(D15*D51+D30*D50)</f>
        <v>0.0723792054574977</v>
      </c>
      <c r="E89">
        <f>E29+(9/0.017)*(E15*E51+E30*E50)</f>
        <v>-0.01899989120472803</v>
      </c>
      <c r="F89">
        <f>F29+(9/0.017)*(F15*F51+F30*F50)</f>
        <v>-0.005480587299606758</v>
      </c>
    </row>
    <row r="90" spans="1:6" ht="12.75">
      <c r="A90" t="s">
        <v>89</v>
      </c>
      <c r="B90">
        <f>B30+(10/0.017)*(B16*B51+B31*B50)</f>
        <v>0.0675990843902526</v>
      </c>
      <c r="C90">
        <f>C30+(10/0.017)*(C16*C51+C31*C50)</f>
        <v>-0.08764749592031251</v>
      </c>
      <c r="D90">
        <f>D30+(10/0.017)*(D16*D51+D31*D50)</f>
        <v>-0.05303371338026319</v>
      </c>
      <c r="E90">
        <f>E30+(10/0.017)*(E16*E51+E31*E50)</f>
        <v>-0.13790306112715198</v>
      </c>
      <c r="F90">
        <f>F30+(10/0.017)*(F16*F51+F31*F50)</f>
        <v>0.10337757049857466</v>
      </c>
    </row>
    <row r="91" spans="1:6" ht="12.75">
      <c r="A91" t="s">
        <v>90</v>
      </c>
      <c r="B91">
        <f>B31+(11/0.017)*(B17*B51+B32*B50)</f>
        <v>-0.028737538315689985</v>
      </c>
      <c r="C91">
        <f>C31+(11/0.017)*(C17*C51+C32*C50)</f>
        <v>0.019606598462573472</v>
      </c>
      <c r="D91">
        <f>D31+(11/0.017)*(D17*D51+D32*D50)</f>
        <v>-0.0035051308364922465</v>
      </c>
      <c r="E91">
        <f>E31+(11/0.017)*(E17*E51+E32*E50)</f>
        <v>0.01219076964193566</v>
      </c>
      <c r="F91">
        <f>F31+(11/0.017)*(F17*F51+F32*F50)</f>
        <v>-0.03149805658367366</v>
      </c>
    </row>
    <row r="92" spans="1:6" ht="12.75">
      <c r="A92" t="s">
        <v>91</v>
      </c>
      <c r="B92">
        <f>B32+(12/0.017)*(B18*B51+B33*B50)</f>
        <v>-0.013498952730356487</v>
      </c>
      <c r="C92">
        <f>C32+(12/0.017)*(C18*C51+C33*C50)</f>
        <v>-0.004314521567486485</v>
      </c>
      <c r="D92">
        <f>D32+(12/0.017)*(D18*D51+D33*D50)</f>
        <v>-0.024168456296818765</v>
      </c>
      <c r="E92">
        <f>E32+(12/0.017)*(E18*E51+E33*E50)</f>
        <v>-0.04377397470881991</v>
      </c>
      <c r="F92">
        <f>F32+(12/0.017)*(F18*F51+F33*F50)</f>
        <v>-0.037641151209453584</v>
      </c>
    </row>
    <row r="93" spans="1:6" ht="12.75">
      <c r="A93" t="s">
        <v>92</v>
      </c>
      <c r="B93">
        <f>B33+(13/0.017)*(B19*B51+B34*B50)</f>
        <v>0.10957203988909474</v>
      </c>
      <c r="C93">
        <f>C33+(13/0.017)*(C19*C51+C34*C50)</f>
        <v>0.12798078930854903</v>
      </c>
      <c r="D93">
        <f>D33+(13/0.017)*(D19*D51+D34*D50)</f>
        <v>0.12349771829644998</v>
      </c>
      <c r="E93">
        <f>E33+(13/0.017)*(E19*E51+E34*E50)</f>
        <v>0.1294176739663869</v>
      </c>
      <c r="F93">
        <f>F33+(13/0.017)*(F19*F51+F34*F50)</f>
        <v>0.08215937997627873</v>
      </c>
    </row>
    <row r="94" spans="1:6" ht="12.75">
      <c r="A94" t="s">
        <v>93</v>
      </c>
      <c r="B94">
        <f>B34+(14/0.017)*(B20*B51+B35*B50)</f>
        <v>-0.0023034082373460415</v>
      </c>
      <c r="C94">
        <f>C34+(14/0.017)*(C20*C51+C35*C50)</f>
        <v>-0.009154782325465703</v>
      </c>
      <c r="D94">
        <f>D34+(14/0.017)*(D20*D51+D35*D50)</f>
        <v>-0.010923010012474966</v>
      </c>
      <c r="E94">
        <f>E34+(14/0.017)*(E20*E51+E35*E50)</f>
        <v>-0.004902737430272752</v>
      </c>
      <c r="F94">
        <f>F34+(14/0.017)*(F20*F51+F35*F50)</f>
        <v>-0.04264377459869098</v>
      </c>
    </row>
    <row r="95" spans="1:6" ht="12.75">
      <c r="A95" t="s">
        <v>94</v>
      </c>
      <c r="B95" s="53">
        <f>B35</f>
        <v>-0.007087364</v>
      </c>
      <c r="C95" s="53">
        <f>C35</f>
        <v>-0.004075351</v>
      </c>
      <c r="D95" s="53">
        <f>D35</f>
        <v>0.005048696</v>
      </c>
      <c r="E95" s="53">
        <f>E35</f>
        <v>-0.003975263</v>
      </c>
      <c r="F95" s="53">
        <f>F35</f>
        <v>0.002873043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-2.738692301947108</v>
      </c>
      <c r="C103">
        <f>C63*10000/C62</f>
        <v>0.9921131271282643</v>
      </c>
      <c r="D103">
        <f>D63*10000/D62</f>
        <v>0.6547235275851568</v>
      </c>
      <c r="E103">
        <f>E63*10000/E62</f>
        <v>0.488744268533616</v>
      </c>
      <c r="F103">
        <f>F63*10000/F62</f>
        <v>-1.1836088984261517</v>
      </c>
      <c r="G103">
        <f>AVERAGE(C103:E103)</f>
        <v>0.7118603077490123</v>
      </c>
      <c r="H103">
        <f>STDEV(C103:E103)</f>
        <v>0.2565024574664723</v>
      </c>
      <c r="I103">
        <f>(B103*B4+C103*C4+D103*D4+E103*E4+F103*F4)/SUM(B4:F4)</f>
        <v>-0.038636577534007135</v>
      </c>
      <c r="K103">
        <f>(LN(H103)+LN(H123))/2-LN(K114*K115^3)</f>
        <v>-4.357429592964577</v>
      </c>
    </row>
    <row r="104" spans="1:11" ht="12.75">
      <c r="A104" t="s">
        <v>68</v>
      </c>
      <c r="B104">
        <f>B64*10000/B62</f>
        <v>-0.32399416122011965</v>
      </c>
      <c r="C104">
        <f>C64*10000/C62</f>
        <v>0.8058416776583261</v>
      </c>
      <c r="D104">
        <f>D64*10000/D62</f>
        <v>0.900394614769455</v>
      </c>
      <c r="E104">
        <f>E64*10000/E62</f>
        <v>-0.017743332021791732</v>
      </c>
      <c r="F104">
        <f>F64*10000/F62</f>
        <v>-0.42442262280829984</v>
      </c>
      <c r="G104">
        <f>AVERAGE(C104:E104)</f>
        <v>0.5628309868019965</v>
      </c>
      <c r="H104">
        <f>STDEV(C104:E104)</f>
        <v>0.5050098704355832</v>
      </c>
      <c r="I104">
        <f>(B104*B4+C104*C4+D104*D4+E104*E4+F104*F4)/SUM(B4:F4)</f>
        <v>0.30226755246265213</v>
      </c>
      <c r="K104">
        <f>(LN(H104)+LN(H124))/2-LN(K114*K115^4)</f>
        <v>-3.3684921657215474</v>
      </c>
    </row>
    <row r="105" spans="1:11" ht="12.75">
      <c r="A105" t="s">
        <v>69</v>
      </c>
      <c r="B105">
        <f>B65*10000/B62</f>
        <v>1.5397838668611634</v>
      </c>
      <c r="C105">
        <f>C65*10000/C62</f>
        <v>0.30232952900193294</v>
      </c>
      <c r="D105">
        <f>D65*10000/D62</f>
        <v>-0.36574856305589426</v>
      </c>
      <c r="E105">
        <f>E65*10000/E62</f>
        <v>0.2480020742973272</v>
      </c>
      <c r="F105">
        <f>F65*10000/F62</f>
        <v>0.6216992893468986</v>
      </c>
      <c r="G105">
        <f>AVERAGE(C105:E105)</f>
        <v>0.061527680081121965</v>
      </c>
      <c r="H105">
        <f>STDEV(C105:E105)</f>
        <v>0.3710277739545009</v>
      </c>
      <c r="I105">
        <f>(B105*B4+C105*C4+D105*D4+E105*E4+F105*F4)/SUM(B4:F4)</f>
        <v>0.34907720868959363</v>
      </c>
      <c r="K105">
        <f>(LN(H105)+LN(H125))/2-LN(K114*K115^5)</f>
        <v>-3.4920901221034297</v>
      </c>
    </row>
    <row r="106" spans="1:11" ht="12.75">
      <c r="A106" t="s">
        <v>70</v>
      </c>
      <c r="B106">
        <f>B66*10000/B62</f>
        <v>2.9342744609501366</v>
      </c>
      <c r="C106">
        <f>C66*10000/C62</f>
        <v>1.9647414228354003</v>
      </c>
      <c r="D106">
        <f>D66*10000/D62</f>
        <v>2.428051476208111</v>
      </c>
      <c r="E106">
        <f>E66*10000/E62</f>
        <v>0.9446662513075035</v>
      </c>
      <c r="F106">
        <f>F66*10000/F62</f>
        <v>13.801084591823315</v>
      </c>
      <c r="G106">
        <f>AVERAGE(C106:E106)</f>
        <v>1.779153050117005</v>
      </c>
      <c r="H106">
        <f>STDEV(C106:E106)</f>
        <v>0.7589072502154353</v>
      </c>
      <c r="I106">
        <f>(B106*B4+C106*C4+D106*D4+E106*E4+F106*F4)/SUM(B4:F4)</f>
        <v>3.5673414099590643</v>
      </c>
      <c r="K106">
        <f>(LN(H106)+LN(H126))/2-LN(K114*K115^6)</f>
        <v>-2.8891309260966547</v>
      </c>
    </row>
    <row r="107" spans="1:11" ht="12.75">
      <c r="A107" t="s">
        <v>71</v>
      </c>
      <c r="B107">
        <f>B67*10000/B62</f>
        <v>-0.20969030644128095</v>
      </c>
      <c r="C107">
        <f>C67*10000/C62</f>
        <v>0.21504974315103356</v>
      </c>
      <c r="D107">
        <f>D67*10000/D62</f>
        <v>0.12925676261700428</v>
      </c>
      <c r="E107">
        <f>E67*10000/E62</f>
        <v>0.37938488741910875</v>
      </c>
      <c r="F107">
        <f>F67*10000/F62</f>
        <v>-0.1760469752201231</v>
      </c>
      <c r="G107">
        <f>AVERAGE(C107:E107)</f>
        <v>0.24123046439571552</v>
      </c>
      <c r="H107">
        <f>STDEV(C107:E107)</f>
        <v>0.12710268418850604</v>
      </c>
      <c r="I107">
        <f>(B107*B4+C107*C4+D107*D4+E107*E4+F107*F4)/SUM(B4:F4)</f>
        <v>0.12031666650246747</v>
      </c>
      <c r="K107">
        <f>(LN(H107)+LN(H127))/2-LN(K114*K115^7)</f>
        <v>-3.5807084371591626</v>
      </c>
    </row>
    <row r="108" spans="1:9" ht="12.75">
      <c r="A108" t="s">
        <v>72</v>
      </c>
      <c r="B108">
        <f>B68*10000/B62</f>
        <v>-0.0166998561255795</v>
      </c>
      <c r="C108">
        <f>C68*10000/C62</f>
        <v>0.146256333943705</v>
      </c>
      <c r="D108">
        <f>D68*10000/D62</f>
        <v>0.1685172276765711</v>
      </c>
      <c r="E108">
        <f>E68*10000/E62</f>
        <v>-0.11704210769921236</v>
      </c>
      <c r="F108">
        <f>F68*10000/F62</f>
        <v>-0.07029566858588289</v>
      </c>
      <c r="G108">
        <f>AVERAGE(C108:E108)</f>
        <v>0.06591048464035458</v>
      </c>
      <c r="H108">
        <f>STDEV(C108:E108)</f>
        <v>0.15883206581251882</v>
      </c>
      <c r="I108">
        <f>(B108*B4+C108*C4+D108*D4+E108*E4+F108*F4)/SUM(B4:F4)</f>
        <v>0.03562470426472831</v>
      </c>
    </row>
    <row r="109" spans="1:9" ht="12.75">
      <c r="A109" t="s">
        <v>73</v>
      </c>
      <c r="B109">
        <f>B69*10000/B62</f>
        <v>0.018451688110836147</v>
      </c>
      <c r="C109">
        <f>C69*10000/C62</f>
        <v>0.02867819541164804</v>
      </c>
      <c r="D109">
        <f>D69*10000/D62</f>
        <v>-0.057724826565223555</v>
      </c>
      <c r="E109">
        <f>E69*10000/E62</f>
        <v>-0.055018559811874465</v>
      </c>
      <c r="F109">
        <f>F69*10000/F62</f>
        <v>0.08638428175962236</v>
      </c>
      <c r="G109">
        <f>AVERAGE(C109:E109)</f>
        <v>-0.028021730321816662</v>
      </c>
      <c r="H109">
        <f>STDEV(C109:E109)</f>
        <v>0.04912221649692102</v>
      </c>
      <c r="I109">
        <f>(B109*B4+C109*C4+D109*D4+E109*E4+F109*F4)/SUM(B4:F4)</f>
        <v>-0.005925400212770911</v>
      </c>
    </row>
    <row r="110" spans="1:11" ht="12.75">
      <c r="A110" t="s">
        <v>74</v>
      </c>
      <c r="B110">
        <f>B70*10000/B62</f>
        <v>-0.21664671586080742</v>
      </c>
      <c r="C110">
        <f>C70*10000/C62</f>
        <v>0.02999690585110302</v>
      </c>
      <c r="D110">
        <f>D70*10000/D62</f>
        <v>0.03245567473126835</v>
      </c>
      <c r="E110">
        <f>E70*10000/E62</f>
        <v>0.03748208066366574</v>
      </c>
      <c r="F110">
        <f>F70*10000/F62</f>
        <v>-0.3323897844073702</v>
      </c>
      <c r="G110">
        <f>AVERAGE(C110:E110)</f>
        <v>0.033311553748679036</v>
      </c>
      <c r="H110">
        <f>STDEV(C110:E110)</f>
        <v>0.003815279434456779</v>
      </c>
      <c r="I110">
        <f>(B110*B4+C110*C4+D110*D4+E110*E4+F110*F4)/SUM(B4:F4)</f>
        <v>-0.05187991959682597</v>
      </c>
      <c r="K110">
        <f>EXP(AVERAGE(K103:K107))</f>
        <v>0.029083907960490315</v>
      </c>
    </row>
    <row r="111" spans="1:9" ht="12.75">
      <c r="A111" t="s">
        <v>75</v>
      </c>
      <c r="B111">
        <f>B71*10000/B62</f>
        <v>-0.04632028497273176</v>
      </c>
      <c r="C111">
        <f>C71*10000/C62</f>
        <v>-0.02667807647052843</v>
      </c>
      <c r="D111">
        <f>D71*10000/D62</f>
        <v>-0.02050122543432449</v>
      </c>
      <c r="E111">
        <f>E71*10000/E62</f>
        <v>-0.007961183841837726</v>
      </c>
      <c r="F111">
        <f>F71*10000/F62</f>
        <v>-0.027767411603269062</v>
      </c>
      <c r="G111">
        <f>AVERAGE(C111:E111)</f>
        <v>-0.01838016191556355</v>
      </c>
      <c r="H111">
        <f>STDEV(C111:E111)</f>
        <v>0.00953701736689454</v>
      </c>
      <c r="I111">
        <f>(B111*B4+C111*C4+D111*D4+E111*E4+F111*F4)/SUM(B4:F4)</f>
        <v>-0.02364854322518119</v>
      </c>
    </row>
    <row r="112" spans="1:9" ht="12.75">
      <c r="A112" t="s">
        <v>76</v>
      </c>
      <c r="B112">
        <f>B72*10000/B62</f>
        <v>-0.040352511062186375</v>
      </c>
      <c r="C112">
        <f>C72*10000/C62</f>
        <v>-0.011187673740594619</v>
      </c>
      <c r="D112">
        <f>D72*10000/D62</f>
        <v>-0.051672450863438885</v>
      </c>
      <c r="E112">
        <f>E72*10000/E62</f>
        <v>-0.04491669208358468</v>
      </c>
      <c r="F112">
        <f>F72*10000/F62</f>
        <v>-0.06477532162705608</v>
      </c>
      <c r="G112">
        <f>AVERAGE(C112:E112)</f>
        <v>-0.035925605562539396</v>
      </c>
      <c r="H112">
        <f>STDEV(C112:E112)</f>
        <v>0.02168833839401454</v>
      </c>
      <c r="I112">
        <f>(B112*B4+C112*C4+D112*D4+E112*E4+F112*F4)/SUM(B4:F4)</f>
        <v>-0.040457531163721625</v>
      </c>
    </row>
    <row r="113" spans="1:9" ht="12.75">
      <c r="A113" t="s">
        <v>77</v>
      </c>
      <c r="B113">
        <f>B73*10000/B62</f>
        <v>0.026883578442133994</v>
      </c>
      <c r="C113">
        <f>C73*10000/C62</f>
        <v>0.01642574653118042</v>
      </c>
      <c r="D113">
        <f>D73*10000/D62</f>
        <v>0.021445720904805753</v>
      </c>
      <c r="E113">
        <f>E73*10000/E62</f>
        <v>0.017886812802768024</v>
      </c>
      <c r="F113">
        <f>F73*10000/F62</f>
        <v>-0.019206488512042895</v>
      </c>
      <c r="G113">
        <f>AVERAGE(C113:E113)</f>
        <v>0.018586093412918062</v>
      </c>
      <c r="H113">
        <f>STDEV(C113:E113)</f>
        <v>0.0025820109811468075</v>
      </c>
      <c r="I113">
        <f>(B113*B4+C113*C4+D113*D4+E113*E4+F113*F4)/SUM(B4:F4)</f>
        <v>0.01467329276526382</v>
      </c>
    </row>
    <row r="114" spans="1:11" ht="12.75">
      <c r="A114" t="s">
        <v>78</v>
      </c>
      <c r="B114">
        <f>B74*10000/B62</f>
        <v>-0.21065774278779506</v>
      </c>
      <c r="C114">
        <f>C74*10000/C62</f>
        <v>-0.200102014303605</v>
      </c>
      <c r="D114">
        <f>D74*10000/D62</f>
        <v>-0.20645014611332624</v>
      </c>
      <c r="E114">
        <f>E74*10000/E62</f>
        <v>-0.2033605529653811</v>
      </c>
      <c r="F114">
        <f>F74*10000/F62</f>
        <v>-0.15206688680430994</v>
      </c>
      <c r="G114">
        <f>AVERAGE(C114:E114)</f>
        <v>-0.20330423779410411</v>
      </c>
      <c r="H114">
        <f>STDEV(C114:E114)</f>
        <v>0.0031744405676109966</v>
      </c>
      <c r="I114">
        <f>(B114*B4+C114*C4+D114*D4+E114*E4+F114*F4)/SUM(B4:F4)</f>
        <v>-0.19744140935428137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-0.01462872614861504</v>
      </c>
      <c r="C115">
        <f>C75*10000/C62</f>
        <v>-0.012394892784032474</v>
      </c>
      <c r="D115">
        <f>D75*10000/D62</f>
        <v>-0.009415201262082694</v>
      </c>
      <c r="E115">
        <f>E75*10000/E62</f>
        <v>-0.009689097873242495</v>
      </c>
      <c r="F115">
        <f>F75*10000/F62</f>
        <v>-0.005562127101906252</v>
      </c>
      <c r="G115">
        <f>AVERAGE(C115:E115)</f>
        <v>-0.010499730639785888</v>
      </c>
      <c r="H115">
        <f>STDEV(C115:E115)</f>
        <v>0.001646962204526937</v>
      </c>
      <c r="I115">
        <f>(B115*B4+C115*C4+D115*D4+E115*E4+F115*F4)/SUM(B4:F4)</f>
        <v>-0.01042470367509507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28.20363458350448</v>
      </c>
      <c r="C122">
        <f>C82*10000/C62</f>
        <v>0.8905901738286863</v>
      </c>
      <c r="D122">
        <f>D82*10000/D62</f>
        <v>-2.351746273875416</v>
      </c>
      <c r="E122">
        <f>E82*10000/E62</f>
        <v>-9.700024809521887</v>
      </c>
      <c r="F122">
        <f>F82*10000/F62</f>
        <v>-11.085913930321327</v>
      </c>
      <c r="G122">
        <f>AVERAGE(C122:E122)</f>
        <v>-3.720393636522872</v>
      </c>
      <c r="H122">
        <f>STDEV(C122:E122)</f>
        <v>5.426341136885314</v>
      </c>
      <c r="I122">
        <f>(B122*B4+C122*C4+D122*D4+E122*E4+F122*F4)/SUM(B4:F4)</f>
        <v>-0.14113929815134113</v>
      </c>
    </row>
    <row r="123" spans="1:9" ht="12.75">
      <c r="A123" t="s">
        <v>82</v>
      </c>
      <c r="B123">
        <f>B83*10000/B62</f>
        <v>1.6030640076659497</v>
      </c>
      <c r="C123">
        <f>C83*10000/C62</f>
        <v>-0.969110622753796</v>
      </c>
      <c r="D123">
        <f>D83*10000/D62</f>
        <v>0.14935027892536354</v>
      </c>
      <c r="E123">
        <f>E83*10000/E62</f>
        <v>-2.8133552486776003</v>
      </c>
      <c r="F123">
        <f>F83*10000/F62</f>
        <v>6.8289070980995055</v>
      </c>
      <c r="G123">
        <f>AVERAGE(C123:E123)</f>
        <v>-1.2110385308353442</v>
      </c>
      <c r="H123">
        <f>STDEV(C123:E123)</f>
        <v>1.4960958677016072</v>
      </c>
      <c r="I123">
        <f>(B123*B4+C123*C4+D123*D4+E123*E4+F123*F4)/SUM(B4:F4)</f>
        <v>0.2771278732653677</v>
      </c>
    </row>
    <row r="124" spans="1:9" ht="12.75">
      <c r="A124" t="s">
        <v>83</v>
      </c>
      <c r="B124">
        <f>B84*10000/B62</f>
        <v>-3.4327651484315993</v>
      </c>
      <c r="C124">
        <f>C84*10000/C62</f>
        <v>-6.153031991749405</v>
      </c>
      <c r="D124">
        <f>D84*10000/D62</f>
        <v>-2.8088499734235235</v>
      </c>
      <c r="E124">
        <f>E84*10000/E62</f>
        <v>-4.81461568651593</v>
      </c>
      <c r="F124">
        <f>F84*10000/F62</f>
        <v>-0.12225261435883208</v>
      </c>
      <c r="G124">
        <f>AVERAGE(C124:E124)</f>
        <v>-4.592165883896286</v>
      </c>
      <c r="H124">
        <f>STDEV(C124:E124)</f>
        <v>1.683152185317084</v>
      </c>
      <c r="I124">
        <f>(B124*B4+C124*C4+D124*D4+E124*E4+F124*F4)/SUM(B4:F4)</f>
        <v>-3.822651887539494</v>
      </c>
    </row>
    <row r="125" spans="1:9" ht="12.75">
      <c r="A125" t="s">
        <v>84</v>
      </c>
      <c r="B125">
        <f>B85*10000/B62</f>
        <v>-0.14339914446507435</v>
      </c>
      <c r="C125">
        <f>C85*10000/C62</f>
        <v>-0.6835189299191297</v>
      </c>
      <c r="D125">
        <f>D85*10000/D62</f>
        <v>0.35375178665956847</v>
      </c>
      <c r="E125">
        <f>E85*10000/E62</f>
        <v>-0.47325971150324886</v>
      </c>
      <c r="F125">
        <f>F85*10000/F62</f>
        <v>-0.6580605078626259</v>
      </c>
      <c r="G125">
        <f>AVERAGE(C125:E125)</f>
        <v>-0.26767561825427005</v>
      </c>
      <c r="H125">
        <f>STDEV(C125:E125)</f>
        <v>0.548344097639133</v>
      </c>
      <c r="I125">
        <f>(B125*B4+C125*C4+D125*D4+E125*E4+F125*F4)/SUM(B4:F4)</f>
        <v>-0.3026296425369853</v>
      </c>
    </row>
    <row r="126" spans="1:9" ht="12.75">
      <c r="A126" t="s">
        <v>85</v>
      </c>
      <c r="B126">
        <f>B86*10000/B62</f>
        <v>0.6254324829022404</v>
      </c>
      <c r="C126">
        <f>C86*10000/C62</f>
        <v>-0.30751935600391606</v>
      </c>
      <c r="D126">
        <f>D86*10000/D62</f>
        <v>-0.40461498445627264</v>
      </c>
      <c r="E126">
        <f>E86*10000/E62</f>
        <v>0.11171287102849216</v>
      </c>
      <c r="F126">
        <f>F86*10000/F62</f>
        <v>1.6327896916210178</v>
      </c>
      <c r="G126">
        <f>AVERAGE(C126:E126)</f>
        <v>-0.20014048981056554</v>
      </c>
      <c r="H126">
        <f>STDEV(C126:E126)</f>
        <v>0.27440167504244783</v>
      </c>
      <c r="I126">
        <f>(B126*B4+C126*C4+D126*D4+E126*E4+F126*F4)/SUM(B4:F4)</f>
        <v>0.1657199598972182</v>
      </c>
    </row>
    <row r="127" spans="1:9" ht="12.75">
      <c r="A127" t="s">
        <v>86</v>
      </c>
      <c r="B127">
        <f>B87*10000/B62</f>
        <v>-0.10395537274753303</v>
      </c>
      <c r="C127">
        <f>C87*10000/C62</f>
        <v>0.1351376990945501</v>
      </c>
      <c r="D127">
        <f>D87*10000/D62</f>
        <v>-0.10574501806663257</v>
      </c>
      <c r="E127">
        <f>E87*10000/E62</f>
        <v>0.07836663756613584</v>
      </c>
      <c r="F127">
        <f>F87*10000/F62</f>
        <v>-0.2228505981690642</v>
      </c>
      <c r="G127">
        <f>AVERAGE(C127:E127)</f>
        <v>0.03591977286468445</v>
      </c>
      <c r="H127">
        <f>STDEV(C127:E127)</f>
        <v>0.12592626056139392</v>
      </c>
      <c r="I127">
        <f>(B127*B4+C127*C4+D127*D4+E127*E4+F127*F4)/SUM(B4:F4)</f>
        <v>-0.019046759566064633</v>
      </c>
    </row>
    <row r="128" spans="1:9" ht="12.75">
      <c r="A128" t="s">
        <v>87</v>
      </c>
      <c r="B128">
        <f>B88*10000/B62</f>
        <v>-0.30270703960774914</v>
      </c>
      <c r="C128">
        <f>C88*10000/C62</f>
        <v>-0.709619732622433</v>
      </c>
      <c r="D128">
        <f>D88*10000/D62</f>
        <v>-0.6627597269628368</v>
      </c>
      <c r="E128">
        <f>E88*10000/E62</f>
        <v>-0.7591481894091495</v>
      </c>
      <c r="F128">
        <f>F88*10000/F62</f>
        <v>-0.2694589493734675</v>
      </c>
      <c r="G128">
        <f>AVERAGE(C128:E128)</f>
        <v>-0.7105092163314731</v>
      </c>
      <c r="H128">
        <f>STDEV(C128:E128)</f>
        <v>0.04820038702274716</v>
      </c>
      <c r="I128">
        <f>(B128*B4+C128*C4+D128*D4+E128*E4+F128*F4)/SUM(B4:F4)</f>
        <v>-0.5925374590950495</v>
      </c>
    </row>
    <row r="129" spans="1:9" ht="12.75">
      <c r="A129" t="s">
        <v>88</v>
      </c>
      <c r="B129">
        <f>B89*10000/B62</f>
        <v>-0.11046188240543847</v>
      </c>
      <c r="C129">
        <f>C89*10000/C62</f>
        <v>0.0017528309084450578</v>
      </c>
      <c r="D129">
        <f>D89*10000/D62</f>
        <v>0.07237914597243407</v>
      </c>
      <c r="E129">
        <f>E89*10000/E62</f>
        <v>-0.018999892917117987</v>
      </c>
      <c r="F129">
        <f>F89*10000/F62</f>
        <v>-0.0054806583454327495</v>
      </c>
      <c r="G129">
        <f>AVERAGE(C129:E129)</f>
        <v>0.018377361321253713</v>
      </c>
      <c r="H129">
        <f>STDEV(C129:E129)</f>
        <v>0.04790421114765764</v>
      </c>
      <c r="I129">
        <f>(B129*B4+C129*C4+D129*D4+E129*E4+F129*F4)/SUM(B4:F4)</f>
        <v>-0.003321070375665214</v>
      </c>
    </row>
    <row r="130" spans="1:9" ht="12.75">
      <c r="A130" t="s">
        <v>89</v>
      </c>
      <c r="B130">
        <f>B90*10000/B62</f>
        <v>0.06759874312603377</v>
      </c>
      <c r="C130">
        <f>C90*10000/C62</f>
        <v>-0.08764751560693133</v>
      </c>
      <c r="D130">
        <f>D90*10000/D62</f>
        <v>-0.05303366979434932</v>
      </c>
      <c r="E130">
        <f>E90*10000/E62</f>
        <v>-0.13790307355584508</v>
      </c>
      <c r="F130">
        <f>F90*10000/F62</f>
        <v>0.10337891060037098</v>
      </c>
      <c r="G130">
        <f>AVERAGE(C130:E130)</f>
        <v>-0.09286141965237525</v>
      </c>
      <c r="H130">
        <f>STDEV(C130:E130)</f>
        <v>0.04267426062926304</v>
      </c>
      <c r="I130">
        <f>(B130*B4+C130*C4+D130*D4+E130*E4+F130*F4)/SUM(B4:F4)</f>
        <v>-0.043386627769474176</v>
      </c>
    </row>
    <row r="131" spans="1:9" ht="12.75">
      <c r="A131" t="s">
        <v>90</v>
      </c>
      <c r="B131">
        <f>B91*10000/B62</f>
        <v>-0.0287373932383764</v>
      </c>
      <c r="C131">
        <f>C91*10000/C62</f>
        <v>0.01960660286643723</v>
      </c>
      <c r="D131">
        <f>D91*10000/D62</f>
        <v>-0.0035051279557901226</v>
      </c>
      <c r="E131">
        <f>E91*10000/E62</f>
        <v>0.01219077074064466</v>
      </c>
      <c r="F131">
        <f>F91*10000/F62</f>
        <v>-0.03149846489857219</v>
      </c>
      <c r="G131">
        <f>AVERAGE(C131:E131)</f>
        <v>0.009430748550430587</v>
      </c>
      <c r="H131">
        <f>STDEV(C131:E131)</f>
        <v>0.011800479535494691</v>
      </c>
      <c r="I131">
        <f>(B131*B4+C131*C4+D131*D4+E131*E4+F131*F4)/SUM(B4:F4)</f>
        <v>-0.0015640096381687842</v>
      </c>
    </row>
    <row r="132" spans="1:9" ht="12.75">
      <c r="A132" t="s">
        <v>91</v>
      </c>
      <c r="B132">
        <f>B92*10000/B62</f>
        <v>-0.01349888458284236</v>
      </c>
      <c r="C132">
        <f>C92*10000/C62</f>
        <v>-0.004314522536576824</v>
      </c>
      <c r="D132">
        <f>D92*10000/D62</f>
        <v>-0.024168436433901624</v>
      </c>
      <c r="E132">
        <f>E92*10000/E62</f>
        <v>-0.04377397865400643</v>
      </c>
      <c r="F132">
        <f>F92*10000/F62</f>
        <v>-0.03764163915837817</v>
      </c>
      <c r="G132">
        <f>AVERAGE(C132:E132)</f>
        <v>-0.024085645874828292</v>
      </c>
      <c r="H132">
        <f>STDEV(C132:E132)</f>
        <v>0.019729858336499578</v>
      </c>
      <c r="I132">
        <f>(B132*B4+C132*C4+D132*D4+E132*E4+F132*F4)/SUM(B4:F4)</f>
        <v>-0.024404606311922282</v>
      </c>
    </row>
    <row r="133" spans="1:9" ht="12.75">
      <c r="A133" t="s">
        <v>92</v>
      </c>
      <c r="B133">
        <f>B93*10000/B62</f>
        <v>0.10957148673046936</v>
      </c>
      <c r="C133">
        <f>C93*10000/C62</f>
        <v>0.12798081805448172</v>
      </c>
      <c r="D133">
        <f>D93*10000/D62</f>
        <v>0.1234976167994857</v>
      </c>
      <c r="E133">
        <f>E93*10000/E62</f>
        <v>0.12941768563032344</v>
      </c>
      <c r="F133">
        <f>F93*10000/F62</f>
        <v>0.082160445022905</v>
      </c>
      <c r="G133">
        <f>AVERAGE(C133:E133)</f>
        <v>0.12696537349476364</v>
      </c>
      <c r="H133">
        <f>STDEV(C133:E133)</f>
        <v>0.0030879037356848194</v>
      </c>
      <c r="I133">
        <f>(B133*B4+C133*C4+D133*D4+E133*E4+F133*F4)/SUM(B4:F4)</f>
        <v>0.11842476307566735</v>
      </c>
    </row>
    <row r="134" spans="1:9" ht="12.75">
      <c r="A134" t="s">
        <v>93</v>
      </c>
      <c r="B134">
        <f>B94*10000/B62</f>
        <v>-0.002303396608922079</v>
      </c>
      <c r="C134">
        <f>C94*10000/C62</f>
        <v>-0.009154784381733349</v>
      </c>
      <c r="D134">
        <f>D94*10000/D62</f>
        <v>-0.010923001035366947</v>
      </c>
      <c r="E134">
        <f>E94*10000/E62</f>
        <v>-0.004902737872138353</v>
      </c>
      <c r="F134">
        <f>F94*10000/F62</f>
        <v>-0.04264432739751055</v>
      </c>
      <c r="G134">
        <f>AVERAGE(C134:E134)</f>
        <v>-0.008326841096412883</v>
      </c>
      <c r="H134">
        <f>STDEV(C134:E134)</f>
        <v>0.00309435125695391</v>
      </c>
      <c r="I134">
        <f>(B134*B4+C134*C4+D134*D4+E134*E4+F134*F4)/SUM(B4:F4)</f>
        <v>-0.012095125168797204</v>
      </c>
    </row>
    <row r="135" spans="1:9" ht="12.75">
      <c r="A135" t="s">
        <v>94</v>
      </c>
      <c r="B135">
        <f>B95*10000/B62</f>
        <v>-0.00708732822046599</v>
      </c>
      <c r="C135">
        <f>C95*10000/C62</f>
        <v>-0.0040753519153699245</v>
      </c>
      <c r="D135">
        <f>D95*10000/D62</f>
        <v>0.005048691850714292</v>
      </c>
      <c r="E135">
        <f>E95*10000/E62</f>
        <v>-0.003975263358275758</v>
      </c>
      <c r="F135">
        <f>F95*10000/F62</f>
        <v>0.002873080243766386</v>
      </c>
      <c r="G135">
        <f>AVERAGE(C135:E135)</f>
        <v>-0.0010006411409771302</v>
      </c>
      <c r="H135">
        <f>STDEV(C135:E135)</f>
        <v>0.005239115064883574</v>
      </c>
      <c r="I135">
        <f>(B135*B4+C135*C4+D135*D4+E135*E4+F135*F4)/SUM(B4:F4)</f>
        <v>-0.001351029477102738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2005-01-10T06:03:44Z</cp:lastPrinted>
  <dcterms:created xsi:type="dcterms:W3CDTF">2005-01-10T06:03:44Z</dcterms:created>
  <dcterms:modified xsi:type="dcterms:W3CDTF">2005-01-10T10:33:31Z</dcterms:modified>
  <cp:category/>
  <cp:version/>
  <cp:contentType/>
  <cp:contentStatus/>
</cp:coreProperties>
</file>