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<sst xmlns="http://schemas.openxmlformats.org/spreadsheetml/2006/main" count="204" uniqueCount="98">
  <si>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10/01/2005       16:02:38</t>
  </si>
  <si>
    <t>LISSNER</t>
  </si>
  <si>
    <t>HCMQAP453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</si>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</sst>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8198719"/>
        <c:axId val="52461880"/>
      </c:lineChart>
      <c:catAx>
        <c:axId val="281987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461880"/>
        <c:crosses val="autoZero"/>
        <c:auto val="1"/>
        <c:lblOffset val="100"/>
        <c:noMultiLvlLbl val="0"/>
      </c:catAx>
      <c:valAx>
        <c:axId val="52461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19871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-0.002259</v>
      </c>
      <c r="C4" s="12">
        <v>-0.003753</v>
      </c>
      <c r="D4" s="12">
        <v>-0.003749</v>
      </c>
      <c r="E4" s="12">
        <v>-0.003751</v>
      </c>
      <c r="F4" s="24">
        <v>-0.002083</v>
      </c>
      <c r="G4" s="34">
        <v>-0.011696</v>
      </c>
    </row>
    <row r="5" spans="1:7" ht="12.75" thickBot="1">
      <c r="A5" s="44" t="s">
        <v>13</v>
      </c>
      <c r="B5" s="45">
        <v>0.404117</v>
      </c>
      <c r="C5" s="46">
        <v>-0.296156</v>
      </c>
      <c r="D5" s="46">
        <v>0.607186</v>
      </c>
      <c r="E5" s="46">
        <v>-0.252496</v>
      </c>
      <c r="F5" s="47">
        <v>-0.611287</v>
      </c>
      <c r="G5" s="48">
        <v>8.329517</v>
      </c>
    </row>
    <row r="6" spans="1:7" ht="12.75" thickTop="1">
      <c r="A6" s="6" t="s">
        <v>14</v>
      </c>
      <c r="B6" s="39">
        <v>85.7871</v>
      </c>
      <c r="C6" s="40">
        <v>43.29944</v>
      </c>
      <c r="D6" s="40">
        <v>-71.25907</v>
      </c>
      <c r="E6" s="40">
        <v>-66.92981</v>
      </c>
      <c r="F6" s="41">
        <v>77.81059</v>
      </c>
      <c r="G6" s="42">
        <v>0.009363137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0.00209189</v>
      </c>
      <c r="C8" s="13">
        <v>-3.36856</v>
      </c>
      <c r="D8" s="13">
        <v>0.2874214</v>
      </c>
      <c r="E8" s="13">
        <v>-0.8946366</v>
      </c>
      <c r="F8" s="25">
        <v>-2.719473</v>
      </c>
      <c r="G8" s="35">
        <v>-1.319691</v>
      </c>
    </row>
    <row r="9" spans="1:7" ht="12">
      <c r="A9" s="20" t="s">
        <v>17</v>
      </c>
      <c r="B9" s="29">
        <v>-0.7084918</v>
      </c>
      <c r="C9" s="13">
        <v>-0.02973687</v>
      </c>
      <c r="D9" s="13">
        <v>-0.5081297</v>
      </c>
      <c r="E9" s="13">
        <v>-0.528301</v>
      </c>
      <c r="F9" s="25">
        <v>0.08242039</v>
      </c>
      <c r="G9" s="35">
        <v>-0.3479485</v>
      </c>
    </row>
    <row r="10" spans="1:7" ht="12">
      <c r="A10" s="20" t="s">
        <v>18</v>
      </c>
      <c r="B10" s="29">
        <v>0.4924133</v>
      </c>
      <c r="C10" s="13">
        <v>1.034918</v>
      </c>
      <c r="D10" s="13">
        <v>0.5350501</v>
      </c>
      <c r="E10" s="13">
        <v>0.9455597</v>
      </c>
      <c r="F10" s="25">
        <v>0.6954266</v>
      </c>
      <c r="G10" s="35">
        <v>0.7693543</v>
      </c>
    </row>
    <row r="11" spans="1:7" ht="12">
      <c r="A11" s="21" t="s">
        <v>19</v>
      </c>
      <c r="B11" s="31">
        <v>2.391843</v>
      </c>
      <c r="C11" s="15">
        <v>1.358644</v>
      </c>
      <c r="D11" s="15">
        <v>2.020462</v>
      </c>
      <c r="E11" s="15">
        <v>1.192771</v>
      </c>
      <c r="F11" s="27">
        <v>13.10807</v>
      </c>
      <c r="G11" s="37">
        <v>3.196876</v>
      </c>
    </row>
    <row r="12" spans="1:7" ht="12">
      <c r="A12" s="20" t="s">
        <v>20</v>
      </c>
      <c r="B12" s="29">
        <v>0.01887416</v>
      </c>
      <c r="C12" s="13">
        <v>-0.06468476</v>
      </c>
      <c r="D12" s="13">
        <v>0.1358866</v>
      </c>
      <c r="E12" s="13">
        <v>0.103442</v>
      </c>
      <c r="F12" s="25">
        <v>-0.0591756</v>
      </c>
      <c r="G12" s="35">
        <v>0.03680403</v>
      </c>
    </row>
    <row r="13" spans="1:7" ht="12">
      <c r="A13" s="20" t="s">
        <v>21</v>
      </c>
      <c r="B13" s="29">
        <v>-0.01201074</v>
      </c>
      <c r="C13" s="13">
        <v>0.03812043</v>
      </c>
      <c r="D13" s="13">
        <v>-0.04315678</v>
      </c>
      <c r="E13" s="13">
        <v>-0.08464151</v>
      </c>
      <c r="F13" s="25">
        <v>0.05175823</v>
      </c>
      <c r="G13" s="35">
        <v>-0.0163668</v>
      </c>
    </row>
    <row r="14" spans="1:7" ht="12">
      <c r="A14" s="20" t="s">
        <v>22</v>
      </c>
      <c r="B14" s="29">
        <v>-0.04598043</v>
      </c>
      <c r="C14" s="13">
        <v>-0.08971489</v>
      </c>
      <c r="D14" s="13">
        <v>-0.03826905</v>
      </c>
      <c r="E14" s="13">
        <v>0.05273879</v>
      </c>
      <c r="F14" s="25">
        <v>-0.1095157</v>
      </c>
      <c r="G14" s="35">
        <v>-0.03939287</v>
      </c>
    </row>
    <row r="15" spans="1:7" ht="12">
      <c r="A15" s="21" t="s">
        <v>23</v>
      </c>
      <c r="B15" s="31">
        <v>-0.2444095</v>
      </c>
      <c r="C15" s="15">
        <v>0.02737821</v>
      </c>
      <c r="D15" s="15">
        <v>0.002297274</v>
      </c>
      <c r="E15" s="15">
        <v>-0.05460393</v>
      </c>
      <c r="F15" s="27">
        <v>-0.3749865</v>
      </c>
      <c r="G15" s="37">
        <v>-0.09149079</v>
      </c>
    </row>
    <row r="16" spans="1:7" ht="12">
      <c r="A16" s="20" t="s">
        <v>24</v>
      </c>
      <c r="B16" s="29">
        <v>0.009723339</v>
      </c>
      <c r="C16" s="13">
        <v>-0.01216236</v>
      </c>
      <c r="D16" s="13">
        <v>0.0003218626</v>
      </c>
      <c r="E16" s="13">
        <v>0.01256197</v>
      </c>
      <c r="F16" s="25">
        <v>-0.008098777</v>
      </c>
      <c r="G16" s="35">
        <v>0.0005003194</v>
      </c>
    </row>
    <row r="17" spans="1:7" ht="12">
      <c r="A17" s="20" t="s">
        <v>25</v>
      </c>
      <c r="B17" s="29">
        <v>-0.04468973</v>
      </c>
      <c r="C17" s="13">
        <v>-0.03851407</v>
      </c>
      <c r="D17" s="13">
        <v>-0.05371863</v>
      </c>
      <c r="E17" s="13">
        <v>-0.04712655</v>
      </c>
      <c r="F17" s="25">
        <v>-0.06296242</v>
      </c>
      <c r="G17" s="35">
        <v>-0.04840059</v>
      </c>
    </row>
    <row r="18" spans="1:7" ht="12">
      <c r="A18" s="20" t="s">
        <v>26</v>
      </c>
      <c r="B18" s="29">
        <v>0.007270188</v>
      </c>
      <c r="C18" s="13">
        <v>0.01577892</v>
      </c>
      <c r="D18" s="13">
        <v>0.03605019</v>
      </c>
      <c r="E18" s="13">
        <v>0.03248904</v>
      </c>
      <c r="F18" s="25">
        <v>-0.03733721</v>
      </c>
      <c r="G18" s="35">
        <v>0.01632971</v>
      </c>
    </row>
    <row r="19" spans="1:7" ht="12">
      <c r="A19" s="21" t="s">
        <v>27</v>
      </c>
      <c r="B19" s="31">
        <v>-0.2031448</v>
      </c>
      <c r="C19" s="15">
        <v>-0.201555</v>
      </c>
      <c r="D19" s="15">
        <v>-0.2053732</v>
      </c>
      <c r="E19" s="15">
        <v>-0.1980846</v>
      </c>
      <c r="F19" s="27">
        <v>-0.1338819</v>
      </c>
      <c r="G19" s="37">
        <v>-0.1928287</v>
      </c>
    </row>
    <row r="20" spans="1:7" ht="12.75" thickBot="1">
      <c r="A20" s="44" t="s">
        <v>28</v>
      </c>
      <c r="B20" s="45">
        <v>-0.0077326</v>
      </c>
      <c r="C20" s="46">
        <v>-0.001679368</v>
      </c>
      <c r="D20" s="46">
        <v>-0.009422941</v>
      </c>
      <c r="E20" s="46">
        <v>-0.009901405</v>
      </c>
      <c r="F20" s="47">
        <v>-0.004067944</v>
      </c>
      <c r="G20" s="48">
        <v>-0.006714014</v>
      </c>
    </row>
    <row r="21" spans="1:7" ht="12.75" thickTop="1">
      <c r="A21" s="6" t="s">
        <v>29</v>
      </c>
      <c r="B21" s="39">
        <v>4.030486</v>
      </c>
      <c r="C21" s="40">
        <v>16.489</v>
      </c>
      <c r="D21" s="40">
        <v>10.32704</v>
      </c>
      <c r="E21" s="40">
        <v>5.564098</v>
      </c>
      <c r="F21" s="41">
        <v>-62.60078</v>
      </c>
      <c r="G21" s="43">
        <v>0.01084036</v>
      </c>
    </row>
    <row r="22" spans="1:7" ht="12">
      <c r="A22" s="20" t="s">
        <v>30</v>
      </c>
      <c r="B22" s="29">
        <v>8.082345</v>
      </c>
      <c r="C22" s="13">
        <v>-5.923128</v>
      </c>
      <c r="D22" s="13">
        <v>12.14373</v>
      </c>
      <c r="E22" s="13">
        <v>-5.049926</v>
      </c>
      <c r="F22" s="25">
        <v>-12.22574</v>
      </c>
      <c r="G22" s="36">
        <v>0</v>
      </c>
    </row>
    <row r="23" spans="1:7" ht="12">
      <c r="A23" s="20" t="s">
        <v>31</v>
      </c>
      <c r="B23" s="29">
        <v>1.225528</v>
      </c>
      <c r="C23" s="13">
        <v>-0.9774082</v>
      </c>
      <c r="D23" s="13">
        <v>-0.3519018</v>
      </c>
      <c r="E23" s="13">
        <v>-1.761693</v>
      </c>
      <c r="F23" s="25">
        <v>8.754268</v>
      </c>
      <c r="G23" s="35">
        <v>0.603263</v>
      </c>
    </row>
    <row r="24" spans="1:7" ht="12">
      <c r="A24" s="20" t="s">
        <v>32</v>
      </c>
      <c r="B24" s="29">
        <v>-2.468192</v>
      </c>
      <c r="C24" s="13">
        <v>0.827174</v>
      </c>
      <c r="D24" s="13">
        <v>-2.081391</v>
      </c>
      <c r="E24" s="13">
        <v>-1.194205</v>
      </c>
      <c r="F24" s="25">
        <v>-3.123837</v>
      </c>
      <c r="G24" s="35">
        <v>-1.363343</v>
      </c>
    </row>
    <row r="25" spans="1:7" ht="12">
      <c r="A25" s="20" t="s">
        <v>33</v>
      </c>
      <c r="B25" s="29">
        <v>0.1607421</v>
      </c>
      <c r="C25" s="13">
        <v>-0.2911782</v>
      </c>
      <c r="D25" s="13">
        <v>-0.4561308</v>
      </c>
      <c r="E25" s="13">
        <v>-0.8233452</v>
      </c>
      <c r="F25" s="25">
        <v>-1.107903</v>
      </c>
      <c r="G25" s="35">
        <v>-0.5024405</v>
      </c>
    </row>
    <row r="26" spans="1:7" ht="12">
      <c r="A26" s="21" t="s">
        <v>34</v>
      </c>
      <c r="B26" s="31">
        <v>1.583022</v>
      </c>
      <c r="C26" s="15">
        <v>0.4484425</v>
      </c>
      <c r="D26" s="15">
        <v>0.949335</v>
      </c>
      <c r="E26" s="15">
        <v>0.7404197</v>
      </c>
      <c r="F26" s="27">
        <v>1.002535</v>
      </c>
      <c r="G26" s="37">
        <v>0.877614</v>
      </c>
    </row>
    <row r="27" spans="1:7" ht="12">
      <c r="A27" s="20" t="s">
        <v>35</v>
      </c>
      <c r="B27" s="29">
        <v>0.01984726</v>
      </c>
      <c r="C27" s="13">
        <v>0.0467732</v>
      </c>
      <c r="D27" s="13">
        <v>0.1083532</v>
      </c>
      <c r="E27" s="13">
        <v>0.2818752</v>
      </c>
      <c r="F27" s="25">
        <v>0.129912</v>
      </c>
      <c r="G27" s="35">
        <v>0.1253361</v>
      </c>
    </row>
    <row r="28" spans="1:7" ht="12">
      <c r="A28" s="20" t="s">
        <v>36</v>
      </c>
      <c r="B28" s="29">
        <v>-0.3105685</v>
      </c>
      <c r="C28" s="13">
        <v>-0.05766167</v>
      </c>
      <c r="D28" s="13">
        <v>-0.4001505</v>
      </c>
      <c r="E28" s="13">
        <v>-0.332734</v>
      </c>
      <c r="F28" s="25">
        <v>-0.3196991</v>
      </c>
      <c r="G28" s="35">
        <v>-0.2777957</v>
      </c>
    </row>
    <row r="29" spans="1:7" ht="12">
      <c r="A29" s="20" t="s">
        <v>37</v>
      </c>
      <c r="B29" s="29">
        <v>0.1180258</v>
      </c>
      <c r="C29" s="13">
        <v>-0.00747721</v>
      </c>
      <c r="D29" s="13">
        <v>-0.0695963</v>
      </c>
      <c r="E29" s="13">
        <v>-0.02075395</v>
      </c>
      <c r="F29" s="25">
        <v>0.1551862</v>
      </c>
      <c r="G29" s="35">
        <v>0.01429905</v>
      </c>
    </row>
    <row r="30" spans="1:7" ht="12">
      <c r="A30" s="21" t="s">
        <v>38</v>
      </c>
      <c r="B30" s="31">
        <v>0.1629096</v>
      </c>
      <c r="C30" s="15">
        <v>0.08431881</v>
      </c>
      <c r="D30" s="15">
        <v>0.03714786</v>
      </c>
      <c r="E30" s="15">
        <v>-0.01036982</v>
      </c>
      <c r="F30" s="27">
        <v>0.1658593</v>
      </c>
      <c r="G30" s="37">
        <v>0.07246947</v>
      </c>
    </row>
    <row r="31" spans="1:7" ht="12">
      <c r="A31" s="20" t="s">
        <v>39</v>
      </c>
      <c r="B31" s="29">
        <v>-0.05169451</v>
      </c>
      <c r="C31" s="13">
        <v>-0.03401137</v>
      </c>
      <c r="D31" s="13">
        <v>-0.03480876</v>
      </c>
      <c r="E31" s="13">
        <v>0.02603045</v>
      </c>
      <c r="F31" s="25">
        <v>0.02341391</v>
      </c>
      <c r="G31" s="35">
        <v>-0.01465119</v>
      </c>
    </row>
    <row r="32" spans="1:7" ht="12">
      <c r="A32" s="20" t="s">
        <v>40</v>
      </c>
      <c r="B32" s="29">
        <v>0.00311571</v>
      </c>
      <c r="C32" s="13">
        <v>0.003016951</v>
      </c>
      <c r="D32" s="13">
        <v>-0.004994137</v>
      </c>
      <c r="E32" s="13">
        <v>-0.02275256</v>
      </c>
      <c r="F32" s="25">
        <v>0.01148313</v>
      </c>
      <c r="G32" s="35">
        <v>-0.00396766</v>
      </c>
    </row>
    <row r="33" spans="1:7" ht="12">
      <c r="A33" s="20" t="s">
        <v>41</v>
      </c>
      <c r="B33" s="29">
        <v>0.1224303</v>
      </c>
      <c r="C33" s="13">
        <v>0.1191016</v>
      </c>
      <c r="D33" s="13">
        <v>0.1195199</v>
      </c>
      <c r="E33" s="13">
        <v>0.1315436</v>
      </c>
      <c r="F33" s="25">
        <v>0.1047253</v>
      </c>
      <c r="G33" s="35">
        <v>0.1207587</v>
      </c>
    </row>
    <row r="34" spans="1:7" ht="12">
      <c r="A34" s="21" t="s">
        <v>42</v>
      </c>
      <c r="B34" s="31">
        <v>-3.95765E-05</v>
      </c>
      <c r="C34" s="15">
        <v>0.002131393</v>
      </c>
      <c r="D34" s="15">
        <v>0.00442003</v>
      </c>
      <c r="E34" s="15">
        <v>0.004800426</v>
      </c>
      <c r="F34" s="27">
        <v>-0.03550655</v>
      </c>
      <c r="G34" s="37">
        <v>-0.002043075</v>
      </c>
    </row>
    <row r="35" spans="1:7" ht="12.75" thickBot="1">
      <c r="A35" s="22" t="s">
        <v>43</v>
      </c>
      <c r="B35" s="32">
        <v>-0.003909479</v>
      </c>
      <c r="C35" s="16">
        <v>-0.0040693</v>
      </c>
      <c r="D35" s="16">
        <v>-0.004872185</v>
      </c>
      <c r="E35" s="16">
        <v>-0.006363624</v>
      </c>
      <c r="F35" s="28">
        <v>0.007399531</v>
      </c>
      <c r="G35" s="38">
        <v>-0.003260016</v>
      </c>
    </row>
    <row r="36" spans="1:7" ht="12">
      <c r="A36" s="4" t="s">
        <v>44</v>
      </c>
      <c r="B36" s="3">
        <v>21.56372</v>
      </c>
      <c r="C36" s="3">
        <v>21.56067</v>
      </c>
      <c r="D36" s="3">
        <v>21.56982</v>
      </c>
      <c r="E36" s="3">
        <v>21.56982</v>
      </c>
      <c r="F36" s="3">
        <v>21.58203</v>
      </c>
      <c r="G36" s="3"/>
    </row>
    <row r="37" spans="1:6" ht="12">
      <c r="A37" s="4" t="s">
        <v>45</v>
      </c>
      <c r="B37" s="2">
        <v>0.01068115</v>
      </c>
      <c r="C37" s="2">
        <v>0.1261393</v>
      </c>
      <c r="D37" s="2">
        <v>0.2151489</v>
      </c>
      <c r="E37" s="2">
        <v>0.2680461</v>
      </c>
      <c r="F37" s="2">
        <v>0.3133138</v>
      </c>
    </row>
    <row r="38" spans="1:7" ht="12">
      <c r="A38" s="4" t="s">
        <v>53</v>
      </c>
      <c r="B38" s="2">
        <v>-0.0001458435</v>
      </c>
      <c r="C38" s="2">
        <v>-7.359242E-05</v>
      </c>
      <c r="D38" s="2">
        <v>0.0001211189</v>
      </c>
      <c r="E38" s="2">
        <v>0.0001137854</v>
      </c>
      <c r="F38" s="2">
        <v>-0.0001324079</v>
      </c>
      <c r="G38" s="2">
        <v>0.0002728119</v>
      </c>
    </row>
    <row r="39" spans="1:7" ht="12.75" thickBot="1">
      <c r="A39" s="4" t="s">
        <v>54</v>
      </c>
      <c r="B39" s="2">
        <v>0</v>
      </c>
      <c r="C39" s="2">
        <v>-2.807489E-05</v>
      </c>
      <c r="D39" s="2">
        <v>-1.770305E-05</v>
      </c>
      <c r="E39" s="2">
        <v>0</v>
      </c>
      <c r="F39" s="2">
        <v>0.0001062594</v>
      </c>
      <c r="G39" s="2">
        <v>0.00119037</v>
      </c>
    </row>
    <row r="40" spans="2:7" ht="12.75" thickBot="1">
      <c r="B40" s="7" t="s">
        <v>46</v>
      </c>
      <c r="C40" s="18">
        <v>-0.003751</v>
      </c>
      <c r="D40" s="17" t="s">
        <v>47</v>
      </c>
      <c r="E40" s="18">
        <v>3.1178</v>
      </c>
      <c r="F40" s="17" t="s">
        <v>48</v>
      </c>
      <c r="G40" s="8">
        <v>55.008268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0.002259</v>
      </c>
      <c r="C4">
        <v>0.003753</v>
      </c>
      <c r="D4">
        <v>0.003749</v>
      </c>
      <c r="E4">
        <v>0.003751</v>
      </c>
      <c r="F4">
        <v>0.002083</v>
      </c>
      <c r="G4">
        <v>0.011696</v>
      </c>
    </row>
    <row r="5" spans="1:7" ht="12.75">
      <c r="A5" t="s">
        <v>13</v>
      </c>
      <c r="B5">
        <v>0.404117</v>
      </c>
      <c r="C5">
        <v>-0.296156</v>
      </c>
      <c r="D5">
        <v>0.607186</v>
      </c>
      <c r="E5">
        <v>-0.252496</v>
      </c>
      <c r="F5">
        <v>-0.611287</v>
      </c>
      <c r="G5">
        <v>8.329517</v>
      </c>
    </row>
    <row r="6" spans="1:7" ht="12.75">
      <c r="A6" t="s">
        <v>14</v>
      </c>
      <c r="B6" s="49">
        <v>85.7871</v>
      </c>
      <c r="C6" s="49">
        <v>43.29944</v>
      </c>
      <c r="D6" s="49">
        <v>-71.25907</v>
      </c>
      <c r="E6" s="49">
        <v>-66.92981</v>
      </c>
      <c r="F6" s="49">
        <v>77.81059</v>
      </c>
      <c r="G6" s="49">
        <v>0.009363137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0.00209189</v>
      </c>
      <c r="C8" s="49">
        <v>-3.36856</v>
      </c>
      <c r="D8" s="49">
        <v>0.2874214</v>
      </c>
      <c r="E8" s="49">
        <v>-0.8946366</v>
      </c>
      <c r="F8" s="49">
        <v>-2.719473</v>
      </c>
      <c r="G8" s="49">
        <v>-1.319691</v>
      </c>
    </row>
    <row r="9" spans="1:7" ht="12.75">
      <c r="A9" t="s">
        <v>17</v>
      </c>
      <c r="B9" s="49">
        <v>-0.7084918</v>
      </c>
      <c r="C9" s="49">
        <v>-0.02973687</v>
      </c>
      <c r="D9" s="49">
        <v>-0.5081297</v>
      </c>
      <c r="E9" s="49">
        <v>-0.528301</v>
      </c>
      <c r="F9" s="49">
        <v>0.08242039</v>
      </c>
      <c r="G9" s="49">
        <v>-0.3479485</v>
      </c>
    </row>
    <row r="10" spans="1:7" ht="12.75">
      <c r="A10" t="s">
        <v>18</v>
      </c>
      <c r="B10" s="49">
        <v>0.4924133</v>
      </c>
      <c r="C10" s="49">
        <v>1.034918</v>
      </c>
      <c r="D10" s="49">
        <v>0.5350501</v>
      </c>
      <c r="E10" s="49">
        <v>0.9455597</v>
      </c>
      <c r="F10" s="49">
        <v>0.6954266</v>
      </c>
      <c r="G10" s="49">
        <v>0.7693543</v>
      </c>
    </row>
    <row r="11" spans="1:7" ht="12.75">
      <c r="A11" t="s">
        <v>19</v>
      </c>
      <c r="B11" s="49">
        <v>2.391843</v>
      </c>
      <c r="C11" s="49">
        <v>1.358644</v>
      </c>
      <c r="D11" s="49">
        <v>2.020462</v>
      </c>
      <c r="E11" s="49">
        <v>1.192771</v>
      </c>
      <c r="F11" s="49">
        <v>13.10807</v>
      </c>
      <c r="G11" s="49">
        <v>3.196876</v>
      </c>
    </row>
    <row r="12" spans="1:7" ht="12.75">
      <c r="A12" t="s">
        <v>20</v>
      </c>
      <c r="B12" s="49">
        <v>0.01887416</v>
      </c>
      <c r="C12" s="49">
        <v>-0.06468476</v>
      </c>
      <c r="D12" s="49">
        <v>0.1358866</v>
      </c>
      <c r="E12" s="49">
        <v>0.103442</v>
      </c>
      <c r="F12" s="49">
        <v>-0.0591756</v>
      </c>
      <c r="G12" s="49">
        <v>0.03680403</v>
      </c>
    </row>
    <row r="13" spans="1:7" ht="12.75">
      <c r="A13" t="s">
        <v>21</v>
      </c>
      <c r="B13" s="49">
        <v>-0.01201074</v>
      </c>
      <c r="C13" s="49">
        <v>0.03812043</v>
      </c>
      <c r="D13" s="49">
        <v>-0.04315678</v>
      </c>
      <c r="E13" s="49">
        <v>-0.08464151</v>
      </c>
      <c r="F13" s="49">
        <v>0.05175823</v>
      </c>
      <c r="G13" s="49">
        <v>-0.0163668</v>
      </c>
    </row>
    <row r="14" spans="1:7" ht="12.75">
      <c r="A14" t="s">
        <v>22</v>
      </c>
      <c r="B14" s="49">
        <v>-0.04598043</v>
      </c>
      <c r="C14" s="49">
        <v>-0.08971489</v>
      </c>
      <c r="D14" s="49">
        <v>-0.03826905</v>
      </c>
      <c r="E14" s="49">
        <v>0.05273879</v>
      </c>
      <c r="F14" s="49">
        <v>-0.1095157</v>
      </c>
      <c r="G14" s="49">
        <v>-0.03939287</v>
      </c>
    </row>
    <row r="15" spans="1:7" ht="12.75">
      <c r="A15" t="s">
        <v>23</v>
      </c>
      <c r="B15" s="49">
        <v>-0.2444095</v>
      </c>
      <c r="C15" s="49">
        <v>0.02737821</v>
      </c>
      <c r="D15" s="49">
        <v>0.002297274</v>
      </c>
      <c r="E15" s="49">
        <v>-0.05460393</v>
      </c>
      <c r="F15" s="49">
        <v>-0.3749865</v>
      </c>
      <c r="G15" s="49">
        <v>-0.09149079</v>
      </c>
    </row>
    <row r="16" spans="1:7" ht="12.75">
      <c r="A16" t="s">
        <v>24</v>
      </c>
      <c r="B16" s="49">
        <v>0.009723339</v>
      </c>
      <c r="C16" s="49">
        <v>-0.01216236</v>
      </c>
      <c r="D16" s="49">
        <v>0.0003218626</v>
      </c>
      <c r="E16" s="49">
        <v>0.01256197</v>
      </c>
      <c r="F16" s="49">
        <v>-0.008098777</v>
      </c>
      <c r="G16" s="49">
        <v>0.0005003194</v>
      </c>
    </row>
    <row r="17" spans="1:7" ht="12.75">
      <c r="A17" t="s">
        <v>25</v>
      </c>
      <c r="B17" s="49">
        <v>-0.04468973</v>
      </c>
      <c r="C17" s="49">
        <v>-0.03851407</v>
      </c>
      <c r="D17" s="49">
        <v>-0.05371863</v>
      </c>
      <c r="E17" s="49">
        <v>-0.04712655</v>
      </c>
      <c r="F17" s="49">
        <v>-0.06296242</v>
      </c>
      <c r="G17" s="49">
        <v>-0.04840059</v>
      </c>
    </row>
    <row r="18" spans="1:7" ht="12.75">
      <c r="A18" t="s">
        <v>26</v>
      </c>
      <c r="B18" s="49">
        <v>0.007270188</v>
      </c>
      <c r="C18" s="49">
        <v>0.01577892</v>
      </c>
      <c r="D18" s="49">
        <v>0.03605019</v>
      </c>
      <c r="E18" s="49">
        <v>0.03248904</v>
      </c>
      <c r="F18" s="49">
        <v>-0.03733721</v>
      </c>
      <c r="G18" s="49">
        <v>0.01632971</v>
      </c>
    </row>
    <row r="19" spans="1:7" ht="12.75">
      <c r="A19" t="s">
        <v>27</v>
      </c>
      <c r="B19" s="49">
        <v>-0.2031448</v>
      </c>
      <c r="C19" s="49">
        <v>-0.201555</v>
      </c>
      <c r="D19" s="49">
        <v>-0.2053732</v>
      </c>
      <c r="E19" s="49">
        <v>-0.1980846</v>
      </c>
      <c r="F19" s="49">
        <v>-0.1338819</v>
      </c>
      <c r="G19" s="49">
        <v>-0.1928287</v>
      </c>
    </row>
    <row r="20" spans="1:7" ht="12.75">
      <c r="A20" t="s">
        <v>28</v>
      </c>
      <c r="B20" s="49">
        <v>-0.0077326</v>
      </c>
      <c r="C20" s="49">
        <v>-0.001679368</v>
      </c>
      <c r="D20" s="49">
        <v>-0.009422941</v>
      </c>
      <c r="E20" s="49">
        <v>-0.009901405</v>
      </c>
      <c r="F20" s="49">
        <v>-0.004067944</v>
      </c>
      <c r="G20" s="49">
        <v>-0.006714014</v>
      </c>
    </row>
    <row r="21" spans="1:7" ht="12.75">
      <c r="A21" t="s">
        <v>29</v>
      </c>
      <c r="B21" s="49">
        <v>4.030486</v>
      </c>
      <c r="C21" s="49">
        <v>16.489</v>
      </c>
      <c r="D21" s="49">
        <v>10.32704</v>
      </c>
      <c r="E21" s="49">
        <v>5.564098</v>
      </c>
      <c r="F21" s="49">
        <v>-62.60078</v>
      </c>
      <c r="G21" s="49">
        <v>0.01084036</v>
      </c>
    </row>
    <row r="22" spans="1:7" ht="12.75">
      <c r="A22" t="s">
        <v>30</v>
      </c>
      <c r="B22" s="49">
        <v>8.082345</v>
      </c>
      <c r="C22" s="49">
        <v>-5.923128</v>
      </c>
      <c r="D22" s="49">
        <v>12.14373</v>
      </c>
      <c r="E22" s="49">
        <v>-5.049926</v>
      </c>
      <c r="F22" s="49">
        <v>-12.22574</v>
      </c>
      <c r="G22" s="49">
        <v>0</v>
      </c>
    </row>
    <row r="23" spans="1:7" ht="12.75">
      <c r="A23" t="s">
        <v>31</v>
      </c>
      <c r="B23" s="49">
        <v>1.225528</v>
      </c>
      <c r="C23" s="49">
        <v>-0.9774082</v>
      </c>
      <c r="D23" s="49">
        <v>-0.3519018</v>
      </c>
      <c r="E23" s="49">
        <v>-1.761693</v>
      </c>
      <c r="F23" s="49">
        <v>8.754268</v>
      </c>
      <c r="G23" s="49">
        <v>0.603263</v>
      </c>
    </row>
    <row r="24" spans="1:7" ht="12.75">
      <c r="A24" t="s">
        <v>32</v>
      </c>
      <c r="B24" s="49">
        <v>-2.468192</v>
      </c>
      <c r="C24" s="49">
        <v>0.827174</v>
      </c>
      <c r="D24" s="49">
        <v>-2.081391</v>
      </c>
      <c r="E24" s="49">
        <v>-1.194205</v>
      </c>
      <c r="F24" s="49">
        <v>-3.123837</v>
      </c>
      <c r="G24" s="49">
        <v>-1.363343</v>
      </c>
    </row>
    <row r="25" spans="1:7" ht="12.75">
      <c r="A25" t="s">
        <v>33</v>
      </c>
      <c r="B25" s="49">
        <v>0.1607421</v>
      </c>
      <c r="C25" s="49">
        <v>-0.2911782</v>
      </c>
      <c r="D25" s="49">
        <v>-0.4561308</v>
      </c>
      <c r="E25" s="49">
        <v>-0.8233452</v>
      </c>
      <c r="F25" s="49">
        <v>-1.107903</v>
      </c>
      <c r="G25" s="49">
        <v>-0.5024405</v>
      </c>
    </row>
    <row r="26" spans="1:7" ht="12.75">
      <c r="A26" t="s">
        <v>34</v>
      </c>
      <c r="B26" s="49">
        <v>1.583022</v>
      </c>
      <c r="C26" s="49">
        <v>0.4484425</v>
      </c>
      <c r="D26" s="49">
        <v>0.949335</v>
      </c>
      <c r="E26" s="49">
        <v>0.7404197</v>
      </c>
      <c r="F26" s="49">
        <v>1.002535</v>
      </c>
      <c r="G26" s="49">
        <v>0.877614</v>
      </c>
    </row>
    <row r="27" spans="1:7" ht="12.75">
      <c r="A27" t="s">
        <v>35</v>
      </c>
      <c r="B27" s="49">
        <v>0.01984726</v>
      </c>
      <c r="C27" s="49">
        <v>0.0467732</v>
      </c>
      <c r="D27" s="49">
        <v>0.1083532</v>
      </c>
      <c r="E27" s="49">
        <v>0.2818752</v>
      </c>
      <c r="F27" s="49">
        <v>0.129912</v>
      </c>
      <c r="G27" s="49">
        <v>0.1253361</v>
      </c>
    </row>
    <row r="28" spans="1:7" ht="12.75">
      <c r="A28" t="s">
        <v>36</v>
      </c>
      <c r="B28" s="49">
        <v>-0.3105685</v>
      </c>
      <c r="C28" s="49">
        <v>-0.05766167</v>
      </c>
      <c r="D28" s="49">
        <v>-0.4001505</v>
      </c>
      <c r="E28" s="49">
        <v>-0.332734</v>
      </c>
      <c r="F28" s="49">
        <v>-0.3196991</v>
      </c>
      <c r="G28" s="49">
        <v>-0.2777957</v>
      </c>
    </row>
    <row r="29" spans="1:7" ht="12.75">
      <c r="A29" t="s">
        <v>37</v>
      </c>
      <c r="B29" s="49">
        <v>0.1180258</v>
      </c>
      <c r="C29" s="49">
        <v>-0.00747721</v>
      </c>
      <c r="D29" s="49">
        <v>-0.0695963</v>
      </c>
      <c r="E29" s="49">
        <v>-0.02075395</v>
      </c>
      <c r="F29" s="49">
        <v>0.1551862</v>
      </c>
      <c r="G29" s="49">
        <v>0.01429905</v>
      </c>
    </row>
    <row r="30" spans="1:7" ht="12.75">
      <c r="A30" t="s">
        <v>38</v>
      </c>
      <c r="B30" s="49">
        <v>0.1629096</v>
      </c>
      <c r="C30" s="49">
        <v>0.08431881</v>
      </c>
      <c r="D30" s="49">
        <v>0.03714786</v>
      </c>
      <c r="E30" s="49">
        <v>-0.01036982</v>
      </c>
      <c r="F30" s="49">
        <v>0.1658593</v>
      </c>
      <c r="G30" s="49">
        <v>0.07246947</v>
      </c>
    </row>
    <row r="31" spans="1:7" ht="12.75">
      <c r="A31" t="s">
        <v>39</v>
      </c>
      <c r="B31" s="49">
        <v>-0.05169451</v>
      </c>
      <c r="C31" s="49">
        <v>-0.03401137</v>
      </c>
      <c r="D31" s="49">
        <v>-0.03480876</v>
      </c>
      <c r="E31" s="49">
        <v>0.02603045</v>
      </c>
      <c r="F31" s="49">
        <v>0.02341391</v>
      </c>
      <c r="G31" s="49">
        <v>-0.01465119</v>
      </c>
    </row>
    <row r="32" spans="1:7" ht="12.75">
      <c r="A32" t="s">
        <v>40</v>
      </c>
      <c r="B32" s="49">
        <v>0.00311571</v>
      </c>
      <c r="C32" s="49">
        <v>0.003016951</v>
      </c>
      <c r="D32" s="49">
        <v>-0.004994137</v>
      </c>
      <c r="E32" s="49">
        <v>-0.02275256</v>
      </c>
      <c r="F32" s="49">
        <v>0.01148313</v>
      </c>
      <c r="G32" s="49">
        <v>-0.00396766</v>
      </c>
    </row>
    <row r="33" spans="1:7" ht="12.75">
      <c r="A33" t="s">
        <v>41</v>
      </c>
      <c r="B33" s="49">
        <v>0.1224303</v>
      </c>
      <c r="C33" s="49">
        <v>0.1191016</v>
      </c>
      <c r="D33" s="49">
        <v>0.1195199</v>
      </c>
      <c r="E33" s="49">
        <v>0.1315436</v>
      </c>
      <c r="F33" s="49">
        <v>0.1047253</v>
      </c>
      <c r="G33" s="49">
        <v>0.1207587</v>
      </c>
    </row>
    <row r="34" spans="1:7" ht="12.75">
      <c r="A34" t="s">
        <v>42</v>
      </c>
      <c r="B34" s="49">
        <v>-3.95765E-05</v>
      </c>
      <c r="C34" s="49">
        <v>0.002131393</v>
      </c>
      <c r="D34" s="49">
        <v>0.00442003</v>
      </c>
      <c r="E34" s="49">
        <v>0.004800426</v>
      </c>
      <c r="F34" s="49">
        <v>-0.03550655</v>
      </c>
      <c r="G34" s="49">
        <v>-0.002043075</v>
      </c>
    </row>
    <row r="35" spans="1:7" ht="12.75">
      <c r="A35" t="s">
        <v>43</v>
      </c>
      <c r="B35" s="49">
        <v>-0.003909479</v>
      </c>
      <c r="C35" s="49">
        <v>-0.0040693</v>
      </c>
      <c r="D35" s="49">
        <v>-0.004872185</v>
      </c>
      <c r="E35" s="49">
        <v>-0.006363624</v>
      </c>
      <c r="F35" s="49">
        <v>0.007399531</v>
      </c>
      <c r="G35" s="49">
        <v>-0.003260016</v>
      </c>
    </row>
    <row r="36" spans="1:6" ht="12.75">
      <c r="A36" t="s">
        <v>44</v>
      </c>
      <c r="B36" s="49">
        <v>21.56372</v>
      </c>
      <c r="C36" s="49">
        <v>21.56067</v>
      </c>
      <c r="D36" s="49">
        <v>21.56982</v>
      </c>
      <c r="E36" s="49">
        <v>21.56982</v>
      </c>
      <c r="F36" s="49">
        <v>21.58203</v>
      </c>
    </row>
    <row r="37" spans="1:6" ht="12.75">
      <c r="A37" t="s">
        <v>45</v>
      </c>
      <c r="B37" s="49">
        <v>0.01068115</v>
      </c>
      <c r="C37" s="49">
        <v>0.1261393</v>
      </c>
      <c r="D37" s="49">
        <v>0.2151489</v>
      </c>
      <c r="E37" s="49">
        <v>0.2680461</v>
      </c>
      <c r="F37" s="49">
        <v>0.3133138</v>
      </c>
    </row>
    <row r="38" spans="1:7" ht="12.75">
      <c r="A38" t="s">
        <v>55</v>
      </c>
      <c r="B38" s="49">
        <v>-0.0001458435</v>
      </c>
      <c r="C38" s="49">
        <v>-7.359242E-05</v>
      </c>
      <c r="D38" s="49">
        <v>0.0001211189</v>
      </c>
      <c r="E38" s="49">
        <v>0.0001137854</v>
      </c>
      <c r="F38" s="49">
        <v>-0.0001324079</v>
      </c>
      <c r="G38" s="49">
        <v>0.0002728119</v>
      </c>
    </row>
    <row r="39" spans="1:7" ht="12.75">
      <c r="A39" t="s">
        <v>56</v>
      </c>
      <c r="B39" s="49">
        <v>0</v>
      </c>
      <c r="C39" s="49">
        <v>-2.807489E-05</v>
      </c>
      <c r="D39" s="49">
        <v>-1.770305E-05</v>
      </c>
      <c r="E39" s="49">
        <v>0</v>
      </c>
      <c r="F39" s="49">
        <v>0.0001062594</v>
      </c>
      <c r="G39" s="49">
        <v>0.00119037</v>
      </c>
    </row>
    <row r="40" spans="2:7" ht="12.75">
      <c r="B40" t="s">
        <v>46</v>
      </c>
      <c r="C40">
        <v>-0.003751</v>
      </c>
      <c r="D40" t="s">
        <v>47</v>
      </c>
      <c r="E40">
        <v>3.1178</v>
      </c>
      <c r="F40" t="s">
        <v>48</v>
      </c>
      <c r="G40">
        <v>55.008268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-0.00014584351261106811</v>
      </c>
      <c r="C50">
        <f>-0.017/(C7*C7+C22*C22)*(C21*C22+C6*C7)</f>
        <v>-7.359241888345332E-05</v>
      </c>
      <c r="D50">
        <f>-0.017/(D7*D7+D22*D22)*(D21*D22+D6*D7)</f>
        <v>0.00012111892089218333</v>
      </c>
      <c r="E50">
        <f>-0.017/(E7*E7+E22*E22)*(E21*E22+E6*E7)</f>
        <v>0.00011378542469085915</v>
      </c>
      <c r="F50">
        <f>-0.017/(F7*F7+F22*F22)*(F21*F22+F6*F7)</f>
        <v>-0.00013240791303780229</v>
      </c>
      <c r="G50">
        <f>(B50*B$4+C50*C$4+D50*D$4+E50*E$4+F50*F$4)/SUM(B$4:F$4)</f>
        <v>-3.6842800611572416E-08</v>
      </c>
    </row>
    <row r="51" spans="1:7" ht="12.75">
      <c r="A51" t="s">
        <v>59</v>
      </c>
      <c r="B51">
        <f>-0.017/(B7*B7+B22*B22)*(B21*B7-B6*B22)</f>
        <v>-6.733950441506549E-06</v>
      </c>
      <c r="C51">
        <f>-0.017/(C7*C7+C22*C22)*(C21*C7-C6*C22)</f>
        <v>-2.8074889731687634E-05</v>
      </c>
      <c r="D51">
        <f>-0.017/(D7*D7+D22*D22)*(D21*D7-D6*D22)</f>
        <v>-1.7703051547320608E-05</v>
      </c>
      <c r="E51">
        <f>-0.017/(E7*E7+E22*E22)*(E21*E7-E6*E22)</f>
        <v>-9.40150580254326E-06</v>
      </c>
      <c r="F51">
        <f>-0.017/(F7*F7+F22*F22)*(F21*F7-F6*F22)</f>
        <v>0.00010625944752812575</v>
      </c>
      <c r="G51">
        <f>(B51*B$4+C51*C$4+D51*D$4+E51*E$4+F51*F$4)/SUM(B$4:F$4)</f>
        <v>-5.59419381561879E-08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10000.000935006616</v>
      </c>
      <c r="C62">
        <f>C7+(2/0.017)*(C8*C50-C23*C51)</f>
        <v>10000.025936453072</v>
      </c>
      <c r="D62">
        <f>D7+(2/0.017)*(D8*D50-D23*D51)</f>
        <v>10000.003362639307</v>
      </c>
      <c r="E62">
        <f>E7+(2/0.017)*(E8*E50-E23*E51)</f>
        <v>9999.986075391478</v>
      </c>
      <c r="F62">
        <f>F7+(2/0.017)*(F8*F50-F23*F51)</f>
        <v>9999.932924242741</v>
      </c>
    </row>
    <row r="63" spans="1:6" ht="12.75">
      <c r="A63" t="s">
        <v>67</v>
      </c>
      <c r="B63">
        <f>B8+(3/0.017)*(B9*B50-B24*B51)</f>
        <v>0.017393345910590954</v>
      </c>
      <c r="C63">
        <f>C8+(3/0.017)*(C9*C50-C24*C51)</f>
        <v>-3.3640756658178397</v>
      </c>
      <c r="D63">
        <f>D8+(3/0.017)*(D9*D50-D24*D51)</f>
        <v>0.27005826592345916</v>
      </c>
      <c r="E63">
        <f>E8+(3/0.017)*(E9*E50-E24*E51)</f>
        <v>-0.9072260609799762</v>
      </c>
      <c r="F63">
        <f>F8+(3/0.017)*(F9*F50-F24*F51)</f>
        <v>-2.662821691419484</v>
      </c>
    </row>
    <row r="64" spans="1:6" ht="12.75">
      <c r="A64" t="s">
        <v>68</v>
      </c>
      <c r="B64">
        <f>B9+(4/0.017)*(B10*B50-B25*B51)</f>
        <v>-0.7251348249395633</v>
      </c>
      <c r="C64">
        <f>C9+(4/0.017)*(C10*C50-C25*C51)</f>
        <v>-0.049580849958422823</v>
      </c>
      <c r="D64">
        <f>D9+(4/0.017)*(D10*D50-D25*D51)</f>
        <v>-0.4947815156069332</v>
      </c>
      <c r="E64">
        <f>E9+(4/0.017)*(E10*E50-E25*E51)</f>
        <v>-0.5048068288565258</v>
      </c>
      <c r="F64">
        <f>F9+(4/0.017)*(F10*F50-F25*F51)</f>
        <v>0.0884545490394773</v>
      </c>
    </row>
    <row r="65" spans="1:6" ht="12.75">
      <c r="A65" t="s">
        <v>69</v>
      </c>
      <c r="B65">
        <f>B10+(5/0.017)*(B11*B50-B26*B51)</f>
        <v>0.3929501255769469</v>
      </c>
      <c r="C65">
        <f>C10+(5/0.017)*(C11*C50-C26*C51)</f>
        <v>1.0092133162873564</v>
      </c>
      <c r="D65">
        <f>D10+(5/0.017)*(D11*D50-D26*D51)</f>
        <v>0.6119684245836289</v>
      </c>
      <c r="E65">
        <f>E10+(5/0.017)*(E11*E50-E26*E51)</f>
        <v>0.9875247043822966</v>
      </c>
      <c r="F65">
        <f>F10+(5/0.017)*(F11*F50-F26*F51)</f>
        <v>0.15362042121146036</v>
      </c>
    </row>
    <row r="66" spans="1:6" ht="12.75">
      <c r="A66" t="s">
        <v>70</v>
      </c>
      <c r="B66">
        <f>B11+(6/0.017)*(B12*B50-B27*B51)</f>
        <v>2.3909186388258554</v>
      </c>
      <c r="C66">
        <f>C11+(6/0.017)*(C12*C50-C27*C51)</f>
        <v>1.3607875742537743</v>
      </c>
      <c r="D66">
        <f>D11+(6/0.017)*(D12*D50-D27*D51)</f>
        <v>2.026947866108456</v>
      </c>
      <c r="E66">
        <f>E11+(6/0.017)*(E12*E50-E27*E51)</f>
        <v>1.1978604976103289</v>
      </c>
      <c r="F66">
        <f>F11+(6/0.017)*(F12*F50-F27*F51)</f>
        <v>13.10596327306523</v>
      </c>
    </row>
    <row r="67" spans="1:6" ht="12.75">
      <c r="A67" t="s">
        <v>71</v>
      </c>
      <c r="B67">
        <f>B12+(7/0.017)*(B13*B50-B28*B51)</f>
        <v>0.018734298197691568</v>
      </c>
      <c r="C67">
        <f>C12+(7/0.017)*(C13*C50-C28*C51)</f>
        <v>-0.066506497515118</v>
      </c>
      <c r="D67">
        <f>D12+(7/0.017)*(D13*D50-D28*D51)</f>
        <v>0.13081736983195458</v>
      </c>
      <c r="E67">
        <f>E12+(7/0.017)*(E13*E50-E28*E51)</f>
        <v>0.09818822379089982</v>
      </c>
      <c r="F67">
        <f>F12+(7/0.017)*(F13*F50-F28*F51)</f>
        <v>-0.04800942625465534</v>
      </c>
    </row>
    <row r="68" spans="1:6" ht="12.75">
      <c r="A68" t="s">
        <v>72</v>
      </c>
      <c r="B68">
        <f>B13+(8/0.017)*(B14*B50-B29*B51)</f>
        <v>-0.008480985971488707</v>
      </c>
      <c r="C68">
        <f>C13+(8/0.017)*(C14*C50-C29*C51)</f>
        <v>0.04112862478527636</v>
      </c>
      <c r="D68">
        <f>D13+(8/0.017)*(D14*D50-D29*D51)</f>
        <v>-0.045917802553398494</v>
      </c>
      <c r="E68">
        <f>E13+(8/0.017)*(E14*E50-E29*E51)</f>
        <v>-0.08190937482989114</v>
      </c>
      <c r="F68">
        <f>F13+(8/0.017)*(F14*F50-F29*F51)</f>
        <v>0.05082211019100462</v>
      </c>
    </row>
    <row r="69" spans="1:6" ht="12.75">
      <c r="A69" t="s">
        <v>73</v>
      </c>
      <c r="B69">
        <f>B14+(9/0.017)*(B15*B50-B30*B51)</f>
        <v>-0.026528483734397385</v>
      </c>
      <c r="C69">
        <f>C14+(9/0.017)*(C15*C50-C30*C51)</f>
        <v>-0.08952831862646343</v>
      </c>
      <c r="D69">
        <f>D14+(9/0.017)*(D15*D50-D30*D51)</f>
        <v>-0.037773587385003714</v>
      </c>
      <c r="E69">
        <f>E14+(9/0.017)*(E15*E50-E30*E51)</f>
        <v>0.049397871788842855</v>
      </c>
      <c r="F69">
        <f>F14+(9/0.017)*(F15*F50-F30*F51)</f>
        <v>-0.09256019643102742</v>
      </c>
    </row>
    <row r="70" spans="1:6" ht="12.75">
      <c r="A70" t="s">
        <v>74</v>
      </c>
      <c r="B70">
        <f>B15+(10/0.017)*(B16*B50-B31*B51)</f>
        <v>-0.24544843775441538</v>
      </c>
      <c r="C70">
        <f>C15+(10/0.017)*(C16*C50-C31*C51)</f>
        <v>0.027343028840798665</v>
      </c>
      <c r="D70">
        <f>D15+(10/0.017)*(D16*D50-D31*D51)</f>
        <v>0.001957722457770142</v>
      </c>
      <c r="E70">
        <f>E15+(10/0.017)*(E16*E50-E31*E51)</f>
        <v>-0.053619168518751974</v>
      </c>
      <c r="F70">
        <f>F15+(10/0.017)*(F16*F50-F31*F51)</f>
        <v>-0.37581920998843804</v>
      </c>
    </row>
    <row r="71" spans="1:6" ht="12.75">
      <c r="A71" t="s">
        <v>75</v>
      </c>
      <c r="B71">
        <f>B16+(11/0.017)*(B17*B50-B32*B51)</f>
        <v>0.013954254918427864</v>
      </c>
      <c r="C71">
        <f>C16+(11/0.017)*(C17*C50-C32*C51)</f>
        <v>-0.010273566733589822</v>
      </c>
      <c r="D71">
        <f>D16+(11/0.017)*(D17*D50-D32*D51)</f>
        <v>-0.003945331140215901</v>
      </c>
      <c r="E71">
        <f>E16+(11/0.017)*(E17*E50-E32*E51)</f>
        <v>0.008953825815346768</v>
      </c>
      <c r="F71">
        <f>F16+(11/0.017)*(F17*F50-F32*F51)</f>
        <v>-0.0034939624467367463</v>
      </c>
    </row>
    <row r="72" spans="1:6" ht="12.75">
      <c r="A72" t="s">
        <v>76</v>
      </c>
      <c r="B72">
        <f>B17+(12/0.017)*(B18*B50-B33*B51)</f>
        <v>-0.04485622659942874</v>
      </c>
      <c r="C72">
        <f>C17+(12/0.017)*(C18*C50-C33*C51)</f>
        <v>-0.0369734426611536</v>
      </c>
      <c r="D72">
        <f>D17+(12/0.017)*(D18*D50-D33*D51)</f>
        <v>-0.04914294030960792</v>
      </c>
      <c r="E72">
        <f>E17+(12/0.017)*(E18*E50-E33*E51)</f>
        <v>-0.043644088494433596</v>
      </c>
      <c r="F72">
        <f>F17+(12/0.017)*(F18*F50-F33*F51)</f>
        <v>-0.06732781562267981</v>
      </c>
    </row>
    <row r="73" spans="1:6" ht="12.75">
      <c r="A73" t="s">
        <v>77</v>
      </c>
      <c r="B73">
        <f>B18+(13/0.017)*(B19*B50-B34*B51)</f>
        <v>0.02992619394284014</v>
      </c>
      <c r="C73">
        <f>C18+(13/0.017)*(C19*C50-C34*C51)</f>
        <v>0.027167500114679777</v>
      </c>
      <c r="D73">
        <f>D18+(13/0.017)*(D19*D50-D34*D51)</f>
        <v>0.017088288794813538</v>
      </c>
      <c r="E73">
        <f>E18+(13/0.017)*(E19*E50-E34*E51)</f>
        <v>0.015287738921368903</v>
      </c>
      <c r="F73">
        <f>F18+(13/0.017)*(F19*F50-F34*F51)</f>
        <v>-0.020896087548873434</v>
      </c>
    </row>
    <row r="74" spans="1:6" ht="12.75">
      <c r="A74" t="s">
        <v>78</v>
      </c>
      <c r="B74">
        <f>B19+(14/0.017)*(B20*B50-B35*B51)</f>
        <v>-0.20223774551124143</v>
      </c>
      <c r="C74">
        <f>C19+(14/0.017)*(C20*C50-C35*C51)</f>
        <v>-0.2015473052668574</v>
      </c>
      <c r="D74">
        <f>D19+(14/0.017)*(D20*D50-D35*D51)</f>
        <v>-0.20638412269579726</v>
      </c>
      <c r="E74">
        <f>E19+(14/0.017)*(E20*E50-E35*E51)</f>
        <v>-0.19906168735840668</v>
      </c>
      <c r="F74">
        <f>F19+(14/0.017)*(F20*F50-F35*F51)</f>
        <v>-0.13408584055346212</v>
      </c>
    </row>
    <row r="75" spans="1:6" ht="12.75">
      <c r="A75" t="s">
        <v>79</v>
      </c>
      <c r="B75" s="49">
        <f>B20</f>
        <v>-0.0077326</v>
      </c>
      <c r="C75" s="49">
        <f>C20</f>
        <v>-0.001679368</v>
      </c>
      <c r="D75" s="49">
        <f>D20</f>
        <v>-0.009422941</v>
      </c>
      <c r="E75" s="49">
        <f>E20</f>
        <v>-0.009901405</v>
      </c>
      <c r="F75" s="49">
        <f>F20</f>
        <v>-0.004067944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8.061315659410964</v>
      </c>
      <c r="C82">
        <f>C22+(2/0.017)*(C8*C51+C23*C50)</f>
        <v>-5.903539554796577</v>
      </c>
      <c r="D82">
        <f>D22+(2/0.017)*(D8*D51+D23*D50)</f>
        <v>12.138117035042821</v>
      </c>
      <c r="E82">
        <f>E22+(2/0.017)*(E8*E51+E23*E50)</f>
        <v>-5.07251941823457</v>
      </c>
      <c r="F82">
        <f>F22+(2/0.017)*(F8*F51+F23*F50)</f>
        <v>-12.396105182894267</v>
      </c>
    </row>
    <row r="83" spans="1:6" ht="12.75">
      <c r="A83" t="s">
        <v>82</v>
      </c>
      <c r="B83">
        <f>B23+(3/0.017)*(B9*B51+B24*B50)</f>
        <v>1.2898940128966971</v>
      </c>
      <c r="C83">
        <f>C23+(3/0.017)*(C9*C51+C24*C50)</f>
        <v>-0.9880032957914033</v>
      </c>
      <c r="D83">
        <f>D23+(3/0.017)*(D9*D51+D24*D50)</f>
        <v>-0.3948018680475667</v>
      </c>
      <c r="E83">
        <f>E23+(3/0.017)*(E9*E51+E24*E50)</f>
        <v>-1.7847958761486984</v>
      </c>
      <c r="F83">
        <f>F23+(3/0.017)*(F9*F51+F24*F50)</f>
        <v>8.828805414637657</v>
      </c>
    </row>
    <row r="84" spans="1:6" ht="12.75">
      <c r="A84" t="s">
        <v>83</v>
      </c>
      <c r="B84">
        <f>B24+(4/0.017)*(B10*B51+B25*B50)</f>
        <v>-2.474488253940569</v>
      </c>
      <c r="C84">
        <f>C24+(4/0.017)*(C10*C51+C25*C50)</f>
        <v>0.8253794821959508</v>
      </c>
      <c r="D84">
        <f>D24+(4/0.017)*(D10*D51+D25*D50)</f>
        <v>-2.09661878583115</v>
      </c>
      <c r="E84">
        <f>E24+(4/0.017)*(E10*E51+E25*E50)</f>
        <v>-1.2183401454718543</v>
      </c>
      <c r="F84">
        <f>F24+(4/0.017)*(F10*F51+F25*F50)</f>
        <v>-3.071933289319839</v>
      </c>
    </row>
    <row r="85" spans="1:6" ht="12.75">
      <c r="A85" t="s">
        <v>84</v>
      </c>
      <c r="B85">
        <f>B25+(5/0.017)*(B11*B51+B26*B50)</f>
        <v>0.08810091139809922</v>
      </c>
      <c r="C85">
        <f>C25+(5/0.017)*(C11*C51+C26*C50)</f>
        <v>-0.31210342023228294</v>
      </c>
      <c r="D85">
        <f>D25+(5/0.017)*(D11*D51+D26*D50)</f>
        <v>-0.4328325388735946</v>
      </c>
      <c r="E85">
        <f>E25+(5/0.017)*(E11*E51+E26*E50)</f>
        <v>-0.8018642804304785</v>
      </c>
      <c r="F85">
        <f>F25+(5/0.017)*(F11*F51+F26*F50)</f>
        <v>-0.7372816149227512</v>
      </c>
    </row>
    <row r="86" spans="1:6" ht="12.75">
      <c r="A86" t="s">
        <v>85</v>
      </c>
      <c r="B86">
        <f>B26+(6/0.017)*(B12*B51+B27*B50)</f>
        <v>1.5819555205509988</v>
      </c>
      <c r="C86">
        <f>C26+(6/0.017)*(C12*C51+C27*C50)</f>
        <v>0.4478685698508475</v>
      </c>
      <c r="D86">
        <f>D26+(6/0.017)*(D12*D51+D27*D50)</f>
        <v>0.9531178288852323</v>
      </c>
      <c r="E86">
        <f>E26+(6/0.017)*(E12*E51+E27*E50)</f>
        <v>0.7513964454512685</v>
      </c>
      <c r="F86">
        <f>F26+(6/0.017)*(F12*F51+F27*F50)</f>
        <v>0.9942446435193956</v>
      </c>
    </row>
    <row r="87" spans="1:6" ht="12.75">
      <c r="A87" t="s">
        <v>86</v>
      </c>
      <c r="B87">
        <f>B27+(7/0.017)*(B13*B51+B28*B50)</f>
        <v>0.03853119910117261</v>
      </c>
      <c r="C87">
        <f>C27+(7/0.017)*(C13*C51+C28*C50)</f>
        <v>0.04807982613668792</v>
      </c>
      <c r="D87">
        <f>D27+(7/0.017)*(D13*D51+D28*D50)</f>
        <v>0.0887112864485542</v>
      </c>
      <c r="E87">
        <f>E27+(7/0.017)*(E13*E51+E28*E50)</f>
        <v>0.2666133380610699</v>
      </c>
      <c r="F87">
        <f>F27+(7/0.017)*(F13*F51+F28*F50)</f>
        <v>0.14960690828772244</v>
      </c>
    </row>
    <row r="88" spans="1:6" ht="12.75">
      <c r="A88" t="s">
        <v>87</v>
      </c>
      <c r="B88">
        <f>B28+(8/0.017)*(B14*B51+B29*B50)</f>
        <v>-0.3185231669712152</v>
      </c>
      <c r="C88">
        <f>C28+(8/0.017)*(C14*C51+C29*C50)</f>
        <v>-0.05621743394614587</v>
      </c>
      <c r="D88">
        <f>D28+(8/0.017)*(D14*D51+D29*D50)</f>
        <v>-0.40379847637142197</v>
      </c>
      <c r="E88">
        <f>E28+(8/0.017)*(E14*E51+E29*E50)</f>
        <v>-0.3340786216729256</v>
      </c>
      <c r="F88">
        <f>F28+(8/0.017)*(F14*F51+F29*F50)</f>
        <v>-0.3348449628950226</v>
      </c>
    </row>
    <row r="89" spans="1:6" ht="12.75">
      <c r="A89" t="s">
        <v>88</v>
      </c>
      <c r="B89">
        <f>B29+(9/0.017)*(B15*B51+B30*B50)</f>
        <v>0.1063186704956073</v>
      </c>
      <c r="C89">
        <f>C29+(9/0.017)*(C15*C51+C30*C50)</f>
        <v>-0.0111692563946281</v>
      </c>
      <c r="D89">
        <f>D29+(9/0.017)*(D15*D51+D30*D50)</f>
        <v>-0.06723584355238105</v>
      </c>
      <c r="E89">
        <f>E29+(9/0.017)*(E15*E51+E30*E50)</f>
        <v>-0.021106842757139994</v>
      </c>
      <c r="F89">
        <f>F29+(9/0.017)*(F15*F51+F30*F50)</f>
        <v>0.12246487771630903</v>
      </c>
    </row>
    <row r="90" spans="1:6" ht="12.75">
      <c r="A90" t="s">
        <v>89</v>
      </c>
      <c r="B90">
        <f>B30+(10/0.017)*(B16*B51+B31*B50)</f>
        <v>0.1673059720224447</v>
      </c>
      <c r="C90">
        <f>C30+(10/0.017)*(C16*C51+C31*C50)</f>
        <v>0.08599200759042187</v>
      </c>
      <c r="D90">
        <f>D30+(10/0.017)*(D16*D51+D31*D50)</f>
        <v>0.03466450858882709</v>
      </c>
      <c r="E90">
        <f>E30+(10/0.017)*(E16*E51+E31*E50)</f>
        <v>-0.008697005662177765</v>
      </c>
      <c r="F90">
        <f>F30+(10/0.017)*(F16*F51+F31*F50)</f>
        <v>0.16352944204186562</v>
      </c>
    </row>
    <row r="91" spans="1:6" ht="12.75">
      <c r="A91" t="s">
        <v>90</v>
      </c>
      <c r="B91">
        <f>B31+(11/0.017)*(B17*B51+B32*B50)</f>
        <v>-0.051793812605867316</v>
      </c>
      <c r="C91">
        <f>C31+(11/0.017)*(C17*C51+C32*C50)</f>
        <v>-0.033455382411006936</v>
      </c>
      <c r="D91">
        <f>D31+(11/0.017)*(D17*D51+D32*D50)</f>
        <v>-0.034584813464185245</v>
      </c>
      <c r="E91">
        <f>E31+(11/0.017)*(E17*E51+E32*E50)</f>
        <v>0.024641959361154146</v>
      </c>
      <c r="F91">
        <f>F31+(11/0.017)*(F17*F51+F32*F50)</f>
        <v>0.01810103343120991</v>
      </c>
    </row>
    <row r="92" spans="1:6" ht="12.75">
      <c r="A92" t="s">
        <v>91</v>
      </c>
      <c r="B92">
        <f>B32+(12/0.017)*(B18*B51+B33*B50)</f>
        <v>-0.009522846767801851</v>
      </c>
      <c r="C92">
        <f>C32+(12/0.017)*(C18*C51+C33*C50)</f>
        <v>-0.00348278990068797</v>
      </c>
      <c r="D92">
        <f>D32+(12/0.017)*(D18*D51+D33*D50)</f>
        <v>0.004773808605610088</v>
      </c>
      <c r="E92">
        <f>E32+(12/0.017)*(E18*E51+E33*E50)</f>
        <v>-0.012402702240033809</v>
      </c>
      <c r="F92">
        <f>F32+(12/0.017)*(F18*F51+F33*F50)</f>
        <v>-0.0011054980391289656</v>
      </c>
    </row>
    <row r="93" spans="1:6" ht="12.75">
      <c r="A93" t="s">
        <v>92</v>
      </c>
      <c r="B93">
        <f>B33+(13/0.017)*(B19*B51+B34*B50)</f>
        <v>0.12348080628756153</v>
      </c>
      <c r="C93">
        <f>C33+(13/0.017)*(C19*C51+C34*C50)</f>
        <v>0.12330884355495986</v>
      </c>
      <c r="D93">
        <f>D33+(13/0.017)*(D19*D51+D34*D50)</f>
        <v>0.12270955064290237</v>
      </c>
      <c r="E93">
        <f>E33+(13/0.017)*(E19*E51+E34*E50)</f>
        <v>0.13338540331507176</v>
      </c>
      <c r="F93">
        <f>F33+(13/0.017)*(F19*F51+F34*F50)</f>
        <v>0.09744157699626681</v>
      </c>
    </row>
    <row r="94" spans="1:6" ht="12.75">
      <c r="A94" t="s">
        <v>93</v>
      </c>
      <c r="B94">
        <f>B34+(14/0.017)*(B20*B51+B35*B50)</f>
        <v>0.0004728589900191055</v>
      </c>
      <c r="C94">
        <f>C34+(14/0.017)*(C20*C51+C35*C50)</f>
        <v>0.002416842871890533</v>
      </c>
      <c r="D94">
        <f>D34+(14/0.017)*(D20*D51+D35*D50)</f>
        <v>0.00407143084054623</v>
      </c>
      <c r="E94">
        <f>E34+(14/0.017)*(E20*E51+E35*E50)</f>
        <v>0.004280779317651201</v>
      </c>
      <c r="F94">
        <f>F34+(14/0.017)*(F20*F51+F35*F50)</f>
        <v>-0.03666938500873966</v>
      </c>
    </row>
    <row r="95" spans="1:6" ht="12.75">
      <c r="A95" t="s">
        <v>94</v>
      </c>
      <c r="B95" s="49">
        <f>B35</f>
        <v>-0.003909479</v>
      </c>
      <c r="C95" s="49">
        <f>C35</f>
        <v>-0.0040693</v>
      </c>
      <c r="D95" s="49">
        <f>D35</f>
        <v>-0.004872185</v>
      </c>
      <c r="E95" s="49">
        <f>E35</f>
        <v>-0.006363624</v>
      </c>
      <c r="F95" s="49">
        <f>F35</f>
        <v>0.007399531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0.017393344284301757</v>
      </c>
      <c r="C103">
        <f>C63*10000/C62</f>
        <v>-3.364066940621406</v>
      </c>
      <c r="D103">
        <f>D63*10000/D62</f>
        <v>0.2700581751126357</v>
      </c>
      <c r="E103">
        <f>E63*10000/E62</f>
        <v>-0.9072273242585092</v>
      </c>
      <c r="F103">
        <f>F63*10000/F62</f>
        <v>-2.662839552617429</v>
      </c>
      <c r="G103">
        <f>AVERAGE(C103:E103)</f>
        <v>-1.3337453632557599</v>
      </c>
      <c r="H103">
        <f>STDEV(C103:E103)</f>
        <v>1.8542261370703375</v>
      </c>
      <c r="I103">
        <f>(B103*B4+C103*C4+D103*D4+E103*E4+F103*F4)/SUM(B4:F4)</f>
        <v>-1.3160184704272138</v>
      </c>
      <c r="K103">
        <f>(LN(H103)+LN(H123))/2-LN(K114*K115^3)</f>
        <v>-3.7499582425400346</v>
      </c>
    </row>
    <row r="104" spans="1:11" ht="12.75">
      <c r="A104" t="s">
        <v>68</v>
      </c>
      <c r="B104">
        <f>B64*10000/B62</f>
        <v>-0.7251347571389838</v>
      </c>
      <c r="C104">
        <f>C64*10000/C62</f>
        <v>-0.04958072136361753</v>
      </c>
      <c r="D104">
        <f>D64*10000/D62</f>
        <v>-0.4947813492298118</v>
      </c>
      <c r="E104">
        <f>E64*10000/E62</f>
        <v>-0.5048075317812517</v>
      </c>
      <c r="F104">
        <f>F64*10000/F62</f>
        <v>0.08845514235904303</v>
      </c>
      <c r="G104">
        <f>AVERAGE(C104:E104)</f>
        <v>-0.34972320079156033</v>
      </c>
      <c r="H104">
        <f>STDEV(C104:E104)</f>
        <v>0.25997934927990624</v>
      </c>
      <c r="I104">
        <f>(B104*B4+C104*C4+D104*D4+E104*E4+F104*F4)/SUM(B4:F4)</f>
        <v>-0.3455192133436854</v>
      </c>
      <c r="K104">
        <f>(LN(H104)+LN(H124))/2-LN(K114*K115^4)</f>
        <v>-3.75833708344839</v>
      </c>
    </row>
    <row r="105" spans="1:11" ht="12.75">
      <c r="A105" t="s">
        <v>69</v>
      </c>
      <c r="B105">
        <f>B65*10000/B62</f>
        <v>0.39295008883585364</v>
      </c>
      <c r="C105">
        <f>C65*10000/C62</f>
        <v>1.0092106987527636</v>
      </c>
      <c r="D105">
        <f>D65*10000/D62</f>
        <v>0.6119682188007902</v>
      </c>
      <c r="E105">
        <f>E65*10000/E62</f>
        <v>0.9875260794737026</v>
      </c>
      <c r="F105">
        <f>F65*10000/F62</f>
        <v>0.15362145163898033</v>
      </c>
      <c r="G105">
        <f>AVERAGE(C105:E105)</f>
        <v>0.8695683323424189</v>
      </c>
      <c r="H105">
        <f>STDEV(C105:E105)</f>
        <v>0.22335156043962198</v>
      </c>
      <c r="I105">
        <f>(B105*B4+C105*C4+D105*D4+E105*E4+F105*F4)/SUM(B4:F4)</f>
        <v>0.7049512448383028</v>
      </c>
      <c r="K105">
        <f>(LN(H105)+LN(H125))/2-LN(K114*K115^5)</f>
        <v>-4.128368291164556</v>
      </c>
    </row>
    <row r="106" spans="1:11" ht="12.75">
      <c r="A106" t="s">
        <v>70</v>
      </c>
      <c r="B106">
        <f>B66*10000/B62</f>
        <v>2.3909184152734015</v>
      </c>
      <c r="C106">
        <f>C66*10000/C62</f>
        <v>1.3607840448626223</v>
      </c>
      <c r="D106">
        <f>D66*10000/D62</f>
        <v>2.026947184519228</v>
      </c>
      <c r="E106">
        <f>E66*10000/E62</f>
        <v>1.1978621655865007</v>
      </c>
      <c r="F106">
        <f>F66*10000/F62</f>
        <v>13.106051182896007</v>
      </c>
      <c r="G106">
        <f>AVERAGE(C106:E106)</f>
        <v>1.528531131656117</v>
      </c>
      <c r="H106">
        <f>STDEV(C106:E106)</f>
        <v>0.43926052178684244</v>
      </c>
      <c r="I106">
        <f>(B106*B4+C106*C4+D106*D4+E106*E4+F106*F4)/SUM(B4:F4)</f>
        <v>3.1997574743393375</v>
      </c>
      <c r="K106">
        <f>(LN(H106)+LN(H126))/2-LN(K114*K115^6)</f>
        <v>-3.200506712488338</v>
      </c>
    </row>
    <row r="107" spans="1:11" ht="12.75">
      <c r="A107" t="s">
        <v>71</v>
      </c>
      <c r="B107">
        <f>B67*10000/B62</f>
        <v>0.018734296446022456</v>
      </c>
      <c r="C107">
        <f>C67*10000/C62</f>
        <v>-0.0665063250213002</v>
      </c>
      <c r="D107">
        <f>D67*10000/D62</f>
        <v>0.1308173258428064</v>
      </c>
      <c r="E107">
        <f>E67*10000/E62</f>
        <v>0.09818836051434798</v>
      </c>
      <c r="F107">
        <f>F67*10000/F62</f>
        <v>-0.04800974828367754</v>
      </c>
      <c r="G107">
        <f>AVERAGE(C107:E107)</f>
        <v>0.05416645377861806</v>
      </c>
      <c r="H107">
        <f>STDEV(C107:E107)</f>
        <v>0.1057714611890747</v>
      </c>
      <c r="I107">
        <f>(B107*B4+C107*C4+D107*D4+E107*E4+F107*F4)/SUM(B4:F4)</f>
        <v>0.035361136714698635</v>
      </c>
      <c r="K107">
        <f>(LN(H107)+LN(H127))/2-LN(K114*K115^7)</f>
        <v>-3.7126258788460684</v>
      </c>
    </row>
    <row r="108" spans="1:9" ht="12.75">
      <c r="A108" t="s">
        <v>72</v>
      </c>
      <c r="B108">
        <f>B68*10000/B62</f>
        <v>-0.008480985178510982</v>
      </c>
      <c r="C108">
        <f>C68*10000/C62</f>
        <v>0.04112851811248837</v>
      </c>
      <c r="D108">
        <f>D68*10000/D62</f>
        <v>-0.04591778711290291</v>
      </c>
      <c r="E108">
        <f>E68*10000/E62</f>
        <v>-0.08190948888564784</v>
      </c>
      <c r="F108">
        <f>F68*10000/F62</f>
        <v>0.05082245108644386</v>
      </c>
      <c r="G108">
        <f>AVERAGE(C108:E108)</f>
        <v>-0.02889958596202079</v>
      </c>
      <c r="H108">
        <f>STDEV(C108:E108)</f>
        <v>0.06325979899847349</v>
      </c>
      <c r="I108">
        <f>(B108*B4+C108*C4+D108*D4+E108*E4+F108*F4)/SUM(B4:F4)</f>
        <v>-0.015282355121857194</v>
      </c>
    </row>
    <row r="109" spans="1:9" ht="12.75">
      <c r="A109" t="s">
        <v>73</v>
      </c>
      <c r="B109">
        <f>B69*10000/B62</f>
        <v>-0.026528481253966837</v>
      </c>
      <c r="C109">
        <f>C69*10000/C62</f>
        <v>-0.08952808642236222</v>
      </c>
      <c r="D109">
        <f>D69*10000/D62</f>
        <v>-0.037773574683113015</v>
      </c>
      <c r="E109">
        <f>E69*10000/E62</f>
        <v>0.049397940573541285</v>
      </c>
      <c r="F109">
        <f>F69*10000/F62</f>
        <v>-0.09256081728971864</v>
      </c>
      <c r="G109">
        <f>AVERAGE(C109:E109)</f>
        <v>-0.025967906843977987</v>
      </c>
      <c r="H109">
        <f>STDEV(C109:E109)</f>
        <v>0.07021139928147435</v>
      </c>
      <c r="I109">
        <f>(B109*B4+C109*C4+D109*D4+E109*E4+F109*F4)/SUM(B4:F4)</f>
        <v>-0.03495045760217748</v>
      </c>
    </row>
    <row r="110" spans="1:11" ht="12.75">
      <c r="A110" t="s">
        <v>74</v>
      </c>
      <c r="B110">
        <f>B70*10000/B62</f>
        <v>-0.2454484148048262</v>
      </c>
      <c r="C110">
        <f>C70*10000/C62</f>
        <v>0.027342957922864165</v>
      </c>
      <c r="D110">
        <f>D70*10000/D62</f>
        <v>0.0019577217994589144</v>
      </c>
      <c r="E110">
        <f>E70*10000/E62</f>
        <v>-0.053619243181449026</v>
      </c>
      <c r="F110">
        <f>F70*10000/F62</f>
        <v>-0.37582173084115705</v>
      </c>
      <c r="G110">
        <f>AVERAGE(C110:E110)</f>
        <v>-0.008106187819708649</v>
      </c>
      <c r="H110">
        <f>STDEV(C110:E110)</f>
        <v>0.041408709343939865</v>
      </c>
      <c r="I110">
        <f>(B110*B4+C110*C4+D110*D4+E110*E4+F110*F4)/SUM(B4:F4)</f>
        <v>-0.09159812731318803</v>
      </c>
      <c r="K110">
        <f>EXP(AVERAGE(K103:K107))</f>
        <v>0.024478520954282972</v>
      </c>
    </row>
    <row r="111" spans="1:9" ht="12.75">
      <c r="A111" t="s">
        <v>75</v>
      </c>
      <c r="B111">
        <f>B71*10000/B62</f>
        <v>0.01395425361369592</v>
      </c>
      <c r="C111">
        <f>C71*10000/C62</f>
        <v>-0.010273540087670787</v>
      </c>
      <c r="D111">
        <f>D71*10000/D62</f>
        <v>-0.00394532981354379</v>
      </c>
      <c r="E111">
        <f>E71*10000/E62</f>
        <v>0.008953838283216053</v>
      </c>
      <c r="F111">
        <f>F71*10000/F62</f>
        <v>-0.0034939858829116416</v>
      </c>
      <c r="G111">
        <f>AVERAGE(C111:E111)</f>
        <v>-0.0017550105393328412</v>
      </c>
      <c r="H111">
        <f>STDEV(C111:E111)</f>
        <v>0.0097990378939234</v>
      </c>
      <c r="I111">
        <f>(B111*B4+C111*C4+D111*D4+E111*E4+F111*F4)/SUM(B4:F4)</f>
        <v>0.0002874572811525118</v>
      </c>
    </row>
    <row r="112" spans="1:9" ht="12.75">
      <c r="A112" t="s">
        <v>76</v>
      </c>
      <c r="B112">
        <f>B72*10000/B62</f>
        <v>-0.044856222405342275</v>
      </c>
      <c r="C112">
        <f>C72*10000/C62</f>
        <v>-0.03697334676540627</v>
      </c>
      <c r="D112">
        <f>D72*10000/D62</f>
        <v>-0.0491429237846152</v>
      </c>
      <c r="E112">
        <f>E72*10000/E62</f>
        <v>-0.04364414926720288</v>
      </c>
      <c r="F112">
        <f>F72*10000/F62</f>
        <v>-0.06732826723213076</v>
      </c>
      <c r="G112">
        <f>AVERAGE(C112:E112)</f>
        <v>-0.04325347327240812</v>
      </c>
      <c r="H112">
        <f>STDEV(C112:E112)</f>
        <v>0.006094187559166119</v>
      </c>
      <c r="I112">
        <f>(B112*B4+C112*C4+D112*D4+E112*E4+F112*F4)/SUM(B4:F4)</f>
        <v>-0.04669971033270706</v>
      </c>
    </row>
    <row r="113" spans="1:9" ht="12.75">
      <c r="A113" t="s">
        <v>77</v>
      </c>
      <c r="B113">
        <f>B73*10000/B62</f>
        <v>0.02992619114472147</v>
      </c>
      <c r="C113">
        <f>C73*10000/C62</f>
        <v>0.027167429652003347</v>
      </c>
      <c r="D113">
        <f>D73*10000/D62</f>
        <v>0.017088283048640313</v>
      </c>
      <c r="E113">
        <f>E73*10000/E62</f>
        <v>0.015287760208976512</v>
      </c>
      <c r="F113">
        <f>F73*10000/F62</f>
        <v>-0.020896227711903196</v>
      </c>
      <c r="G113">
        <f>AVERAGE(C113:E113)</f>
        <v>0.019847824303206724</v>
      </c>
      <c r="H113">
        <f>STDEV(C113:E113)</f>
        <v>0.006402572722791747</v>
      </c>
      <c r="I113">
        <f>(B113*B4+C113*C4+D113*D4+E113*E4+F113*F4)/SUM(B4:F4)</f>
        <v>0.0158668899422394</v>
      </c>
    </row>
    <row r="114" spans="1:11" ht="12.75">
      <c r="A114" t="s">
        <v>78</v>
      </c>
      <c r="B114">
        <f>B74*10000/B62</f>
        <v>-0.2022377266018802</v>
      </c>
      <c r="C114">
        <f>C74*10000/C62</f>
        <v>-0.20154678252599073</v>
      </c>
      <c r="D114">
        <f>D74*10000/D62</f>
        <v>-0.20638405329628426</v>
      </c>
      <c r="E114">
        <f>E74*10000/E62</f>
        <v>-0.19906196454439945</v>
      </c>
      <c r="F114">
        <f>F74*10000/F62</f>
        <v>-0.13408673995042417</v>
      </c>
      <c r="G114">
        <f>AVERAGE(C114:E114)</f>
        <v>-0.20233093345555817</v>
      </c>
      <c r="H114">
        <f>STDEV(C114:E114)</f>
        <v>0.0037234950561084463</v>
      </c>
      <c r="I114">
        <f>(B114*B4+C114*C4+D114*D4+E114*E4+F114*F4)/SUM(B4:F4)</f>
        <v>-0.19320154045169838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-0.007732599276996853</v>
      </c>
      <c r="C115">
        <f>C75*10000/C62</f>
        <v>-0.001679363644326365</v>
      </c>
      <c r="D115">
        <f>D75*10000/D62</f>
        <v>-0.009422937831405886</v>
      </c>
      <c r="E115">
        <f>E75*10000/E62</f>
        <v>-0.009901418787338042</v>
      </c>
      <c r="F115">
        <f>F75*10000/F62</f>
        <v>-0.004067971286225454</v>
      </c>
      <c r="G115">
        <f>AVERAGE(C115:E115)</f>
        <v>-0.007001240087690097</v>
      </c>
      <c r="H115">
        <f>STDEV(C115:E115)</f>
        <v>0.00461508533671045</v>
      </c>
      <c r="I115">
        <f>(B115*B4+C115*C4+D115*D4+E115*E4+F115*F4)/SUM(B4:F4)</f>
        <v>-0.006714395223747743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8.061314905672686</v>
      </c>
      <c r="C122">
        <f>C82*10000/C62</f>
        <v>-5.9035242431486274</v>
      </c>
      <c r="D122">
        <f>D82*10000/D62</f>
        <v>12.138112953433248</v>
      </c>
      <c r="E122">
        <f>E82*10000/E62</f>
        <v>-5.072526481529118</v>
      </c>
      <c r="F122">
        <f>F82*10000/F62</f>
        <v>-12.396188331266211</v>
      </c>
      <c r="G122">
        <f>AVERAGE(C122:E122)</f>
        <v>0.3873540762518344</v>
      </c>
      <c r="H122">
        <f>STDEV(C122:E122)</f>
        <v>10.18493446037811</v>
      </c>
      <c r="I122">
        <f>(B122*B4+C122*C4+D122*D4+E122*E4+F122*F4)/SUM(B4:F4)</f>
        <v>-0.2108328167004932</v>
      </c>
    </row>
    <row r="123" spans="1:9" ht="12.75">
      <c r="A123" t="s">
        <v>82</v>
      </c>
      <c r="B123">
        <f>B83*10000/B62</f>
        <v>1.2898938922907648</v>
      </c>
      <c r="C123">
        <f>C83*10000/C62</f>
        <v>-0.9880007332679379</v>
      </c>
      <c r="D123">
        <f>D83*10000/D62</f>
        <v>-0.3948017352899833</v>
      </c>
      <c r="E123">
        <f>E83*10000/E62</f>
        <v>-1.7847983614105458</v>
      </c>
      <c r="F123">
        <f>F83*10000/F62</f>
        <v>8.82886463491577</v>
      </c>
      <c r="G123">
        <f>AVERAGE(C123:E123)</f>
        <v>-1.0558669433228223</v>
      </c>
      <c r="H123">
        <f>STDEV(C123:E123)</f>
        <v>0.6974790477190317</v>
      </c>
      <c r="I123">
        <f>(B123*B4+C123*C4+D123*D4+E123*E4+F123*F4)/SUM(B4:F4)</f>
        <v>0.6041383921774103</v>
      </c>
    </row>
    <row r="124" spans="1:9" ht="12.75">
      <c r="A124" t="s">
        <v>83</v>
      </c>
      <c r="B124">
        <f>B84*10000/B62</f>
        <v>-2.474488022574302</v>
      </c>
      <c r="C124">
        <f>C84*10000/C62</f>
        <v>0.8253773414598824</v>
      </c>
      <c r="D124">
        <f>D84*10000/D62</f>
        <v>-2.096618080814113</v>
      </c>
      <c r="E124">
        <f>E84*10000/E62</f>
        <v>-1.218341841965174</v>
      </c>
      <c r="F124">
        <f>F84*10000/F62</f>
        <v>-3.0719538946832143</v>
      </c>
      <c r="G124">
        <f>AVERAGE(C124:E124)</f>
        <v>-0.8298608604398016</v>
      </c>
      <c r="H124">
        <f>STDEV(C124:E124)</f>
        <v>1.4992339432866153</v>
      </c>
      <c r="I124">
        <f>(B124*B4+C124*C4+D124*D4+E124*E4+F124*F4)/SUM(B4:F4)</f>
        <v>-1.367190040224753</v>
      </c>
    </row>
    <row r="125" spans="1:9" ht="12.75">
      <c r="A125" t="s">
        <v>84</v>
      </c>
      <c r="B125">
        <f>B85*10000/B62</f>
        <v>0.0881009031606065</v>
      </c>
      <c r="C125">
        <f>C85*10000/C62</f>
        <v>-0.31210261074881124</v>
      </c>
      <c r="D125">
        <f>D85*10000/D62</f>
        <v>-0.4328323933276727</v>
      </c>
      <c r="E125">
        <f>E85*10000/E62</f>
        <v>-0.8018653969966526</v>
      </c>
      <c r="F125">
        <f>F85*10000/F62</f>
        <v>-0.7372865603281863</v>
      </c>
      <c r="G125">
        <f>AVERAGE(C125:E125)</f>
        <v>-0.5156001336910455</v>
      </c>
      <c r="H125">
        <f>STDEV(C125:E125)</f>
        <v>0.25515636545451137</v>
      </c>
      <c r="I125">
        <f>(B125*B4+C125*C4+D125*D4+E125*E4+F125*F4)/SUM(B4:F4)</f>
        <v>-0.45774638087745945</v>
      </c>
    </row>
    <row r="126" spans="1:9" ht="12.75">
      <c r="A126" t="s">
        <v>85</v>
      </c>
      <c r="B126">
        <f>B86*10000/B62</f>
        <v>1.5819553726371247</v>
      </c>
      <c r="C126">
        <f>C86*10000/C62</f>
        <v>0.4478674082416459</v>
      </c>
      <c r="D126">
        <f>D86*10000/D62</f>
        <v>0.9531175083861925</v>
      </c>
      <c r="E126">
        <f>E86*10000/E62</f>
        <v>0.7513974917428602</v>
      </c>
      <c r="F126">
        <f>F86*10000/F62</f>
        <v>0.9942513125353649</v>
      </c>
      <c r="G126">
        <f>AVERAGE(C126:E126)</f>
        <v>0.7174608027902328</v>
      </c>
      <c r="H126">
        <f>STDEV(C126:E126)</f>
        <v>0.25432890135967484</v>
      </c>
      <c r="I126">
        <f>(B126*B4+C126*C4+D126*D4+E126*E4+F126*F4)/SUM(B4:F4)</f>
        <v>0.8795920862069017</v>
      </c>
    </row>
    <row r="127" spans="1:9" ht="12.75">
      <c r="A127" t="s">
        <v>86</v>
      </c>
      <c r="B127">
        <f>B87*10000/B62</f>
        <v>0.03853119549848034</v>
      </c>
      <c r="C127">
        <f>C87*10000/C62</f>
        <v>0.04807970143499592</v>
      </c>
      <c r="D127">
        <f>D87*10000/D62</f>
        <v>0.08871125661815835</v>
      </c>
      <c r="E127">
        <f>E87*10000/E62</f>
        <v>0.26661370931022277</v>
      </c>
      <c r="F127">
        <f>F87*10000/F62</f>
        <v>0.14960791179412</v>
      </c>
      <c r="G127">
        <f>AVERAGE(C127:E127)</f>
        <v>0.13446822245445902</v>
      </c>
      <c r="H127">
        <f>STDEV(C127:E127)</f>
        <v>0.11623060307600021</v>
      </c>
      <c r="I127">
        <f>(B127*B4+C127*C4+D127*D4+E127*E4+F127*F4)/SUM(B4:F4)</f>
        <v>0.12258832286424366</v>
      </c>
    </row>
    <row r="128" spans="1:9" ht="12.75">
      <c r="A128" t="s">
        <v>87</v>
      </c>
      <c r="B128">
        <f>B88*10000/B62</f>
        <v>-0.31852313718909114</v>
      </c>
      <c r="C128">
        <f>C88*10000/C62</f>
        <v>-0.056217288138440305</v>
      </c>
      <c r="D128">
        <f>D88*10000/D62</f>
        <v>-0.40379834058860475</v>
      </c>
      <c r="E128">
        <f>E88*10000/E62</f>
        <v>-0.3340790868649756</v>
      </c>
      <c r="F128">
        <f>F88*10000/F62</f>
        <v>-0.33484720890803293</v>
      </c>
      <c r="G128">
        <f>AVERAGE(C128:E128)</f>
        <v>-0.26469823853067354</v>
      </c>
      <c r="H128">
        <f>STDEV(C128:E128)</f>
        <v>0.18388426684271164</v>
      </c>
      <c r="I128">
        <f>(B128*B4+C128*C4+D128*D4+E128*E4+F128*F4)/SUM(B4:F4)</f>
        <v>-0.281820110237022</v>
      </c>
    </row>
    <row r="129" spans="1:9" ht="12.75">
      <c r="A129" t="s">
        <v>88</v>
      </c>
      <c r="B129">
        <f>B89*10000/B62</f>
        <v>0.10631866055474219</v>
      </c>
      <c r="C129">
        <f>C89*10000/C62</f>
        <v>-0.011169227425613801</v>
      </c>
      <c r="D129">
        <f>D89*10000/D62</f>
        <v>-0.06723582094339961</v>
      </c>
      <c r="E129">
        <f>E89*10000/E62</f>
        <v>-0.021106872147633172</v>
      </c>
      <c r="F129">
        <f>F89*10000/F62</f>
        <v>0.12246569916425999</v>
      </c>
      <c r="G129">
        <f>AVERAGE(C129:E129)</f>
        <v>-0.03317064017221553</v>
      </c>
      <c r="H129">
        <f>STDEV(C129:E129)</f>
        <v>0.029916828063572466</v>
      </c>
      <c r="I129">
        <f>(B129*B4+C129*C4+D129*D4+E129*E4+F129*F4)/SUM(B4:F4)</f>
        <v>0.007830254881783294</v>
      </c>
    </row>
    <row r="130" spans="1:9" ht="12.75">
      <c r="A130" t="s">
        <v>89</v>
      </c>
      <c r="B130">
        <f>B90*10000/B62</f>
        <v>0.1673059563792271</v>
      </c>
      <c r="C130">
        <f>C90*10000/C62</f>
        <v>0.08599178455823339</v>
      </c>
      <c r="D130">
        <f>D90*10000/D62</f>
        <v>0.0346644969324071</v>
      </c>
      <c r="E130">
        <f>E90*10000/E62</f>
        <v>-0.008697017772434543</v>
      </c>
      <c r="F130">
        <f>F90*10000/F62</f>
        <v>0.16353053893533903</v>
      </c>
      <c r="G130">
        <f>AVERAGE(C130:E130)</f>
        <v>0.037319754572735314</v>
      </c>
      <c r="H130">
        <f>STDEV(C130:E130)</f>
        <v>0.04740021219948775</v>
      </c>
      <c r="I130">
        <f>(B130*B4+C130*C4+D130*D4+E130*E4+F130*F4)/SUM(B4:F4)</f>
        <v>0.0730131529878312</v>
      </c>
    </row>
    <row r="131" spans="1:9" ht="12.75">
      <c r="A131" t="s">
        <v>90</v>
      </c>
      <c r="B131">
        <f>B91*10000/B62</f>
        <v>-0.05179380776311202</v>
      </c>
      <c r="C131">
        <f>C91*10000/C62</f>
        <v>-0.033455295639836395</v>
      </c>
      <c r="D131">
        <f>D91*10000/D62</f>
        <v>-0.03458480183456383</v>
      </c>
      <c r="E131">
        <f>E91*10000/E62</f>
        <v>0.024641993674165658</v>
      </c>
      <c r="F131">
        <f>F91*10000/F62</f>
        <v>0.018101154846076765</v>
      </c>
      <c r="G131">
        <f>AVERAGE(C131:E131)</f>
        <v>-0.014466034600078193</v>
      </c>
      <c r="H131">
        <f>STDEV(C131:E131)</f>
        <v>0.03387325423819321</v>
      </c>
      <c r="I131">
        <f>(B131*B4+C131*C4+D131*D4+E131*E4+F131*F4)/SUM(B4:F4)</f>
        <v>-0.015523022413259546</v>
      </c>
    </row>
    <row r="132" spans="1:9" ht="12.75">
      <c r="A132" t="s">
        <v>91</v>
      </c>
      <c r="B132">
        <f>B92*10000/B62</f>
        <v>-0.009522845877409463</v>
      </c>
      <c r="C132">
        <f>C92*10000/C62</f>
        <v>-0.0034827808675897166</v>
      </c>
      <c r="D132">
        <f>D92*10000/D62</f>
        <v>0.004773807000350982</v>
      </c>
      <c r="E132">
        <f>E92*10000/E62</f>
        <v>-0.012402719510335187</v>
      </c>
      <c r="F132">
        <f>F92*10000/F62</f>
        <v>-0.0011055054543905162</v>
      </c>
      <c r="G132">
        <f>AVERAGE(C132:E132)</f>
        <v>-0.003703897792524641</v>
      </c>
      <c r="H132">
        <f>STDEV(C132:E132)</f>
        <v>0.008590397852483068</v>
      </c>
      <c r="I132">
        <f>(B132*B4+C132*C4+D132*D4+E132*E4+F132*F4)/SUM(B4:F4)</f>
        <v>-0.0042007920316498295</v>
      </c>
    </row>
    <row r="133" spans="1:9" ht="12.75">
      <c r="A133" t="s">
        <v>92</v>
      </c>
      <c r="B133">
        <f>B93*10000/B62</f>
        <v>0.12348079474202552</v>
      </c>
      <c r="C133">
        <f>C93*10000/C62</f>
        <v>0.12330852373638594</v>
      </c>
      <c r="D133">
        <f>D93*10000/D62</f>
        <v>0.12270950938012042</v>
      </c>
      <c r="E133">
        <f>E93*10000/E62</f>
        <v>0.13338558904928277</v>
      </c>
      <c r="F133">
        <f>F93*10000/F62</f>
        <v>0.09744223059740743</v>
      </c>
      <c r="G133">
        <f>AVERAGE(C133:E133)</f>
        <v>0.12646787405526305</v>
      </c>
      <c r="H133">
        <f>STDEV(C133:E133)</f>
        <v>0.005998398961690442</v>
      </c>
      <c r="I133">
        <f>(B133*B4+C133*C4+D133*D4+E133*E4+F133*F4)/SUM(B4:F4)</f>
        <v>0.1221583498832461</v>
      </c>
    </row>
    <row r="134" spans="1:9" ht="12.75">
      <c r="A134" t="s">
        <v>93</v>
      </c>
      <c r="B134">
        <f>B94*10000/B62</f>
        <v>0.0004728589458064812</v>
      </c>
      <c r="C134">
        <f>C94*10000/C62</f>
        <v>0.002416836603473618</v>
      </c>
      <c r="D134">
        <f>D94*10000/D62</f>
        <v>0.004071429471471352</v>
      </c>
      <c r="E134">
        <f>E94*10000/E62</f>
        <v>0.004280785278477118</v>
      </c>
      <c r="F134">
        <f>F94*10000/F62</f>
        <v>-0.03666963097306625</v>
      </c>
      <c r="G134">
        <f>AVERAGE(C134:E134)</f>
        <v>0.0035896837844740293</v>
      </c>
      <c r="H134">
        <f>STDEV(C134:E134)</f>
        <v>0.0010210951698873196</v>
      </c>
      <c r="I134">
        <f>(B134*B4+C134*C4+D134*D4+E134*E4+F134*F4)/SUM(B4:F4)</f>
        <v>-0.0022393876574139083</v>
      </c>
    </row>
    <row r="135" spans="1:9" ht="12.75">
      <c r="A135" t="s">
        <v>94</v>
      </c>
      <c r="B135">
        <f>B95*10000/B62</f>
        <v>-0.003909478634461162</v>
      </c>
      <c r="C135">
        <f>C95*10000/C62</f>
        <v>-0.004069289445706525</v>
      </c>
      <c r="D135">
        <f>D95*10000/D62</f>
        <v>-0.004872183361660472</v>
      </c>
      <c r="E135">
        <f>E95*10000/E62</f>
        <v>-0.006363632861109637</v>
      </c>
      <c r="F135">
        <f>F95*10000/F62</f>
        <v>0.007399580633247437</v>
      </c>
      <c r="G135">
        <f>AVERAGE(C135:E135)</f>
        <v>-0.005101701889492212</v>
      </c>
      <c r="H135">
        <f>STDEV(C135:E135)</f>
        <v>0.0011642645716994217</v>
      </c>
      <c r="I135">
        <f>(B135*B4+C135*C4+D135*D4+E135*E4+F135*F4)/SUM(B4:F4)</f>
        <v>-0.003259123523617653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2005-01-10T15:14:07Z</cp:lastPrinted>
  <dcterms:created xsi:type="dcterms:W3CDTF">2005-01-10T15:14:07Z</dcterms:created>
  <dcterms:modified xsi:type="dcterms:W3CDTF">2005-01-10T16:44:17Z</dcterms:modified>
  <cp:category/>
  <cp:version/>
  <cp:contentType/>
  <cp:contentStatus/>
</cp:coreProperties>
</file>