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<sst xmlns="http://schemas.openxmlformats.org/spreadsheetml/2006/main" count="204" uniqueCount="98">
  <si>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10/01/2005       06:56:02</t>
  </si>
  <si>
    <t>LISSNER</t>
  </si>
  <si>
    <t>HCMQAP454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</si>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</sst>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9341006"/>
        <c:axId val="18524735"/>
      </c:lineChart>
      <c:catAx>
        <c:axId val="393410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24735"/>
        <c:crosses val="autoZero"/>
        <c:auto val="1"/>
        <c:lblOffset val="100"/>
        <c:noMultiLvlLbl val="0"/>
      </c:catAx>
      <c:valAx>
        <c:axId val="18524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34100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-0.003756</v>
      </c>
      <c r="D4" s="12">
        <v>-0.003754</v>
      </c>
      <c r="E4" s="12">
        <v>-0.003755</v>
      </c>
      <c r="F4" s="24">
        <v>-0.002085</v>
      </c>
      <c r="G4" s="34">
        <v>-0.011705</v>
      </c>
    </row>
    <row r="5" spans="1:7" ht="12.75" thickBot="1">
      <c r="A5" s="44" t="s">
        <v>13</v>
      </c>
      <c r="B5" s="45">
        <v>1.47077</v>
      </c>
      <c r="C5" s="46">
        <v>0.526939</v>
      </c>
      <c r="D5" s="46">
        <v>-0.08366</v>
      </c>
      <c r="E5" s="46">
        <v>-1.029481</v>
      </c>
      <c r="F5" s="47">
        <v>-0.605158</v>
      </c>
      <c r="G5" s="48">
        <v>5.882822</v>
      </c>
    </row>
    <row r="6" spans="1:7" ht="12.75" thickTop="1">
      <c r="A6" s="6" t="s">
        <v>14</v>
      </c>
      <c r="B6" s="39">
        <v>12.24606</v>
      </c>
      <c r="C6" s="40">
        <v>8.635727</v>
      </c>
      <c r="D6" s="40">
        <v>59.71903</v>
      </c>
      <c r="E6" s="40">
        <v>-71.07271</v>
      </c>
      <c r="F6" s="41">
        <v>-8.256703</v>
      </c>
      <c r="G6" s="42">
        <v>0.008707538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1.741101</v>
      </c>
      <c r="C8" s="13">
        <v>-1.282451</v>
      </c>
      <c r="D8" s="13">
        <v>-0.7134917</v>
      </c>
      <c r="E8" s="13">
        <v>-0.6106207</v>
      </c>
      <c r="F8" s="25">
        <v>-5.070241</v>
      </c>
      <c r="G8" s="35">
        <v>-1.05272</v>
      </c>
    </row>
    <row r="9" spans="1:7" ht="12">
      <c r="A9" s="20" t="s">
        <v>17</v>
      </c>
      <c r="B9" s="29">
        <v>-0.503267</v>
      </c>
      <c r="C9" s="13">
        <v>-0.04577263</v>
      </c>
      <c r="D9" s="13">
        <v>-0.1391485</v>
      </c>
      <c r="E9" s="13">
        <v>0.2963769</v>
      </c>
      <c r="F9" s="25">
        <v>-1.954477</v>
      </c>
      <c r="G9" s="35">
        <v>-0.3071354</v>
      </c>
    </row>
    <row r="10" spans="1:7" ht="12">
      <c r="A10" s="20" t="s">
        <v>18</v>
      </c>
      <c r="B10" s="29">
        <v>-0.5636596</v>
      </c>
      <c r="C10" s="13">
        <v>0.09043384</v>
      </c>
      <c r="D10" s="13">
        <v>0.4169949</v>
      </c>
      <c r="E10" s="13">
        <v>0.3007096</v>
      </c>
      <c r="F10" s="25">
        <v>0.13416</v>
      </c>
      <c r="G10" s="35">
        <v>0.1308311</v>
      </c>
    </row>
    <row r="11" spans="1:7" ht="12">
      <c r="A11" s="21" t="s">
        <v>19</v>
      </c>
      <c r="B11" s="31">
        <v>2.590329</v>
      </c>
      <c r="C11" s="15">
        <v>1.258866</v>
      </c>
      <c r="D11" s="15">
        <v>2.211173</v>
      </c>
      <c r="E11" s="15">
        <v>0.9795189</v>
      </c>
      <c r="F11" s="27">
        <v>13.76834</v>
      </c>
      <c r="G11" s="37">
        <v>3.28457</v>
      </c>
    </row>
    <row r="12" spans="1:7" ht="12">
      <c r="A12" s="20" t="s">
        <v>20</v>
      </c>
      <c r="B12" s="29">
        <v>0.2084622</v>
      </c>
      <c r="C12" s="13">
        <v>-0.03551132</v>
      </c>
      <c r="D12" s="13">
        <v>0.07170873</v>
      </c>
      <c r="E12" s="13">
        <v>-0.07143072</v>
      </c>
      <c r="F12" s="25">
        <v>0.02077357</v>
      </c>
      <c r="G12" s="35">
        <v>0.02443463</v>
      </c>
    </row>
    <row r="13" spans="1:7" ht="12">
      <c r="A13" s="20" t="s">
        <v>21</v>
      </c>
      <c r="B13" s="29">
        <v>-0.04552321</v>
      </c>
      <c r="C13" s="13">
        <v>-0.1645414</v>
      </c>
      <c r="D13" s="13">
        <v>-0.02707409</v>
      </c>
      <c r="E13" s="13">
        <v>0.002272921</v>
      </c>
      <c r="F13" s="25">
        <v>-0.00104103</v>
      </c>
      <c r="G13" s="35">
        <v>-0.0522842</v>
      </c>
    </row>
    <row r="14" spans="1:7" ht="12">
      <c r="A14" s="20" t="s">
        <v>22</v>
      </c>
      <c r="B14" s="29">
        <v>-0.2207211</v>
      </c>
      <c r="C14" s="13">
        <v>-0.09964762</v>
      </c>
      <c r="D14" s="13">
        <v>-0.03950034</v>
      </c>
      <c r="E14" s="13">
        <v>-0.1295619</v>
      </c>
      <c r="F14" s="25">
        <v>0.04647116</v>
      </c>
      <c r="G14" s="35">
        <v>-0.09036882</v>
      </c>
    </row>
    <row r="15" spans="1:7" ht="12">
      <c r="A15" s="21" t="s">
        <v>23</v>
      </c>
      <c r="B15" s="31">
        <v>-0.2798084</v>
      </c>
      <c r="C15" s="15">
        <v>-0.06317965</v>
      </c>
      <c r="D15" s="15">
        <v>-0.01459629</v>
      </c>
      <c r="E15" s="15">
        <v>-0.1025662</v>
      </c>
      <c r="F15" s="27">
        <v>-0.3597697</v>
      </c>
      <c r="G15" s="37">
        <v>-0.1319306</v>
      </c>
    </row>
    <row r="16" spans="1:7" ht="12">
      <c r="A16" s="20" t="s">
        <v>24</v>
      </c>
      <c r="B16" s="29">
        <v>0.05026813</v>
      </c>
      <c r="C16" s="13">
        <v>0.006910602</v>
      </c>
      <c r="D16" s="13">
        <v>0.009283241</v>
      </c>
      <c r="E16" s="13">
        <v>-0.01517331</v>
      </c>
      <c r="F16" s="25">
        <v>0.01354748</v>
      </c>
      <c r="G16" s="35">
        <v>0.009324192</v>
      </c>
    </row>
    <row r="17" spans="1:7" ht="12">
      <c r="A17" s="20" t="s">
        <v>25</v>
      </c>
      <c r="B17" s="29">
        <v>-0.05594935</v>
      </c>
      <c r="C17" s="13">
        <v>-0.03980467</v>
      </c>
      <c r="D17" s="13">
        <v>-0.04448023</v>
      </c>
      <c r="E17" s="13">
        <v>-0.05310209</v>
      </c>
      <c r="F17" s="25">
        <v>-0.05487039</v>
      </c>
      <c r="G17" s="35">
        <v>-0.04847747</v>
      </c>
    </row>
    <row r="18" spans="1:7" ht="12">
      <c r="A18" s="20" t="s">
        <v>26</v>
      </c>
      <c r="B18" s="29">
        <v>-0.009167268</v>
      </c>
      <c r="C18" s="13">
        <v>0.00970753</v>
      </c>
      <c r="D18" s="13">
        <v>-0.003635518</v>
      </c>
      <c r="E18" s="13">
        <v>0.0183149</v>
      </c>
      <c r="F18" s="25">
        <v>-0.02418436</v>
      </c>
      <c r="G18" s="35">
        <v>0.001297479</v>
      </c>
    </row>
    <row r="19" spans="1:7" ht="12">
      <c r="A19" s="21" t="s">
        <v>27</v>
      </c>
      <c r="B19" s="31">
        <v>-0.2104607</v>
      </c>
      <c r="C19" s="15">
        <v>-0.1927662</v>
      </c>
      <c r="D19" s="15">
        <v>-0.214023</v>
      </c>
      <c r="E19" s="15">
        <v>-0.195422</v>
      </c>
      <c r="F19" s="27">
        <v>-0.1579304</v>
      </c>
      <c r="G19" s="37">
        <v>-0.1964216</v>
      </c>
    </row>
    <row r="20" spans="1:7" ht="12.75" thickBot="1">
      <c r="A20" s="44" t="s">
        <v>28</v>
      </c>
      <c r="B20" s="45">
        <v>0.006007666</v>
      </c>
      <c r="C20" s="46">
        <v>-0.0003885039</v>
      </c>
      <c r="D20" s="46">
        <v>-0.008255565</v>
      </c>
      <c r="E20" s="46">
        <v>-0.003740701</v>
      </c>
      <c r="F20" s="47">
        <v>-0.001550797</v>
      </c>
      <c r="G20" s="48">
        <v>-0.002317078</v>
      </c>
    </row>
    <row r="21" spans="1:7" ht="12.75" thickTop="1">
      <c r="A21" s="6" t="s">
        <v>29</v>
      </c>
      <c r="B21" s="39">
        <v>-4.82789</v>
      </c>
      <c r="C21" s="40">
        <v>83.18261</v>
      </c>
      <c r="D21" s="40">
        <v>-41.86539</v>
      </c>
      <c r="E21" s="40">
        <v>15.03375</v>
      </c>
      <c r="F21" s="41">
        <v>-96.21254</v>
      </c>
      <c r="G21" s="43">
        <v>0.01296042</v>
      </c>
    </row>
    <row r="22" spans="1:7" ht="12">
      <c r="A22" s="20" t="s">
        <v>30</v>
      </c>
      <c r="B22" s="29">
        <v>29.41549</v>
      </c>
      <c r="C22" s="13">
        <v>10.53878</v>
      </c>
      <c r="D22" s="13">
        <v>-1.673193</v>
      </c>
      <c r="E22" s="13">
        <v>-20.58964</v>
      </c>
      <c r="F22" s="25">
        <v>-12.10316</v>
      </c>
      <c r="G22" s="36">
        <v>0</v>
      </c>
    </row>
    <row r="23" spans="1:7" ht="12">
      <c r="A23" s="20" t="s">
        <v>31</v>
      </c>
      <c r="B23" s="29">
        <v>-1.685596</v>
      </c>
      <c r="C23" s="13">
        <v>0.693954</v>
      </c>
      <c r="D23" s="13">
        <v>-0.3528644</v>
      </c>
      <c r="E23" s="13">
        <v>-1.895496</v>
      </c>
      <c r="F23" s="25">
        <v>4.7881</v>
      </c>
      <c r="G23" s="35">
        <v>0.02194326</v>
      </c>
    </row>
    <row r="24" spans="1:7" ht="12">
      <c r="A24" s="20" t="s">
        <v>32</v>
      </c>
      <c r="B24" s="29">
        <v>1.738803</v>
      </c>
      <c r="C24" s="13">
        <v>3.816948</v>
      </c>
      <c r="D24" s="13">
        <v>0.1692348</v>
      </c>
      <c r="E24" s="13">
        <v>0.2740748</v>
      </c>
      <c r="F24" s="25">
        <v>0.7293072</v>
      </c>
      <c r="G24" s="35">
        <v>1.37409</v>
      </c>
    </row>
    <row r="25" spans="1:7" ht="12">
      <c r="A25" s="20" t="s">
        <v>33</v>
      </c>
      <c r="B25" s="29">
        <v>-1.065455</v>
      </c>
      <c r="C25" s="13">
        <v>0.6671977</v>
      </c>
      <c r="D25" s="13">
        <v>-0.01230268</v>
      </c>
      <c r="E25" s="13">
        <v>-0.5024351</v>
      </c>
      <c r="F25" s="25">
        <v>-2.881581</v>
      </c>
      <c r="G25" s="35">
        <v>-0.502374</v>
      </c>
    </row>
    <row r="26" spans="1:7" ht="12">
      <c r="A26" s="21" t="s">
        <v>34</v>
      </c>
      <c r="B26" s="31">
        <v>0.5360922</v>
      </c>
      <c r="C26" s="15">
        <v>0.1544704</v>
      </c>
      <c r="D26" s="15">
        <v>-0.3783419</v>
      </c>
      <c r="E26" s="15">
        <v>-0.3981092</v>
      </c>
      <c r="F26" s="27">
        <v>1.476236</v>
      </c>
      <c r="G26" s="37">
        <v>0.1253359</v>
      </c>
    </row>
    <row r="27" spans="1:7" ht="12">
      <c r="A27" s="20" t="s">
        <v>35</v>
      </c>
      <c r="B27" s="29">
        <v>0.3202221</v>
      </c>
      <c r="C27" s="13">
        <v>-0.05419957</v>
      </c>
      <c r="D27" s="13">
        <v>0.2330168</v>
      </c>
      <c r="E27" s="13">
        <v>0.09048884</v>
      </c>
      <c r="F27" s="25">
        <v>-0.1649632</v>
      </c>
      <c r="G27" s="35">
        <v>0.08904925</v>
      </c>
    </row>
    <row r="28" spans="1:7" ht="12">
      <c r="A28" s="20" t="s">
        <v>36</v>
      </c>
      <c r="B28" s="29">
        <v>0.1396417</v>
      </c>
      <c r="C28" s="13">
        <v>0.3703706</v>
      </c>
      <c r="D28" s="13">
        <v>-0.03562389</v>
      </c>
      <c r="E28" s="13">
        <v>-0.341138</v>
      </c>
      <c r="F28" s="25">
        <v>-0.1186909</v>
      </c>
      <c r="G28" s="35">
        <v>0.002814846</v>
      </c>
    </row>
    <row r="29" spans="1:7" ht="12">
      <c r="A29" s="20" t="s">
        <v>37</v>
      </c>
      <c r="B29" s="29">
        <v>0.00525522</v>
      </c>
      <c r="C29" s="13">
        <v>0.00255066</v>
      </c>
      <c r="D29" s="13">
        <v>-0.024358</v>
      </c>
      <c r="E29" s="13">
        <v>0.1237714</v>
      </c>
      <c r="F29" s="25">
        <v>-0.1444457</v>
      </c>
      <c r="G29" s="35">
        <v>0.005989925</v>
      </c>
    </row>
    <row r="30" spans="1:7" ht="12">
      <c r="A30" s="21" t="s">
        <v>38</v>
      </c>
      <c r="B30" s="31">
        <v>0.03459612</v>
      </c>
      <c r="C30" s="15">
        <v>0.03658346</v>
      </c>
      <c r="D30" s="15">
        <v>0.02926873</v>
      </c>
      <c r="E30" s="15">
        <v>-0.1003238</v>
      </c>
      <c r="F30" s="27">
        <v>0.1942361</v>
      </c>
      <c r="G30" s="37">
        <v>0.02264673</v>
      </c>
    </row>
    <row r="31" spans="1:7" ht="12">
      <c r="A31" s="20" t="s">
        <v>39</v>
      </c>
      <c r="B31" s="29">
        <v>0.01812183</v>
      </c>
      <c r="C31" s="13">
        <v>-0.01557845</v>
      </c>
      <c r="D31" s="13">
        <v>0.02381751</v>
      </c>
      <c r="E31" s="13">
        <v>0.02319163</v>
      </c>
      <c r="F31" s="25">
        <v>0.008588173</v>
      </c>
      <c r="G31" s="35">
        <v>0.01132896</v>
      </c>
    </row>
    <row r="32" spans="1:7" ht="12">
      <c r="A32" s="20" t="s">
        <v>40</v>
      </c>
      <c r="B32" s="29">
        <v>0.028604</v>
      </c>
      <c r="C32" s="13">
        <v>0.02215649</v>
      </c>
      <c r="D32" s="13">
        <v>0.01128531</v>
      </c>
      <c r="E32" s="13">
        <v>-0.01516277</v>
      </c>
      <c r="F32" s="25">
        <v>-0.000477737</v>
      </c>
      <c r="G32" s="35">
        <v>0.008465745</v>
      </c>
    </row>
    <row r="33" spans="1:7" ht="12">
      <c r="A33" s="20" t="s">
        <v>41</v>
      </c>
      <c r="B33" s="29">
        <v>0.1401421</v>
      </c>
      <c r="C33" s="13">
        <v>0.08693483</v>
      </c>
      <c r="D33" s="13">
        <v>0.1422205</v>
      </c>
      <c r="E33" s="13">
        <v>0.1197035</v>
      </c>
      <c r="F33" s="25">
        <v>0.09508736</v>
      </c>
      <c r="G33" s="35">
        <v>0.1169009</v>
      </c>
    </row>
    <row r="34" spans="1:7" ht="12">
      <c r="A34" s="21" t="s">
        <v>42</v>
      </c>
      <c r="B34" s="31">
        <v>-0.01254742</v>
      </c>
      <c r="C34" s="15">
        <v>-0.0054686</v>
      </c>
      <c r="D34" s="15">
        <v>0.001474144</v>
      </c>
      <c r="E34" s="15">
        <v>-0.006957864</v>
      </c>
      <c r="F34" s="27">
        <v>-0.0309344</v>
      </c>
      <c r="G34" s="37">
        <v>-0.008608417</v>
      </c>
    </row>
    <row r="35" spans="1:7" ht="12.75" thickBot="1">
      <c r="A35" s="22" t="s">
        <v>43</v>
      </c>
      <c r="B35" s="32">
        <v>-0.004101688</v>
      </c>
      <c r="C35" s="16">
        <v>-0.002226571</v>
      </c>
      <c r="D35" s="16">
        <v>-0.005529575</v>
      </c>
      <c r="E35" s="16">
        <v>-0.002880398</v>
      </c>
      <c r="F35" s="28">
        <v>0.007244929</v>
      </c>
      <c r="G35" s="38">
        <v>-0.002184394</v>
      </c>
    </row>
    <row r="36" spans="1:7" ht="12">
      <c r="A36" s="4" t="s">
        <v>44</v>
      </c>
      <c r="B36" s="3">
        <v>19.97376</v>
      </c>
      <c r="C36" s="3">
        <v>19.97681</v>
      </c>
      <c r="D36" s="3">
        <v>19.99207</v>
      </c>
      <c r="E36" s="3">
        <v>19.99817</v>
      </c>
      <c r="F36" s="3">
        <v>20.01343</v>
      </c>
      <c r="G36" s="3"/>
    </row>
    <row r="37" spans="1:6" ht="12">
      <c r="A37" s="4" t="s">
        <v>45</v>
      </c>
      <c r="B37" s="2">
        <v>-0.2721151</v>
      </c>
      <c r="C37" s="2">
        <v>-0.1912435</v>
      </c>
      <c r="D37" s="2">
        <v>-0.1500448</v>
      </c>
      <c r="E37" s="2">
        <v>-0.1180013</v>
      </c>
      <c r="F37" s="2">
        <v>-0.09002686</v>
      </c>
    </row>
    <row r="38" spans="1:7" ht="12">
      <c r="A38" s="4" t="s">
        <v>53</v>
      </c>
      <c r="B38" s="2">
        <v>-2.079397E-05</v>
      </c>
      <c r="C38" s="2">
        <v>-1.482975E-05</v>
      </c>
      <c r="D38" s="2">
        <v>-0.0001015343</v>
      </c>
      <c r="E38" s="2">
        <v>0.0001208757</v>
      </c>
      <c r="F38" s="2">
        <v>1.383841E-05</v>
      </c>
      <c r="G38" s="2">
        <v>0.0002287077</v>
      </c>
    </row>
    <row r="39" spans="1:7" ht="12.75" thickBot="1">
      <c r="A39" s="4" t="s">
        <v>54</v>
      </c>
      <c r="B39" s="2">
        <v>0</v>
      </c>
      <c r="C39" s="2">
        <v>-0.0001413948</v>
      </c>
      <c r="D39" s="2">
        <v>7.115417E-05</v>
      </c>
      <c r="E39" s="2">
        <v>-2.530849E-05</v>
      </c>
      <c r="F39" s="2">
        <v>0.0001635781</v>
      </c>
      <c r="G39" s="2">
        <v>0.001101566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3.116968</v>
      </c>
      <c r="F40" s="17" t="s">
        <v>48</v>
      </c>
      <c r="G40" s="8">
        <v>55.052233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0.003756</v>
      </c>
      <c r="D4">
        <v>0.003754</v>
      </c>
      <c r="E4">
        <v>0.003755</v>
      </c>
      <c r="F4">
        <v>0.002085</v>
      </c>
      <c r="G4">
        <v>0.011705</v>
      </c>
    </row>
    <row r="5" spans="1:7" ht="12.75">
      <c r="A5" t="s">
        <v>13</v>
      </c>
      <c r="B5">
        <v>1.47077</v>
      </c>
      <c r="C5">
        <v>0.526939</v>
      </c>
      <c r="D5">
        <v>-0.08366</v>
      </c>
      <c r="E5">
        <v>-1.029481</v>
      </c>
      <c r="F5">
        <v>-0.605158</v>
      </c>
      <c r="G5">
        <v>5.882822</v>
      </c>
    </row>
    <row r="6" spans="1:7" ht="12.75">
      <c r="A6" t="s">
        <v>14</v>
      </c>
      <c r="B6" s="49">
        <v>12.24606</v>
      </c>
      <c r="C6" s="49">
        <v>8.635727</v>
      </c>
      <c r="D6" s="49">
        <v>59.71903</v>
      </c>
      <c r="E6" s="49">
        <v>-71.07271</v>
      </c>
      <c r="F6" s="49">
        <v>-8.256703</v>
      </c>
      <c r="G6" s="49">
        <v>0.008707538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1.741101</v>
      </c>
      <c r="C8" s="49">
        <v>-1.282451</v>
      </c>
      <c r="D8" s="49">
        <v>-0.7134917</v>
      </c>
      <c r="E8" s="49">
        <v>-0.6106207</v>
      </c>
      <c r="F8" s="49">
        <v>-5.070241</v>
      </c>
      <c r="G8" s="49">
        <v>-1.05272</v>
      </c>
    </row>
    <row r="9" spans="1:7" ht="12.75">
      <c r="A9" t="s">
        <v>17</v>
      </c>
      <c r="B9" s="49">
        <v>-0.503267</v>
      </c>
      <c r="C9" s="49">
        <v>-0.04577263</v>
      </c>
      <c r="D9" s="49">
        <v>-0.1391485</v>
      </c>
      <c r="E9" s="49">
        <v>0.2963769</v>
      </c>
      <c r="F9" s="49">
        <v>-1.954477</v>
      </c>
      <c r="G9" s="49">
        <v>-0.3071354</v>
      </c>
    </row>
    <row r="10" spans="1:7" ht="12.75">
      <c r="A10" t="s">
        <v>18</v>
      </c>
      <c r="B10" s="49">
        <v>-0.5636596</v>
      </c>
      <c r="C10" s="49">
        <v>0.09043384</v>
      </c>
      <c r="D10" s="49">
        <v>0.4169949</v>
      </c>
      <c r="E10" s="49">
        <v>0.3007096</v>
      </c>
      <c r="F10" s="49">
        <v>0.13416</v>
      </c>
      <c r="G10" s="49">
        <v>0.1308311</v>
      </c>
    </row>
    <row r="11" spans="1:7" ht="12.75">
      <c r="A11" t="s">
        <v>19</v>
      </c>
      <c r="B11" s="49">
        <v>2.590329</v>
      </c>
      <c r="C11" s="49">
        <v>1.258866</v>
      </c>
      <c r="D11" s="49">
        <v>2.211173</v>
      </c>
      <c r="E11" s="49">
        <v>0.9795189</v>
      </c>
      <c r="F11" s="49">
        <v>13.76834</v>
      </c>
      <c r="G11" s="49">
        <v>3.28457</v>
      </c>
    </row>
    <row r="12" spans="1:7" ht="12.75">
      <c r="A12" t="s">
        <v>20</v>
      </c>
      <c r="B12" s="49">
        <v>0.2084622</v>
      </c>
      <c r="C12" s="49">
        <v>-0.03551132</v>
      </c>
      <c r="D12" s="49">
        <v>0.07170873</v>
      </c>
      <c r="E12" s="49">
        <v>-0.07143072</v>
      </c>
      <c r="F12" s="49">
        <v>0.02077357</v>
      </c>
      <c r="G12" s="49">
        <v>0.02443463</v>
      </c>
    </row>
    <row r="13" spans="1:7" ht="12.75">
      <c r="A13" t="s">
        <v>21</v>
      </c>
      <c r="B13" s="49">
        <v>-0.04552321</v>
      </c>
      <c r="C13" s="49">
        <v>-0.1645414</v>
      </c>
      <c r="D13" s="49">
        <v>-0.02707409</v>
      </c>
      <c r="E13" s="49">
        <v>0.002272921</v>
      </c>
      <c r="F13" s="49">
        <v>-0.00104103</v>
      </c>
      <c r="G13" s="49">
        <v>-0.0522842</v>
      </c>
    </row>
    <row r="14" spans="1:7" ht="12.75">
      <c r="A14" t="s">
        <v>22</v>
      </c>
      <c r="B14" s="49">
        <v>-0.2207211</v>
      </c>
      <c r="C14" s="49">
        <v>-0.09964762</v>
      </c>
      <c r="D14" s="49">
        <v>-0.03950034</v>
      </c>
      <c r="E14" s="49">
        <v>-0.1295619</v>
      </c>
      <c r="F14" s="49">
        <v>0.04647116</v>
      </c>
      <c r="G14" s="49">
        <v>-0.09036882</v>
      </c>
    </row>
    <row r="15" spans="1:7" ht="12.75">
      <c r="A15" t="s">
        <v>23</v>
      </c>
      <c r="B15" s="49">
        <v>-0.2798084</v>
      </c>
      <c r="C15" s="49">
        <v>-0.06317965</v>
      </c>
      <c r="D15" s="49">
        <v>-0.01459629</v>
      </c>
      <c r="E15" s="49">
        <v>-0.1025662</v>
      </c>
      <c r="F15" s="49">
        <v>-0.3597697</v>
      </c>
      <c r="G15" s="49">
        <v>-0.1319306</v>
      </c>
    </row>
    <row r="16" spans="1:7" ht="12.75">
      <c r="A16" t="s">
        <v>24</v>
      </c>
      <c r="B16" s="49">
        <v>0.05026813</v>
      </c>
      <c r="C16" s="49">
        <v>0.006910602</v>
      </c>
      <c r="D16" s="49">
        <v>0.009283241</v>
      </c>
      <c r="E16" s="49">
        <v>-0.01517331</v>
      </c>
      <c r="F16" s="49">
        <v>0.01354748</v>
      </c>
      <c r="G16" s="49">
        <v>0.009324192</v>
      </c>
    </row>
    <row r="17" spans="1:7" ht="12.75">
      <c r="A17" t="s">
        <v>25</v>
      </c>
      <c r="B17" s="49">
        <v>-0.05594935</v>
      </c>
      <c r="C17" s="49">
        <v>-0.03980467</v>
      </c>
      <c r="D17" s="49">
        <v>-0.04448023</v>
      </c>
      <c r="E17" s="49">
        <v>-0.05310209</v>
      </c>
      <c r="F17" s="49">
        <v>-0.05487039</v>
      </c>
      <c r="G17" s="49">
        <v>-0.04847747</v>
      </c>
    </row>
    <row r="18" spans="1:7" ht="12.75">
      <c r="A18" t="s">
        <v>26</v>
      </c>
      <c r="B18" s="49">
        <v>-0.009167268</v>
      </c>
      <c r="C18" s="49">
        <v>0.00970753</v>
      </c>
      <c r="D18" s="49">
        <v>-0.003635518</v>
      </c>
      <c r="E18" s="49">
        <v>0.0183149</v>
      </c>
      <c r="F18" s="49">
        <v>-0.02418436</v>
      </c>
      <c r="G18" s="49">
        <v>0.001297479</v>
      </c>
    </row>
    <row r="19" spans="1:7" ht="12.75">
      <c r="A19" t="s">
        <v>27</v>
      </c>
      <c r="B19" s="49">
        <v>-0.2104607</v>
      </c>
      <c r="C19" s="49">
        <v>-0.1927662</v>
      </c>
      <c r="D19" s="49">
        <v>-0.214023</v>
      </c>
      <c r="E19" s="49">
        <v>-0.195422</v>
      </c>
      <c r="F19" s="49">
        <v>-0.1579304</v>
      </c>
      <c r="G19" s="49">
        <v>-0.1964216</v>
      </c>
    </row>
    <row r="20" spans="1:7" ht="12.75">
      <c r="A20" t="s">
        <v>28</v>
      </c>
      <c r="B20" s="49">
        <v>0.006007666</v>
      </c>
      <c r="C20" s="49">
        <v>-0.0003885039</v>
      </c>
      <c r="D20" s="49">
        <v>-0.008255565</v>
      </c>
      <c r="E20" s="49">
        <v>-0.003740701</v>
      </c>
      <c r="F20" s="49">
        <v>-0.001550797</v>
      </c>
      <c r="G20" s="49">
        <v>-0.002317078</v>
      </c>
    </row>
    <row r="21" spans="1:7" ht="12.75">
      <c r="A21" t="s">
        <v>29</v>
      </c>
      <c r="B21" s="49">
        <v>-4.82789</v>
      </c>
      <c r="C21" s="49">
        <v>83.18261</v>
      </c>
      <c r="D21" s="49">
        <v>-41.86539</v>
      </c>
      <c r="E21" s="49">
        <v>15.03375</v>
      </c>
      <c r="F21" s="49">
        <v>-96.21254</v>
      </c>
      <c r="G21" s="49">
        <v>0.01296042</v>
      </c>
    </row>
    <row r="22" spans="1:7" ht="12.75">
      <c r="A22" t="s">
        <v>30</v>
      </c>
      <c r="B22" s="49">
        <v>29.41549</v>
      </c>
      <c r="C22" s="49">
        <v>10.53878</v>
      </c>
      <c r="D22" s="49">
        <v>-1.673193</v>
      </c>
      <c r="E22" s="49">
        <v>-20.58964</v>
      </c>
      <c r="F22" s="49">
        <v>-12.10316</v>
      </c>
      <c r="G22" s="49">
        <v>0</v>
      </c>
    </row>
    <row r="23" spans="1:7" ht="12.75">
      <c r="A23" t="s">
        <v>31</v>
      </c>
      <c r="B23" s="49">
        <v>-1.685596</v>
      </c>
      <c r="C23" s="49">
        <v>0.693954</v>
      </c>
      <c r="D23" s="49">
        <v>-0.3528644</v>
      </c>
      <c r="E23" s="49">
        <v>-1.895496</v>
      </c>
      <c r="F23" s="49">
        <v>4.7881</v>
      </c>
      <c r="G23" s="49">
        <v>0.02194326</v>
      </c>
    </row>
    <row r="24" spans="1:7" ht="12.75">
      <c r="A24" t="s">
        <v>32</v>
      </c>
      <c r="B24" s="49">
        <v>1.738803</v>
      </c>
      <c r="C24" s="49">
        <v>3.816948</v>
      </c>
      <c r="D24" s="49">
        <v>0.1692348</v>
      </c>
      <c r="E24" s="49">
        <v>0.2740748</v>
      </c>
      <c r="F24" s="49">
        <v>0.7293072</v>
      </c>
      <c r="G24" s="49">
        <v>1.37409</v>
      </c>
    </row>
    <row r="25" spans="1:7" ht="12.75">
      <c r="A25" t="s">
        <v>33</v>
      </c>
      <c r="B25" s="49">
        <v>-1.065455</v>
      </c>
      <c r="C25" s="49">
        <v>0.6671977</v>
      </c>
      <c r="D25" s="49">
        <v>-0.01230268</v>
      </c>
      <c r="E25" s="49">
        <v>-0.5024351</v>
      </c>
      <c r="F25" s="49">
        <v>-2.881581</v>
      </c>
      <c r="G25" s="49">
        <v>-0.502374</v>
      </c>
    </row>
    <row r="26" spans="1:7" ht="12.75">
      <c r="A26" t="s">
        <v>34</v>
      </c>
      <c r="B26" s="49">
        <v>0.5360922</v>
      </c>
      <c r="C26" s="49">
        <v>0.1544704</v>
      </c>
      <c r="D26" s="49">
        <v>-0.3783419</v>
      </c>
      <c r="E26" s="49">
        <v>-0.3981092</v>
      </c>
      <c r="F26" s="49">
        <v>1.476236</v>
      </c>
      <c r="G26" s="49">
        <v>0.1253359</v>
      </c>
    </row>
    <row r="27" spans="1:7" ht="12.75">
      <c r="A27" t="s">
        <v>35</v>
      </c>
      <c r="B27" s="49">
        <v>0.3202221</v>
      </c>
      <c r="C27" s="49">
        <v>-0.05419957</v>
      </c>
      <c r="D27" s="49">
        <v>0.2330168</v>
      </c>
      <c r="E27" s="49">
        <v>0.09048884</v>
      </c>
      <c r="F27" s="49">
        <v>-0.1649632</v>
      </c>
      <c r="G27" s="49">
        <v>0.08904925</v>
      </c>
    </row>
    <row r="28" spans="1:7" ht="12.75">
      <c r="A28" t="s">
        <v>36</v>
      </c>
      <c r="B28" s="49">
        <v>0.1396417</v>
      </c>
      <c r="C28" s="49">
        <v>0.3703706</v>
      </c>
      <c r="D28" s="49">
        <v>-0.03562389</v>
      </c>
      <c r="E28" s="49">
        <v>-0.341138</v>
      </c>
      <c r="F28" s="49">
        <v>-0.1186909</v>
      </c>
      <c r="G28" s="49">
        <v>0.002814846</v>
      </c>
    </row>
    <row r="29" spans="1:7" ht="12.75">
      <c r="A29" t="s">
        <v>37</v>
      </c>
      <c r="B29" s="49">
        <v>0.00525522</v>
      </c>
      <c r="C29" s="49">
        <v>0.00255066</v>
      </c>
      <c r="D29" s="49">
        <v>-0.024358</v>
      </c>
      <c r="E29" s="49">
        <v>0.1237714</v>
      </c>
      <c r="F29" s="49">
        <v>-0.1444457</v>
      </c>
      <c r="G29" s="49">
        <v>0.005989925</v>
      </c>
    </row>
    <row r="30" spans="1:7" ht="12.75">
      <c r="A30" t="s">
        <v>38</v>
      </c>
      <c r="B30" s="49">
        <v>0.03459612</v>
      </c>
      <c r="C30" s="49">
        <v>0.03658346</v>
      </c>
      <c r="D30" s="49">
        <v>0.02926873</v>
      </c>
      <c r="E30" s="49">
        <v>-0.1003238</v>
      </c>
      <c r="F30" s="49">
        <v>0.1942361</v>
      </c>
      <c r="G30" s="49">
        <v>0.02264673</v>
      </c>
    </row>
    <row r="31" spans="1:7" ht="12.75">
      <c r="A31" t="s">
        <v>39</v>
      </c>
      <c r="B31" s="49">
        <v>0.01812183</v>
      </c>
      <c r="C31" s="49">
        <v>-0.01557845</v>
      </c>
      <c r="D31" s="49">
        <v>0.02381751</v>
      </c>
      <c r="E31" s="49">
        <v>0.02319163</v>
      </c>
      <c r="F31" s="49">
        <v>0.008588173</v>
      </c>
      <c r="G31" s="49">
        <v>0.01132896</v>
      </c>
    </row>
    <row r="32" spans="1:7" ht="12.75">
      <c r="A32" t="s">
        <v>40</v>
      </c>
      <c r="B32" s="49">
        <v>0.028604</v>
      </c>
      <c r="C32" s="49">
        <v>0.02215649</v>
      </c>
      <c r="D32" s="49">
        <v>0.01128531</v>
      </c>
      <c r="E32" s="49">
        <v>-0.01516277</v>
      </c>
      <c r="F32" s="49">
        <v>-0.000477737</v>
      </c>
      <c r="G32" s="49">
        <v>0.008465745</v>
      </c>
    </row>
    <row r="33" spans="1:7" ht="12.75">
      <c r="A33" t="s">
        <v>41</v>
      </c>
      <c r="B33" s="49">
        <v>0.1401421</v>
      </c>
      <c r="C33" s="49">
        <v>0.08693483</v>
      </c>
      <c r="D33" s="49">
        <v>0.1422205</v>
      </c>
      <c r="E33" s="49">
        <v>0.1197035</v>
      </c>
      <c r="F33" s="49">
        <v>0.09508736</v>
      </c>
      <c r="G33" s="49">
        <v>0.1169009</v>
      </c>
    </row>
    <row r="34" spans="1:7" ht="12.75">
      <c r="A34" t="s">
        <v>42</v>
      </c>
      <c r="B34" s="49">
        <v>-0.01254742</v>
      </c>
      <c r="C34" s="49">
        <v>-0.0054686</v>
      </c>
      <c r="D34" s="49">
        <v>0.001474144</v>
      </c>
      <c r="E34" s="49">
        <v>-0.006957864</v>
      </c>
      <c r="F34" s="49">
        <v>-0.0309344</v>
      </c>
      <c r="G34" s="49">
        <v>-0.008608417</v>
      </c>
    </row>
    <row r="35" spans="1:7" ht="12.75">
      <c r="A35" t="s">
        <v>43</v>
      </c>
      <c r="B35" s="49">
        <v>-0.004101688</v>
      </c>
      <c r="C35" s="49">
        <v>-0.002226571</v>
      </c>
      <c r="D35" s="49">
        <v>-0.005529575</v>
      </c>
      <c r="E35" s="49">
        <v>-0.002880398</v>
      </c>
      <c r="F35" s="49">
        <v>0.007244929</v>
      </c>
      <c r="G35" s="49">
        <v>-0.002184394</v>
      </c>
    </row>
    <row r="36" spans="1:6" ht="12.75">
      <c r="A36" t="s">
        <v>44</v>
      </c>
      <c r="B36" s="49">
        <v>19.97376</v>
      </c>
      <c r="C36" s="49">
        <v>19.97681</v>
      </c>
      <c r="D36" s="49">
        <v>19.99207</v>
      </c>
      <c r="E36" s="49">
        <v>19.99817</v>
      </c>
      <c r="F36" s="49">
        <v>20.01343</v>
      </c>
    </row>
    <row r="37" spans="1:6" ht="12.75">
      <c r="A37" t="s">
        <v>45</v>
      </c>
      <c r="B37" s="49">
        <v>-0.2721151</v>
      </c>
      <c r="C37" s="49">
        <v>-0.1912435</v>
      </c>
      <c r="D37" s="49">
        <v>-0.1500448</v>
      </c>
      <c r="E37" s="49">
        <v>-0.1180013</v>
      </c>
      <c r="F37" s="49">
        <v>-0.09002686</v>
      </c>
    </row>
    <row r="38" spans="1:7" ht="12.75">
      <c r="A38" t="s">
        <v>55</v>
      </c>
      <c r="B38" s="49">
        <v>-2.079397E-05</v>
      </c>
      <c r="C38" s="49">
        <v>-1.482975E-05</v>
      </c>
      <c r="D38" s="49">
        <v>-0.0001015343</v>
      </c>
      <c r="E38" s="49">
        <v>0.0001208757</v>
      </c>
      <c r="F38" s="49">
        <v>1.383841E-05</v>
      </c>
      <c r="G38" s="49">
        <v>0.0002287077</v>
      </c>
    </row>
    <row r="39" spans="1:7" ht="12.75">
      <c r="A39" t="s">
        <v>56</v>
      </c>
      <c r="B39" s="49">
        <v>0</v>
      </c>
      <c r="C39" s="49">
        <v>-0.0001413948</v>
      </c>
      <c r="D39" s="49">
        <v>7.115417E-05</v>
      </c>
      <c r="E39" s="49">
        <v>-2.530849E-05</v>
      </c>
      <c r="F39" s="49">
        <v>0.0001635781</v>
      </c>
      <c r="G39" s="49">
        <v>0.001101566</v>
      </c>
    </row>
    <row r="40" spans="2:7" ht="12.75">
      <c r="B40" t="s">
        <v>46</v>
      </c>
      <c r="C40">
        <v>-0.003755</v>
      </c>
      <c r="D40" t="s">
        <v>47</v>
      </c>
      <c r="E40">
        <v>3.116968</v>
      </c>
      <c r="F40" t="s">
        <v>48</v>
      </c>
      <c r="G40">
        <v>55.052233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12.505</v>
      </c>
      <c r="J44">
        <v>12.506</v>
      </c>
    </row>
    <row r="50" spans="1:7" ht="12.75">
      <c r="A50" t="s">
        <v>58</v>
      </c>
      <c r="B50">
        <f>-0.017/(B7*B7+B22*B22)*(B21*B22+B6*B7)</f>
        <v>-2.0793979568211514E-05</v>
      </c>
      <c r="C50">
        <f>-0.017/(C7*C7+C22*C22)*(C21*C22+C6*C7)</f>
        <v>-1.4829748777733124E-05</v>
      </c>
      <c r="D50">
        <f>-0.017/(D7*D7+D22*D22)*(D21*D22+D6*D7)</f>
        <v>-0.00010153425646664586</v>
      </c>
      <c r="E50">
        <f>-0.017/(E7*E7+E22*E22)*(E21*E22+E6*E7)</f>
        <v>0.0001208757162826764</v>
      </c>
      <c r="F50">
        <f>-0.017/(F7*F7+F22*F22)*(F21*F22+F6*F7)</f>
        <v>1.383841394843776E-05</v>
      </c>
      <c r="G50">
        <f>(B50*B$4+C50*C$4+D50*D$4+E50*E$4+F50*F$4)/SUM(B$4:F$4)</f>
        <v>-6.732487643140411E-08</v>
      </c>
    </row>
    <row r="51" spans="1:7" ht="12.75">
      <c r="A51" t="s">
        <v>59</v>
      </c>
      <c r="B51">
        <f>-0.017/(B7*B7+B22*B22)*(B21*B7-B6*B22)</f>
        <v>8.268579509804894E-06</v>
      </c>
      <c r="C51">
        <f>-0.017/(C7*C7+C22*C22)*(C21*C7-C6*C22)</f>
        <v>-0.0001413948082540176</v>
      </c>
      <c r="D51">
        <f>-0.017/(D7*D7+D22*D22)*(D21*D7-D6*D22)</f>
        <v>7.115417435928198E-05</v>
      </c>
      <c r="E51">
        <f>-0.017/(E7*E7+E22*E22)*(E21*E7-E6*E22)</f>
        <v>-2.530849625169976E-05</v>
      </c>
      <c r="F51">
        <f>-0.017/(F7*F7+F22*F22)*(F21*F7-F6*F22)</f>
        <v>0.00016357806685381645</v>
      </c>
      <c r="G51">
        <f>(B51*B$4+C51*C$4+D51*D$4+E51*E$4+F51*F$4)/SUM(B$4:F$4)</f>
        <v>4.632028329332044E-08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9999.997380360697</v>
      </c>
      <c r="C62">
        <f>C7+(2/0.017)*(C8*C50-C23*C51)</f>
        <v>10000.013781166932</v>
      </c>
      <c r="D62">
        <f>D7+(2/0.017)*(D8*D50-D23*D51)</f>
        <v>10000.011476661683</v>
      </c>
      <c r="E62">
        <f>E7+(2/0.017)*(E8*E50-E23*E51)</f>
        <v>9999.985672780247</v>
      </c>
      <c r="F62">
        <f>F7+(2/0.017)*(F8*F50-F23*F51)</f>
        <v>9999.89960091345</v>
      </c>
    </row>
    <row r="63" spans="1:6" ht="12.75">
      <c r="A63" t="s">
        <v>67</v>
      </c>
      <c r="B63">
        <f>B8+(3/0.017)*(B9*B50-B24*B51)</f>
        <v>1.7404105575631708</v>
      </c>
      <c r="C63">
        <f>C8+(3/0.017)*(C9*C50-C24*C51)</f>
        <v>-1.1870906304977613</v>
      </c>
      <c r="D63">
        <f>D8+(3/0.017)*(D9*D50-D24*D51)</f>
        <v>-0.7131234805260427</v>
      </c>
      <c r="E63">
        <f>E8+(3/0.017)*(E9*E50-E24*E51)</f>
        <v>-0.6030746074484192</v>
      </c>
      <c r="F63">
        <f>F8+(3/0.017)*(F9*F50-F24*F51)</f>
        <v>-5.09606668065246</v>
      </c>
    </row>
    <row r="64" spans="1:6" ht="12.75">
      <c r="A64" t="s">
        <v>68</v>
      </c>
      <c r="B64">
        <f>B9+(4/0.017)*(B10*B50-B25*B51)</f>
        <v>-0.4984362880970717</v>
      </c>
      <c r="C64">
        <f>C9+(4/0.017)*(C10*C50-C25*C51)</f>
        <v>-0.023890940651572747</v>
      </c>
      <c r="D64">
        <f>D9+(4/0.017)*(D10*D50-D25*D51)</f>
        <v>-0.14890470707860634</v>
      </c>
      <c r="E64">
        <f>E9+(4/0.017)*(E10*E50-E25*E51)</f>
        <v>0.30193751445835404</v>
      </c>
      <c r="F64">
        <f>F9+(4/0.017)*(F10*F50-F25*F51)</f>
        <v>-1.8431311150404683</v>
      </c>
    </row>
    <row r="65" spans="1:6" ht="12.75">
      <c r="A65" t="s">
        <v>69</v>
      </c>
      <c r="B65">
        <f>B10+(5/0.017)*(B11*B50-B26*B51)</f>
        <v>-0.5808054733180095</v>
      </c>
      <c r="C65">
        <f>C10+(5/0.017)*(C11*C50-C26*C51)</f>
        <v>0.09136697119532107</v>
      </c>
      <c r="D65">
        <f>D10+(5/0.017)*(D11*D50-D26*D51)</f>
        <v>0.35888042913114687</v>
      </c>
      <c r="E65">
        <f>E10+(5/0.017)*(E11*E50-E26*E51)</f>
        <v>0.3325697480746918</v>
      </c>
      <c r="F65">
        <f>F10+(5/0.017)*(F11*F50-F26*F51)</f>
        <v>0.11917534035377146</v>
      </c>
    </row>
    <row r="66" spans="1:6" ht="12.75">
      <c r="A66" t="s">
        <v>70</v>
      </c>
      <c r="B66">
        <f>B11+(6/0.017)*(B12*B50-B27*B51)</f>
        <v>2.58786457389805</v>
      </c>
      <c r="C66">
        <f>C11+(6/0.017)*(C12*C50-C27*C51)</f>
        <v>1.2563470892282702</v>
      </c>
      <c r="D66">
        <f>D11+(6/0.017)*(D12*D50-D27*D51)</f>
        <v>2.2027514668475674</v>
      </c>
      <c r="E66">
        <f>E11+(6/0.017)*(E12*E50-E27*E51)</f>
        <v>0.9772798048317788</v>
      </c>
      <c r="F66">
        <f>F11+(6/0.017)*(F12*F50-F27*F51)</f>
        <v>13.777965353394894</v>
      </c>
    </row>
    <row r="67" spans="1:6" ht="12.75">
      <c r="A67" t="s">
        <v>71</v>
      </c>
      <c r="B67">
        <f>B12+(7/0.017)*(B13*B50-B28*B51)</f>
        <v>0.20837654067029385</v>
      </c>
      <c r="C67">
        <f>C12+(7/0.017)*(C13*C50-C28*C51)</f>
        <v>-0.012943078048927435</v>
      </c>
      <c r="D67">
        <f>D12+(7/0.017)*(D13*D50-D28*D51)</f>
        <v>0.07388438603214932</v>
      </c>
      <c r="E67">
        <f>E12+(7/0.017)*(E13*E50-E28*E51)</f>
        <v>-0.07487264011074611</v>
      </c>
      <c r="F67">
        <f>F12+(7/0.017)*(F13*F50-F28*F51)</f>
        <v>0.028762143670439312</v>
      </c>
    </row>
    <row r="68" spans="1:6" ht="12.75">
      <c r="A68" t="s">
        <v>72</v>
      </c>
      <c r="B68">
        <f>B13+(8/0.017)*(B14*B50-B29*B51)</f>
        <v>-0.04338381384034746</v>
      </c>
      <c r="C68">
        <f>C13+(8/0.017)*(C14*C50-C29*C51)</f>
        <v>-0.1636762709399905</v>
      </c>
      <c r="D68">
        <f>D13+(8/0.017)*(D14*D50-D29*D51)</f>
        <v>-0.024371120103000892</v>
      </c>
      <c r="E68">
        <f>E13+(8/0.017)*(E14*E50-E29*E51)</f>
        <v>-0.0036228058011655807</v>
      </c>
      <c r="F68">
        <f>F13+(8/0.017)*(F14*F50-F29*F51)</f>
        <v>0.010380727891807247</v>
      </c>
    </row>
    <row r="69" spans="1:6" ht="12.75">
      <c r="A69" t="s">
        <v>73</v>
      </c>
      <c r="B69">
        <f>B14+(9/0.017)*(B15*B50-B30*B51)</f>
        <v>-0.21779225150276654</v>
      </c>
      <c r="C69">
        <f>C14+(9/0.017)*(C15*C50-C30*C51)</f>
        <v>-0.09641309959741161</v>
      </c>
      <c r="D69">
        <f>D14+(9/0.017)*(D15*D50-D30*D51)</f>
        <v>-0.03981828822284464</v>
      </c>
      <c r="E69">
        <f>E14+(9/0.017)*(E15*E50-E30*E51)</f>
        <v>-0.1374696215687551</v>
      </c>
      <c r="F69">
        <f>F14+(9/0.017)*(F15*F50-F30*F51)</f>
        <v>0.027014532348625376</v>
      </c>
    </row>
    <row r="70" spans="1:6" ht="12.75">
      <c r="A70" t="s">
        <v>74</v>
      </c>
      <c r="B70">
        <f>B15+(10/0.017)*(B16*B50-B31*B51)</f>
        <v>-0.28051140956492376</v>
      </c>
      <c r="C70">
        <f>C15+(10/0.017)*(C16*C50-C31*C51)</f>
        <v>-0.06453564673071041</v>
      </c>
      <c r="D70">
        <f>D15+(10/0.017)*(D16*D50-D31*D51)</f>
        <v>-0.016147632489340955</v>
      </c>
      <c r="E70">
        <f>E15+(10/0.017)*(E16*E50-E31*E51)</f>
        <v>-0.10329981143159017</v>
      </c>
      <c r="F70">
        <f>F15+(10/0.017)*(F16*F50-F31*F51)</f>
        <v>-0.36048579476526355</v>
      </c>
    </row>
    <row r="71" spans="1:6" ht="12.75">
      <c r="A71" t="s">
        <v>75</v>
      </c>
      <c r="B71">
        <f>B16+(11/0.017)*(B17*B50-B32*B51)</f>
        <v>0.05086788571276581</v>
      </c>
      <c r="C71">
        <f>C16+(11/0.017)*(C17*C50-C32*C51)</f>
        <v>0.009319670530914054</v>
      </c>
      <c r="D71">
        <f>D16+(11/0.017)*(D17*D50-D32*D51)</f>
        <v>0.011685945224461487</v>
      </c>
      <c r="E71">
        <f>E16+(11/0.017)*(E17*E50-E32*E51)</f>
        <v>-0.019574927694014286</v>
      </c>
      <c r="F71">
        <f>F16+(11/0.017)*(F17*F50-F32*F51)</f>
        <v>0.013106721727677385</v>
      </c>
    </row>
    <row r="72" spans="1:6" ht="12.75">
      <c r="A72" t="s">
        <v>76</v>
      </c>
      <c r="B72">
        <f>B17+(12/0.017)*(B18*B50-B33*B51)</f>
        <v>-0.0566327514915525</v>
      </c>
      <c r="C72">
        <f>C17+(12/0.017)*(C18*C50-C33*C51)</f>
        <v>-0.03122948878544002</v>
      </c>
      <c r="D72">
        <f>D17+(12/0.017)*(D18*D50-D33*D51)</f>
        <v>-0.05136290244997399</v>
      </c>
      <c r="E72">
        <f>E17+(12/0.017)*(E18*E50-E33*E51)</f>
        <v>-0.049400907244321696</v>
      </c>
      <c r="F72">
        <f>F17+(12/0.017)*(F18*F50-F33*F51)</f>
        <v>-0.06608606979938185</v>
      </c>
    </row>
    <row r="73" spans="1:6" ht="12.75">
      <c r="A73" t="s">
        <v>77</v>
      </c>
      <c r="B73">
        <f>B18+(13/0.017)*(B19*B50-B34*B51)</f>
        <v>-0.005741336066875451</v>
      </c>
      <c r="C73">
        <f>C18+(13/0.017)*(C19*C50-C34*C51)</f>
        <v>0.011302280277380259</v>
      </c>
      <c r="D73">
        <f>D18+(13/0.017)*(D19*D50-D34*D51)</f>
        <v>0.012901839102541487</v>
      </c>
      <c r="E73">
        <f>E18+(13/0.017)*(E19*E50-E34*E51)</f>
        <v>0.00011653088643286472</v>
      </c>
      <c r="F73">
        <f>F18+(13/0.017)*(F19*F50-F34*F51)</f>
        <v>-0.021986072922733853</v>
      </c>
    </row>
    <row r="74" spans="1:6" ht="12.75">
      <c r="A74" t="s">
        <v>78</v>
      </c>
      <c r="B74">
        <f>B19+(14/0.017)*(B20*B50-B35*B51)</f>
        <v>-0.21053564788881524</v>
      </c>
      <c r="C74">
        <f>C19+(14/0.017)*(C20*C50-C35*C51)</f>
        <v>-0.19302072342948348</v>
      </c>
      <c r="D74">
        <f>D19+(14/0.017)*(D20*D50-D35*D51)</f>
        <v>-0.2130086794136837</v>
      </c>
      <c r="E74">
        <f>E19+(14/0.017)*(E20*E50-E35*E51)</f>
        <v>-0.1958544010803912</v>
      </c>
      <c r="F74">
        <f>F19+(14/0.017)*(F20*F50-F35*F51)</f>
        <v>-0.15892404757153458</v>
      </c>
    </row>
    <row r="75" spans="1:6" ht="12.75">
      <c r="A75" t="s">
        <v>79</v>
      </c>
      <c r="B75" s="49">
        <f>B20</f>
        <v>0.006007666</v>
      </c>
      <c r="C75" s="49">
        <f>C20</f>
        <v>-0.0003885039</v>
      </c>
      <c r="D75" s="49">
        <f>D20</f>
        <v>-0.008255565</v>
      </c>
      <c r="E75" s="49">
        <f>E20</f>
        <v>-0.003740701</v>
      </c>
      <c r="F75" s="49">
        <f>F20</f>
        <v>-0.001550797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29.4213072565691</v>
      </c>
      <c r="C82">
        <f>C22+(2/0.017)*(C8*C51+C23*C50)</f>
        <v>10.558902441147866</v>
      </c>
      <c r="D82">
        <f>D22+(2/0.017)*(D8*D51+D23*D50)</f>
        <v>-1.6749506574515471</v>
      </c>
      <c r="E82">
        <f>E22+(2/0.017)*(E8*E51+E23*E50)</f>
        <v>-20.614777122942797</v>
      </c>
      <c r="F82">
        <f>F22+(2/0.017)*(F8*F51+F23*F50)</f>
        <v>-12.192938883698407</v>
      </c>
    </row>
    <row r="83" spans="1:6" ht="12.75">
      <c r="A83" t="s">
        <v>82</v>
      </c>
      <c r="B83">
        <f>B23+(3/0.017)*(B9*B51+B24*B50)</f>
        <v>-1.6927109301045835</v>
      </c>
      <c r="C83">
        <f>C23+(3/0.017)*(C9*C51+C24*C50)</f>
        <v>0.6851071115831402</v>
      </c>
      <c r="D83">
        <f>D23+(3/0.017)*(D9*D51+D24*D50)</f>
        <v>-0.3576439516853731</v>
      </c>
      <c r="E83">
        <f>E23+(3/0.017)*(E9*E51+E24*E50)</f>
        <v>-1.8909733880995958</v>
      </c>
      <c r="F83">
        <f>F23+(3/0.017)*(F9*F51+F24*F50)</f>
        <v>4.73346168568687</v>
      </c>
    </row>
    <row r="84" spans="1:6" ht="12.75">
      <c r="A84" t="s">
        <v>83</v>
      </c>
      <c r="B84">
        <f>B24+(4/0.017)*(B10*B51+B25*B50)</f>
        <v>1.742919325948655</v>
      </c>
      <c r="C84">
        <f>C24+(4/0.017)*(C10*C51+C25*C50)</f>
        <v>3.8116112353546927</v>
      </c>
      <c r="D84">
        <f>D24+(4/0.017)*(D10*D51+D25*D50)</f>
        <v>0.1765101108912655</v>
      </c>
      <c r="E84">
        <f>E24+(4/0.017)*(E10*E51+E25*E50)</f>
        <v>0.25799416226293925</v>
      </c>
      <c r="F84">
        <f>F24+(4/0.017)*(F10*F51+F25*F50)</f>
        <v>0.7250881700576836</v>
      </c>
    </row>
    <row r="85" spans="1:6" ht="12.75">
      <c r="A85" t="s">
        <v>84</v>
      </c>
      <c r="B85">
        <f>B25+(5/0.017)*(B11*B51+B26*B50)</f>
        <v>-1.0624341614589483</v>
      </c>
      <c r="C85">
        <f>C25+(5/0.017)*(C11*C51+C26*C50)</f>
        <v>0.6141718547314418</v>
      </c>
      <c r="D85">
        <f>D25+(5/0.017)*(D11*D51+D26*D50)</f>
        <v>0.04527051196682785</v>
      </c>
      <c r="E85">
        <f>E25+(5/0.017)*(E11*E51+E26*E50)</f>
        <v>-0.523879772093483</v>
      </c>
      <c r="F85">
        <f>F25+(5/0.017)*(F11*F51+F26*F50)</f>
        <v>-2.2131612335765705</v>
      </c>
    </row>
    <row r="86" spans="1:6" ht="12.75">
      <c r="A86" t="s">
        <v>85</v>
      </c>
      <c r="B86">
        <f>B26+(6/0.017)*(B12*B51+B27*B50)</f>
        <v>0.534350433342635</v>
      </c>
      <c r="C86">
        <f>C26+(6/0.017)*(C12*C51+C27*C50)</f>
        <v>0.15652624080795585</v>
      </c>
      <c r="D86">
        <f>D26+(6/0.017)*(D12*D51+D27*D50)</f>
        <v>-0.3848913630781416</v>
      </c>
      <c r="E86">
        <f>E26+(6/0.017)*(E12*E51+E27*E50)</f>
        <v>-0.3936107150141301</v>
      </c>
      <c r="F86">
        <f>F26+(6/0.017)*(F12*F51+F27*F50)</f>
        <v>1.4766296251909625</v>
      </c>
    </row>
    <row r="87" spans="1:6" ht="12.75">
      <c r="A87" t="s">
        <v>86</v>
      </c>
      <c r="B87">
        <f>B27+(7/0.017)*(B13*B51+B28*B50)</f>
        <v>0.3188714627901954</v>
      </c>
      <c r="C87">
        <f>C27+(7/0.017)*(C13*C51+C28*C50)</f>
        <v>-0.04688135957345146</v>
      </c>
      <c r="D87">
        <f>D27+(7/0.017)*(D13*D51+D28*D50)</f>
        <v>0.23371293380246144</v>
      </c>
      <c r="E87">
        <f>E27+(7/0.017)*(E13*E51+E28*E50)</f>
        <v>0.07348591234135647</v>
      </c>
      <c r="F87">
        <f>F27+(7/0.017)*(F13*F51+F28*F50)</f>
        <v>-0.1657096402569027</v>
      </c>
    </row>
    <row r="88" spans="1:6" ht="12.75">
      <c r="A88" t="s">
        <v>87</v>
      </c>
      <c r="B88">
        <f>B28+(8/0.017)*(B14*B51+B29*B50)</f>
        <v>0.13873142851663622</v>
      </c>
      <c r="C88">
        <f>C28+(8/0.017)*(C14*C51+C29*C50)</f>
        <v>0.3769832261062832</v>
      </c>
      <c r="D88">
        <f>D28+(8/0.017)*(D14*D51+D29*D50)</f>
        <v>-0.03578268654616299</v>
      </c>
      <c r="E88">
        <f>E28+(8/0.017)*(E14*E51+E29*E50)</f>
        <v>-0.3325544830631422</v>
      </c>
      <c r="F88">
        <f>F28+(8/0.017)*(F14*F51+F29*F50)</f>
        <v>-0.11605430558701998</v>
      </c>
    </row>
    <row r="89" spans="1:6" ht="12.75">
      <c r="A89" t="s">
        <v>88</v>
      </c>
      <c r="B89">
        <f>B29+(9/0.017)*(B15*B51+B30*B50)</f>
        <v>0.003649509344824931</v>
      </c>
      <c r="C89">
        <f>C29+(9/0.017)*(C15*C51+C30*C50)</f>
        <v>0.006992822281457133</v>
      </c>
      <c r="D89">
        <f>D29+(9/0.017)*(D15*D51+D30*D50)</f>
        <v>-0.026481134783375583</v>
      </c>
      <c r="E89">
        <f>E29+(9/0.017)*(E15*E51+E30*E50)</f>
        <v>0.11872562152514471</v>
      </c>
      <c r="F89">
        <f>F29+(9/0.017)*(F15*F51+F30*F50)</f>
        <v>-0.17417879484396626</v>
      </c>
    </row>
    <row r="90" spans="1:6" ht="12.75">
      <c r="A90" t="s">
        <v>89</v>
      </c>
      <c r="B90">
        <f>B30+(10/0.017)*(B16*B51+B31*B50)</f>
        <v>0.034618955921738595</v>
      </c>
      <c r="C90">
        <f>C30+(10/0.017)*(C16*C51+C31*C50)</f>
        <v>0.03614457838537449</v>
      </c>
      <c r="D90">
        <f>D30+(10/0.017)*(D16*D51+D31*D50)</f>
        <v>0.028234758341174313</v>
      </c>
      <c r="E90">
        <f>E30+(10/0.017)*(E16*E51+E31*E50)</f>
        <v>-0.09844890673689784</v>
      </c>
      <c r="F90">
        <f>F30+(10/0.017)*(F16*F51+F31*F50)</f>
        <v>0.1956095807542209</v>
      </c>
    </row>
    <row r="91" spans="1:6" ht="12.75">
      <c r="A91" t="s">
        <v>90</v>
      </c>
      <c r="B91">
        <f>B31+(11/0.017)*(B17*B51+B32*B50)</f>
        <v>0.01743762182081022</v>
      </c>
      <c r="C91">
        <f>C31+(11/0.017)*(C17*C51+C32*C50)</f>
        <v>-0.012149298028267707</v>
      </c>
      <c r="D91">
        <f>D31+(11/0.017)*(D17*D51+D32*D50)</f>
        <v>0.021028169081831045</v>
      </c>
      <c r="E91">
        <f>E31+(11/0.017)*(E17*E51+E32*E50)</f>
        <v>0.02287529805721014</v>
      </c>
      <c r="F91">
        <f>F31+(11/0.017)*(F17*F51+F32*F50)</f>
        <v>0.0027761590054779925</v>
      </c>
    </row>
    <row r="92" spans="1:6" ht="12.75">
      <c r="A92" t="s">
        <v>91</v>
      </c>
      <c r="B92">
        <f>B32+(12/0.017)*(B18*B51+B33*B50)</f>
        <v>0.02649347370701745</v>
      </c>
      <c r="C92">
        <f>C32+(12/0.017)*(C18*C51+C33*C50)</f>
        <v>0.02027756103630231</v>
      </c>
      <c r="D92">
        <f>D32+(12/0.017)*(D18*D51+D33*D50)</f>
        <v>0.0009095911740191181</v>
      </c>
      <c r="E92">
        <f>E32+(12/0.017)*(E18*E51+E33*E50)</f>
        <v>-0.005276376781616637</v>
      </c>
      <c r="F92">
        <f>F32+(12/0.017)*(F18*F51+F33*F50)</f>
        <v>-0.002341388252672452</v>
      </c>
    </row>
    <row r="93" spans="1:6" ht="12.75">
      <c r="A93" t="s">
        <v>92</v>
      </c>
      <c r="B93">
        <f>B33+(13/0.017)*(B19*B51+B34*B50)</f>
        <v>0.1390108704073629</v>
      </c>
      <c r="C93">
        <f>C33+(13/0.017)*(C19*C51+C34*C50)</f>
        <v>0.10783977659195763</v>
      </c>
      <c r="D93">
        <f>D33+(13/0.017)*(D19*D51+D34*D50)</f>
        <v>0.13046061896116484</v>
      </c>
      <c r="E93">
        <f>E33+(13/0.017)*(E19*E51+E34*E50)</f>
        <v>0.12284246482800759</v>
      </c>
      <c r="F93">
        <f>F33+(13/0.017)*(F19*F51+F34*F50)</f>
        <v>0.07500462921737325</v>
      </c>
    </row>
    <row r="94" spans="1:6" ht="12.75">
      <c r="A94" t="s">
        <v>93</v>
      </c>
      <c r="B94">
        <f>B34+(14/0.017)*(B20*B51+B35*B50)</f>
        <v>-0.012436272121976975</v>
      </c>
      <c r="C94">
        <f>C34+(14/0.017)*(C20*C51+C35*C50)</f>
        <v>-0.005396169004578168</v>
      </c>
      <c r="D94">
        <f>D34+(14/0.017)*(D20*D51+D35*D50)</f>
        <v>0.001452751485094138</v>
      </c>
      <c r="E94">
        <f>E34+(14/0.017)*(E20*E51+E35*E50)</f>
        <v>-0.007166627597569849</v>
      </c>
      <c r="F94">
        <f>F34+(14/0.017)*(F20*F51+F35*F50)</f>
        <v>-0.0310607442754936</v>
      </c>
    </row>
    <row r="95" spans="1:6" ht="12.75">
      <c r="A95" t="s">
        <v>94</v>
      </c>
      <c r="B95" s="49">
        <f>B35</f>
        <v>-0.004101688</v>
      </c>
      <c r="C95" s="49">
        <f>C35</f>
        <v>-0.002226571</v>
      </c>
      <c r="D95" s="49">
        <f>D35</f>
        <v>-0.005529575</v>
      </c>
      <c r="E95" s="49">
        <f>E35</f>
        <v>-0.002880398</v>
      </c>
      <c r="F95" s="49">
        <f>F35</f>
        <v>0.007244929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1.7404110134880801</v>
      </c>
      <c r="C103">
        <f>C63*10000/C62</f>
        <v>-1.1870889945506016</v>
      </c>
      <c r="D103">
        <f>D63*10000/D62</f>
        <v>-0.7131226620992895</v>
      </c>
      <c r="E103">
        <f>E63*10000/E62</f>
        <v>-0.6030754714879</v>
      </c>
      <c r="F103">
        <f>F63*10000/F62</f>
        <v>-5.096117845210122</v>
      </c>
      <c r="G103">
        <f>AVERAGE(C103:E103)</f>
        <v>-0.834429042712597</v>
      </c>
      <c r="H103">
        <f>STDEV(C103:E103)</f>
        <v>0.3103294656702017</v>
      </c>
      <c r="I103">
        <f>(B103*B4+C103*C4+D103*D4+E103*E4+F103*F4)/SUM(B4:F4)</f>
        <v>-1.0314355854623158</v>
      </c>
      <c r="K103">
        <f>(LN(H103)+LN(H123))/2-LN(K114*K115^3)</f>
        <v>-4.3340455676695875</v>
      </c>
    </row>
    <row r="104" spans="1:11" ht="12.75">
      <c r="A104" t="s">
        <v>68</v>
      </c>
      <c r="B104">
        <f>B64*10000/B62</f>
        <v>-0.49843641866943494</v>
      </c>
      <c r="C104">
        <f>C64*10000/C62</f>
        <v>-0.02389090772711399</v>
      </c>
      <c r="D104">
        <f>D64*10000/D62</f>
        <v>-0.14890453618590785</v>
      </c>
      <c r="E104">
        <f>E64*10000/E62</f>
        <v>0.30193794705148597</v>
      </c>
      <c r="F104">
        <f>F64*10000/F62</f>
        <v>-1.8431496200942916</v>
      </c>
      <c r="G104">
        <f>AVERAGE(C104:E104)</f>
        <v>0.04304750104615471</v>
      </c>
      <c r="H104">
        <f>STDEV(C104:E104)</f>
        <v>0.23275587876515139</v>
      </c>
      <c r="I104">
        <f>(B104*B4+C104*C4+D104*D4+E104*E4+F104*F4)/SUM(B4:F4)</f>
        <v>-0.2872353970603012</v>
      </c>
      <c r="K104">
        <f>(LN(H104)+LN(H124))/2-LN(K114*K115^4)</f>
        <v>-3.650994854336711</v>
      </c>
    </row>
    <row r="105" spans="1:11" ht="12.75">
      <c r="A105" t="s">
        <v>69</v>
      </c>
      <c r="B105">
        <f>B65*10000/B62</f>
        <v>-0.5808056254681339</v>
      </c>
      <c r="C105">
        <f>C65*10000/C62</f>
        <v>0.09136684528114639</v>
      </c>
      <c r="D105">
        <f>D65*10000/D62</f>
        <v>0.3588800172566926</v>
      </c>
      <c r="E105">
        <f>E65*10000/E62</f>
        <v>0.3325702245553609</v>
      </c>
      <c r="F105">
        <f>F65*10000/F62</f>
        <v>0.1191765368753155</v>
      </c>
      <c r="G105">
        <f>AVERAGE(C105:E105)</f>
        <v>0.26093902903106664</v>
      </c>
      <c r="H105">
        <f>STDEV(C105:E105)</f>
        <v>0.14744183742847314</v>
      </c>
      <c r="I105">
        <f>(B105*B4+C105*C4+D105*D4+E105*E4+F105*F4)/SUM(B4:F4)</f>
        <v>0.12025472105891231</v>
      </c>
      <c r="K105">
        <f>(LN(H105)+LN(H125))/2-LN(K114*K115^5)</f>
        <v>-3.9350003364864996</v>
      </c>
    </row>
    <row r="106" spans="1:11" ht="12.75">
      <c r="A106" t="s">
        <v>70</v>
      </c>
      <c r="B106">
        <f>B66*10000/B62</f>
        <v>2.5878652518254026</v>
      </c>
      <c r="C106">
        <f>C66*10000/C62</f>
        <v>1.2563453578377601</v>
      </c>
      <c r="D106">
        <f>D66*10000/D62</f>
        <v>2.202748938827133</v>
      </c>
      <c r="E106">
        <f>E66*10000/E62</f>
        <v>0.9772812050040371</v>
      </c>
      <c r="F106">
        <f>F66*10000/F62</f>
        <v>13.778103684297323</v>
      </c>
      <c r="G106">
        <f>AVERAGE(C106:E106)</f>
        <v>1.4787918338896435</v>
      </c>
      <c r="H106">
        <f>STDEV(C106:E106)</f>
        <v>0.642304147340887</v>
      </c>
      <c r="I106">
        <f>(B106*B4+C106*C4+D106*D4+E106*E4+F106*F4)/SUM(B4:F4)</f>
        <v>3.2822324380288137</v>
      </c>
      <c r="K106">
        <f>(LN(H106)+LN(H126))/2-LN(K114*K115^6)</f>
        <v>-2.9033361015222168</v>
      </c>
    </row>
    <row r="107" spans="1:11" ht="12.75">
      <c r="A107" t="s">
        <v>71</v>
      </c>
      <c r="B107">
        <f>B67*10000/B62</f>
        <v>0.20837659525744573</v>
      </c>
      <c r="C107">
        <f>C67*10000/C62</f>
        <v>-0.012943060211880096</v>
      </c>
      <c r="D107">
        <f>D67*10000/D62</f>
        <v>0.07388430123763642</v>
      </c>
      <c r="E107">
        <f>E67*10000/E62</f>
        <v>-0.07487274738257664</v>
      </c>
      <c r="F107">
        <f>F67*10000/F62</f>
        <v>0.028762432442633736</v>
      </c>
      <c r="G107">
        <f>AVERAGE(C107:E107)</f>
        <v>-0.004643835452273437</v>
      </c>
      <c r="H107">
        <f>STDEV(C107:E107)</f>
        <v>0.07472498061061615</v>
      </c>
      <c r="I107">
        <f>(B107*B4+C107*C4+D107*D4+E107*E4+F107*F4)/SUM(B4:F4)</f>
        <v>0.030619338335851645</v>
      </c>
      <c r="K107">
        <f>(LN(H107)+LN(H127))/2-LN(K114*K115^7)</f>
        <v>-3.790590412557175</v>
      </c>
    </row>
    <row r="108" spans="1:9" ht="12.75">
      <c r="A108" t="s">
        <v>72</v>
      </c>
      <c r="B108">
        <f>B68*10000/B62</f>
        <v>-0.04338382520534482</v>
      </c>
      <c r="C108">
        <f>C68*10000/C62</f>
        <v>-0.1636760453753001</v>
      </c>
      <c r="D108">
        <f>D68*10000/D62</f>
        <v>-0.024371092133122968</v>
      </c>
      <c r="E108">
        <f>E68*10000/E62</f>
        <v>-0.0036228109916465003</v>
      </c>
      <c r="F108">
        <f>F68*10000/F62</f>
        <v>0.010380832114413438</v>
      </c>
      <c r="G108">
        <f>AVERAGE(C108:E108)</f>
        <v>-0.06388998283335652</v>
      </c>
      <c r="H108">
        <f>STDEV(C108:E108)</f>
        <v>0.08703773032886336</v>
      </c>
      <c r="I108">
        <f>(B108*B4+C108*C4+D108*D4+E108*E4+F108*F4)/SUM(B4:F4)</f>
        <v>-0.051011291093798594</v>
      </c>
    </row>
    <row r="109" spans="1:9" ht="12.75">
      <c r="A109" t="s">
        <v>73</v>
      </c>
      <c r="B109">
        <f>B69*10000/B62</f>
        <v>-0.21779230855649565</v>
      </c>
      <c r="C109">
        <f>C69*10000/C62</f>
        <v>-0.09641296672909272</v>
      </c>
      <c r="D109">
        <f>D69*10000/D62</f>
        <v>-0.039818242524794815</v>
      </c>
      <c r="E109">
        <f>E69*10000/E62</f>
        <v>-0.13746981852478504</v>
      </c>
      <c r="F109">
        <f>F69*10000/F62</f>
        <v>0.027014803574785598</v>
      </c>
      <c r="G109">
        <f>AVERAGE(C109:E109)</f>
        <v>-0.09123367592622418</v>
      </c>
      <c r="H109">
        <f>STDEV(C109:E109)</f>
        <v>0.0490313814177816</v>
      </c>
      <c r="I109">
        <f>(B109*B4+C109*C4+D109*D4+E109*E4+F109*F4)/SUM(B4:F4)</f>
        <v>-0.09374225212992263</v>
      </c>
    </row>
    <row r="110" spans="1:11" ht="12.75">
      <c r="A110" t="s">
        <v>74</v>
      </c>
      <c r="B110">
        <f>B70*10000/B62</f>
        <v>-0.28051148304881435</v>
      </c>
      <c r="C110">
        <f>C70*10000/C62</f>
        <v>-0.06453555779318092</v>
      </c>
      <c r="D110">
        <f>D70*10000/D62</f>
        <v>-0.01614761395727072</v>
      </c>
      <c r="E110">
        <f>E70*10000/E62</f>
        <v>-0.10329995943171208</v>
      </c>
      <c r="F110">
        <f>F70*10000/F62</f>
        <v>-0.36048941404605167</v>
      </c>
      <c r="G110">
        <f>AVERAGE(C110:E110)</f>
        <v>-0.061327710394054574</v>
      </c>
      <c r="H110">
        <f>STDEV(C110:E110)</f>
        <v>0.043664637226549306</v>
      </c>
      <c r="I110">
        <f>(B110*B4+C110*C4+D110*D4+E110*E4+F110*F4)/SUM(B4:F4)</f>
        <v>-0.1329941623028162</v>
      </c>
      <c r="K110">
        <f>EXP(AVERAGE(K103:K107))</f>
        <v>0.024166365824356068</v>
      </c>
    </row>
    <row r="111" spans="1:9" ht="12.75">
      <c r="A111" t="s">
        <v>75</v>
      </c>
      <c r="B111">
        <f>B71*10000/B62</f>
        <v>0.05086789903832057</v>
      </c>
      <c r="C111">
        <f>C71*10000/C62</f>
        <v>0.00931965768733822</v>
      </c>
      <c r="D111">
        <f>D71*10000/D62</f>
        <v>0.0116859318129129</v>
      </c>
      <c r="E111">
        <f>E71*10000/E62</f>
        <v>-0.01957495573948354</v>
      </c>
      <c r="F111">
        <f>F71*10000/F62</f>
        <v>0.013106853319287464</v>
      </c>
      <c r="G111">
        <f>AVERAGE(C111:E111)</f>
        <v>0.0004768779202558605</v>
      </c>
      <c r="H111">
        <f>STDEV(C111:E111)</f>
        <v>0.017405655349561948</v>
      </c>
      <c r="I111">
        <f>(B111*B4+C111*C4+D111*D4+E111*E4+F111*F4)/SUM(B4:F4)</f>
        <v>0.009451291138448168</v>
      </c>
    </row>
    <row r="112" spans="1:9" ht="12.75">
      <c r="A112" t="s">
        <v>76</v>
      </c>
      <c r="B112">
        <f>B72*10000/B62</f>
        <v>-0.056632766327294554</v>
      </c>
      <c r="C112">
        <f>C72*10000/C62</f>
        <v>-0.031229445747619516</v>
      </c>
      <c r="D112">
        <f>D72*10000/D62</f>
        <v>-0.051362843502576194</v>
      </c>
      <c r="E112">
        <f>E72*10000/E62</f>
        <v>-0.049400978022188506</v>
      </c>
      <c r="F112">
        <f>F72*10000/F62</f>
        <v>-0.06608673330414754</v>
      </c>
      <c r="G112">
        <f>AVERAGE(C112:E112)</f>
        <v>-0.043997755757461406</v>
      </c>
      <c r="H112">
        <f>STDEV(C112:E112)</f>
        <v>0.011101105099104102</v>
      </c>
      <c r="I112">
        <f>(B112*B4+C112*C4+D112*D4+E112*E4+F112*F4)/SUM(B4:F4)</f>
        <v>-0.04877462534439029</v>
      </c>
    </row>
    <row r="113" spans="1:9" ht="12.75">
      <c r="A113" t="s">
        <v>77</v>
      </c>
      <c r="B113">
        <f>B73*10000/B62</f>
        <v>-0.005741337570898806</v>
      </c>
      <c r="C113">
        <f>C73*10000/C62</f>
        <v>0.011302264701540603</v>
      </c>
      <c r="D113">
        <f>D73*10000/D62</f>
        <v>0.012901824295554235</v>
      </c>
      <c r="E113">
        <f>E73*10000/E62</f>
        <v>0.0001165310533894657</v>
      </c>
      <c r="F113">
        <f>F73*10000/F62</f>
        <v>-0.021986293663113894</v>
      </c>
      <c r="G113">
        <f>AVERAGE(C113:E113)</f>
        <v>0.008106873350161433</v>
      </c>
      <c r="H113">
        <f>STDEV(C113:E113)</f>
        <v>0.006965904480997973</v>
      </c>
      <c r="I113">
        <f>(B113*B4+C113*C4+D113*D4+E113*E4+F113*F4)/SUM(B4:F4)</f>
        <v>0.002083853882543953</v>
      </c>
    </row>
    <row r="114" spans="1:11" ht="12.75">
      <c r="A114" t="s">
        <v>78</v>
      </c>
      <c r="B114">
        <f>B74*10000/B62</f>
        <v>-0.21053570304157546</v>
      </c>
      <c r="C114">
        <f>C74*10000/C62</f>
        <v>-0.19302045742476898</v>
      </c>
      <c r="D114">
        <f>D74*10000/D62</f>
        <v>-0.21300843495110935</v>
      </c>
      <c r="E114">
        <f>E74*10000/E62</f>
        <v>-0.1958546816856976</v>
      </c>
      <c r="F114">
        <f>F74*10000/F62</f>
        <v>-0.15892564317047495</v>
      </c>
      <c r="G114">
        <f>AVERAGE(C114:E114)</f>
        <v>-0.20062785802052532</v>
      </c>
      <c r="H114">
        <f>STDEV(C114:E114)</f>
        <v>0.010815138493837381</v>
      </c>
      <c r="I114">
        <f>(B114*B4+C114*C4+D114*D4+E114*E4+F114*F4)/SUM(B4:F4)</f>
        <v>-0.19648823479201433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0.0060076675737922094</v>
      </c>
      <c r="C115">
        <f>C75*10000/C62</f>
        <v>-0.00038850336459702787</v>
      </c>
      <c r="D115">
        <f>D75*10000/D62</f>
        <v>-0.008255555525378223</v>
      </c>
      <c r="E115">
        <f>E75*10000/E62</f>
        <v>-0.0037407063593922043</v>
      </c>
      <c r="F115">
        <f>F75*10000/F62</f>
        <v>-0.001550812570016544</v>
      </c>
      <c r="G115">
        <f>AVERAGE(C115:E115)</f>
        <v>-0.004128255083122485</v>
      </c>
      <c r="H115">
        <f>STDEV(C115:E115)</f>
        <v>0.003947818756612535</v>
      </c>
      <c r="I115">
        <f>(B115*B4+C115*C4+D115*D4+E115*E4+F115*F4)/SUM(B4:F4)</f>
        <v>-0.0023176180530306593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29.421314963892403</v>
      </c>
      <c r="C122">
        <f>C82*10000/C62</f>
        <v>10.558887889768204</v>
      </c>
      <c r="D122">
        <f>D82*10000/D62</f>
        <v>-1.6749487351695502</v>
      </c>
      <c r="E122">
        <f>E82*10000/E62</f>
        <v>-20.614806658229313</v>
      </c>
      <c r="F122">
        <f>F82*10000/F62</f>
        <v>-12.193061300920093</v>
      </c>
      <c r="G122">
        <f>AVERAGE(C122:E122)</f>
        <v>-3.9102891678768863</v>
      </c>
      <c r="H122">
        <f>STDEV(C122:E122)</f>
        <v>15.706602690605461</v>
      </c>
      <c r="I122">
        <f>(B122*B4+C122*C4+D122*D4+E122*E4+F122*F4)/SUM(B4:F4)</f>
        <v>-0.19579666677910132</v>
      </c>
    </row>
    <row r="123" spans="1:9" ht="12.75">
      <c r="A123" t="s">
        <v>82</v>
      </c>
      <c r="B123">
        <f>B83*10000/B62</f>
        <v>-1.6927113735339077</v>
      </c>
      <c r="C123">
        <f>C83*10000/C62</f>
        <v>0.6851061674268942</v>
      </c>
      <c r="D123">
        <f>D83*10000/D62</f>
        <v>-0.35764354122998054</v>
      </c>
      <c r="E123">
        <f>E83*10000/E62</f>
        <v>-1.8909760973426053</v>
      </c>
      <c r="F123">
        <f>F83*10000/F62</f>
        <v>4.733509209686953</v>
      </c>
      <c r="G123">
        <f>AVERAGE(C123:E123)</f>
        <v>-0.5211711570485639</v>
      </c>
      <c r="H123">
        <f>STDEV(C123:E123)</f>
        <v>1.2958031947662698</v>
      </c>
      <c r="I123">
        <f>(B123*B4+C123*C4+D123*D4+E123*E4+F123*F4)/SUM(B4:F4)</f>
        <v>0.011467085134097036</v>
      </c>
    </row>
    <row r="124" spans="1:9" ht="12.75">
      <c r="A124" t="s">
        <v>83</v>
      </c>
      <c r="B124">
        <f>B84*10000/B62</f>
        <v>1.7429197825307714</v>
      </c>
      <c r="C124">
        <f>C84*10000/C62</f>
        <v>3.8116059825168604</v>
      </c>
      <c r="D124">
        <f>D84*10000/D62</f>
        <v>0.17650990831681537</v>
      </c>
      <c r="E124">
        <f>E84*10000/E62</f>
        <v>0.2579945318973746</v>
      </c>
      <c r="F124">
        <f>F84*10000/F62</f>
        <v>0.7250954499497673</v>
      </c>
      <c r="G124">
        <f>AVERAGE(C124:E124)</f>
        <v>1.41537014091035</v>
      </c>
      <c r="H124">
        <f>STDEV(C124:E124)</f>
        <v>2.075601019565119</v>
      </c>
      <c r="I124">
        <f>(B124*B4+C124*C4+D124*D4+E124*E4+F124*F4)/SUM(B4:F4)</f>
        <v>1.3707550263180952</v>
      </c>
    </row>
    <row r="125" spans="1:9" ht="12.75">
      <c r="A125" t="s">
        <v>84</v>
      </c>
      <c r="B125">
        <f>B85*10000/B62</f>
        <v>-1.0624344397784498</v>
      </c>
      <c r="C125">
        <f>C85*10000/C62</f>
        <v>0.6141710083321227</v>
      </c>
      <c r="D125">
        <f>D85*10000/D62</f>
        <v>0.045270460011452476</v>
      </c>
      <c r="E125">
        <f>E85*10000/E62</f>
        <v>-0.5238805226686203</v>
      </c>
      <c r="F125">
        <f>F85*10000/F62</f>
        <v>-2.2131834537362827</v>
      </c>
      <c r="G125">
        <f>AVERAGE(C125:E125)</f>
        <v>0.045186981891651636</v>
      </c>
      <c r="H125">
        <f>STDEV(C125:E125)</f>
        <v>0.5690257700928237</v>
      </c>
      <c r="I125">
        <f>(B125*B4+C125*C4+D125*D4+E125*E4+F125*F4)/SUM(B4:F4)</f>
        <v>-0.4166593054438607</v>
      </c>
    </row>
    <row r="126" spans="1:9" ht="12.75">
      <c r="A126" t="s">
        <v>85</v>
      </c>
      <c r="B126">
        <f>B86*10000/B62</f>
        <v>0.5343505733232113</v>
      </c>
      <c r="C126">
        <f>C86*10000/C62</f>
        <v>0.15652602509682775</v>
      </c>
      <c r="D126">
        <f>D86*10000/D62</f>
        <v>-0.3848909213518527</v>
      </c>
      <c r="E126">
        <f>E86*10000/E62</f>
        <v>-0.39361127894965914</v>
      </c>
      <c r="F126">
        <f>F86*10000/F62</f>
        <v>1.476644450566362</v>
      </c>
      <c r="G126">
        <f>AVERAGE(C126:E126)</f>
        <v>-0.2073253917348947</v>
      </c>
      <c r="H126">
        <f>STDEV(C126:E126)</f>
        <v>0.31513473516417906</v>
      </c>
      <c r="I126">
        <f>(B126*B4+C126*C4+D126*D4+E126*E4+F126*F4)/SUM(B4:F4)</f>
        <v>0.12493456798066335</v>
      </c>
    </row>
    <row r="127" spans="1:9" ht="12.75">
      <c r="A127" t="s">
        <v>86</v>
      </c>
      <c r="B127">
        <f>B87*10000/B62</f>
        <v>0.31887154632303893</v>
      </c>
      <c r="C127">
        <f>C87*10000/C62</f>
        <v>-0.04688129496555627</v>
      </c>
      <c r="D127">
        <f>D87*10000/D62</f>
        <v>0.23371266557834205</v>
      </c>
      <c r="E127">
        <f>E87*10000/E62</f>
        <v>0.0734860176263888</v>
      </c>
      <c r="F127">
        <f>F87*10000/F62</f>
        <v>-0.1657113039832578</v>
      </c>
      <c r="G127">
        <f>AVERAGE(C127:E127)</f>
        <v>0.08677246274639154</v>
      </c>
      <c r="H127">
        <f>STDEV(C127:E127)</f>
        <v>0.14076803575873617</v>
      </c>
      <c r="I127">
        <f>(B127*B4+C127*C4+D127*D4+E127*E4+F127*F4)/SUM(B4:F4)</f>
        <v>0.08658910810043975</v>
      </c>
    </row>
    <row r="128" spans="1:9" ht="12.75">
      <c r="A128" t="s">
        <v>87</v>
      </c>
      <c r="B128">
        <f>B88*10000/B62</f>
        <v>0.138731464859276</v>
      </c>
      <c r="C128">
        <f>C88*10000/C62</f>
        <v>0.37698270658012223</v>
      </c>
      <c r="D128">
        <f>D88*10000/D62</f>
        <v>-0.035782645479631364</v>
      </c>
      <c r="E128">
        <f>E88*10000/E62</f>
        <v>-0.33255495952194075</v>
      </c>
      <c r="F128">
        <f>F88*10000/F62</f>
        <v>-0.11605547077334546</v>
      </c>
      <c r="G128">
        <f>AVERAGE(C128:E128)</f>
        <v>0.0028817005261833617</v>
      </c>
      <c r="H128">
        <f>STDEV(C128:E128)</f>
        <v>0.3563455116083738</v>
      </c>
      <c r="I128">
        <f>(B128*B4+C128*C4+D128*D4+E128*E4+F128*F4)/SUM(B4:F4)</f>
        <v>0.006664726174439409</v>
      </c>
    </row>
    <row r="129" spans="1:9" ht="12.75">
      <c r="A129" t="s">
        <v>88</v>
      </c>
      <c r="B129">
        <f>B89*10000/B62</f>
        <v>0.0036495103008649934</v>
      </c>
      <c r="C129">
        <f>C89*10000/C62</f>
        <v>0.006992812644545295</v>
      </c>
      <c r="D129">
        <f>D89*10000/D62</f>
        <v>-0.026481104391907973</v>
      </c>
      <c r="E129">
        <f>E89*10000/E62</f>
        <v>0.11872579162619541</v>
      </c>
      <c r="F129">
        <f>F89*10000/F62</f>
        <v>-0.1741805436007135</v>
      </c>
      <c r="G129">
        <f>AVERAGE(C129:E129)</f>
        <v>0.03307916662627758</v>
      </c>
      <c r="H129">
        <f>STDEV(C129:E129)</f>
        <v>0.07603705715536506</v>
      </c>
      <c r="I129">
        <f>(B129*B4+C129*C4+D129*D4+E129*E4+F129*F4)/SUM(B4:F4)</f>
        <v>0.001136720529481519</v>
      </c>
    </row>
    <row r="130" spans="1:9" ht="12.75">
      <c r="A130" t="s">
        <v>89</v>
      </c>
      <c r="B130">
        <f>B90*10000/B62</f>
        <v>0.03461896499065873</v>
      </c>
      <c r="C130">
        <f>C90*10000/C62</f>
        <v>0.0361445285739963</v>
      </c>
      <c r="D130">
        <f>D90*10000/D62</f>
        <v>0.028234725937134584</v>
      </c>
      <c r="E130">
        <f>E90*10000/E62</f>
        <v>-0.09844904778701205</v>
      </c>
      <c r="F130">
        <f>F90*10000/F62</f>
        <v>0.19561154467626132</v>
      </c>
      <c r="G130">
        <f>AVERAGE(C130:E130)</f>
        <v>-0.011356597758627055</v>
      </c>
      <c r="H130">
        <f>STDEV(C130:E130)</f>
        <v>0.075527891426933</v>
      </c>
      <c r="I130">
        <f>(B130*B4+C130*C4+D130*D4+E130*E4+F130*F4)/SUM(B4:F4)</f>
        <v>0.022942327845558063</v>
      </c>
    </row>
    <row r="131" spans="1:9" ht="12.75">
      <c r="A131" t="s">
        <v>90</v>
      </c>
      <c r="B131">
        <f>B91*10000/B62</f>
        <v>0.01743762638883936</v>
      </c>
      <c r="C131">
        <f>C91*10000/C62</f>
        <v>-0.012149281285140357</v>
      </c>
      <c r="D131">
        <f>D91*10000/D62</f>
        <v>0.021028144948540505</v>
      </c>
      <c r="E131">
        <f>E91*10000/E62</f>
        <v>0.022875330831199317</v>
      </c>
      <c r="F131">
        <f>F91*10000/F62</f>
        <v>0.002776186878140658</v>
      </c>
      <c r="G131">
        <f>AVERAGE(C131:E131)</f>
        <v>0.010584731498199822</v>
      </c>
      <c r="H131">
        <f>STDEV(C131:E131)</f>
        <v>0.01970988398865096</v>
      </c>
      <c r="I131">
        <f>(B131*B4+C131*C4+D131*D4+E131*E4+F131*F4)/SUM(B4:F4)</f>
        <v>0.01053046038966624</v>
      </c>
    </row>
    <row r="132" spans="1:9" ht="12.75">
      <c r="A132" t="s">
        <v>91</v>
      </c>
      <c r="B132">
        <f>B92*10000/B62</f>
        <v>0.026493480647353768</v>
      </c>
      <c r="C132">
        <f>C92*10000/C62</f>
        <v>0.02027753309149546</v>
      </c>
      <c r="D132">
        <f>D92*10000/D62</f>
        <v>0.0009095901301132988</v>
      </c>
      <c r="E132">
        <f>E92*10000/E62</f>
        <v>-0.0052763843412084325</v>
      </c>
      <c r="F132">
        <f>F92*10000/F62</f>
        <v>-0.002341411760232649</v>
      </c>
      <c r="G132">
        <f>AVERAGE(C132:E132)</f>
        <v>0.00530357962680011</v>
      </c>
      <c r="H132">
        <f>STDEV(C132:E132)</f>
        <v>0.013331580244371161</v>
      </c>
      <c r="I132">
        <f>(B132*B4+C132*C4+D132*D4+E132*E4+F132*F4)/SUM(B4:F4)</f>
        <v>0.007347865364250463</v>
      </c>
    </row>
    <row r="133" spans="1:9" ht="12.75">
      <c r="A133" t="s">
        <v>92</v>
      </c>
      <c r="B133">
        <f>B93*10000/B62</f>
        <v>0.1390109068232064</v>
      </c>
      <c r="C133">
        <f>C93*10000/C62</f>
        <v>0.10783962797636613</v>
      </c>
      <c r="D133">
        <f>D93*10000/D62</f>
        <v>0.130460469236098</v>
      </c>
      <c r="E133">
        <f>E93*10000/E62</f>
        <v>0.1228426408273586</v>
      </c>
      <c r="F133">
        <f>F93*10000/F62</f>
        <v>0.07500538226455981</v>
      </c>
      <c r="G133">
        <f>AVERAGE(C133:E133)</f>
        <v>0.12038091267994093</v>
      </c>
      <c r="H133">
        <f>STDEV(C133:E133)</f>
        <v>0.01150959138841734</v>
      </c>
      <c r="I133">
        <f>(B133*B4+C133*C4+D133*D4+E133*E4+F133*F4)/SUM(B4:F4)</f>
        <v>0.11701173827256096</v>
      </c>
    </row>
    <row r="134" spans="1:9" ht="12.75">
      <c r="A134" t="s">
        <v>93</v>
      </c>
      <c r="B134">
        <f>B94*10000/B62</f>
        <v>-0.012436275379832553</v>
      </c>
      <c r="C134">
        <f>C94*10000/C62</f>
        <v>-0.005396161568037832</v>
      </c>
      <c r="D134">
        <f>D94*10000/D62</f>
        <v>0.001452749817822321</v>
      </c>
      <c r="E134">
        <f>E94*10000/E62</f>
        <v>-0.007166637865369407</v>
      </c>
      <c r="F134">
        <f>F94*10000/F62</f>
        <v>-0.031061056125659833</v>
      </c>
      <c r="G134">
        <f>AVERAGE(C134:E134)</f>
        <v>-0.0037033498718616396</v>
      </c>
      <c r="H134">
        <f>STDEV(C134:E134)</f>
        <v>0.004552215898584172</v>
      </c>
      <c r="I134">
        <f>(B134*B4+C134*C4+D134*D4+E134*E4+F134*F4)/SUM(B4:F4)</f>
        <v>-0.008621519880322295</v>
      </c>
    </row>
    <row r="135" spans="1:9" ht="12.75">
      <c r="A135" t="s">
        <v>94</v>
      </c>
      <c r="B135">
        <f>B95*10000/B62</f>
        <v>-0.0041016890744945906</v>
      </c>
      <c r="C135">
        <f>C95*10000/C62</f>
        <v>-0.0022265679315295653</v>
      </c>
      <c r="D135">
        <f>D95*10000/D62</f>
        <v>-0.005529568653901131</v>
      </c>
      <c r="E135">
        <f>E95*10000/E62</f>
        <v>-0.002880402126815425</v>
      </c>
      <c r="F135">
        <f>F95*10000/F62</f>
        <v>0.007245001739155667</v>
      </c>
      <c r="G135">
        <f>AVERAGE(C135:E135)</f>
        <v>-0.0035455129040820404</v>
      </c>
      <c r="H135">
        <f>STDEV(C135:E135)</f>
        <v>0.0017490662373174787</v>
      </c>
      <c r="I135">
        <f>(B135*B4+C135*C4+D135*D4+E135*E4+F135*F4)/SUM(B4:F4)</f>
        <v>-0.002184185524364486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2005-01-10T07:53:49Z</cp:lastPrinted>
  <dcterms:created xsi:type="dcterms:W3CDTF">2005-01-10T07:53:49Z</dcterms:created>
  <dcterms:modified xsi:type="dcterms:W3CDTF">2005-01-10T10:34:23Z</dcterms:modified>
  <cp:category/>
  <cp:version/>
  <cp:contentType/>
  <cp:contentStatus/>
</cp:coreProperties>
</file>