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<sst xmlns="http://schemas.openxmlformats.org/spreadsheetml/2006/main" count="204" uniqueCount="98">
  <si>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17/01/2005       08:13:52</t>
  </si>
  <si>
    <t>LISSNER</t>
  </si>
  <si>
    <t>HCMQAP457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</si>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</sst>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</v>
      </c>
      <c r="D4" s="12">
        <v>-0.003749</v>
      </c>
      <c r="E4" s="12">
        <v>-0.00375</v>
      </c>
      <c r="F4" s="24">
        <v>-0.002079</v>
      </c>
      <c r="G4" s="34">
        <v>-0.01169</v>
      </c>
    </row>
    <row r="5" spans="1:7" ht="12.75" thickBot="1">
      <c r="A5" s="44" t="s">
        <v>13</v>
      </c>
      <c r="B5" s="45">
        <v>-4.989425</v>
      </c>
      <c r="C5" s="46">
        <v>-2.707824</v>
      </c>
      <c r="D5" s="46">
        <v>0.409672</v>
      </c>
      <c r="E5" s="46">
        <v>2.781768</v>
      </c>
      <c r="F5" s="47">
        <v>4.641538</v>
      </c>
      <c r="G5" s="48">
        <v>10.16514</v>
      </c>
    </row>
    <row r="6" spans="1:7" ht="12.75" thickTop="1">
      <c r="A6" s="6" t="s">
        <v>14</v>
      </c>
      <c r="B6" s="39">
        <v>98.52704</v>
      </c>
      <c r="C6" s="40">
        <v>44.24138</v>
      </c>
      <c r="D6" s="40">
        <v>-71.19158</v>
      </c>
      <c r="E6" s="40">
        <v>4.429894</v>
      </c>
      <c r="F6" s="41">
        <v>-66.6369</v>
      </c>
      <c r="G6" s="42">
        <v>-0.007990463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0.1949766</v>
      </c>
      <c r="C8" s="13">
        <v>1.923985</v>
      </c>
      <c r="D8" s="13">
        <v>1.473509</v>
      </c>
      <c r="E8" s="13">
        <v>0.8687948</v>
      </c>
      <c r="F8" s="25">
        <v>-1.6794</v>
      </c>
      <c r="G8" s="35">
        <v>0.8307359</v>
      </c>
    </row>
    <row r="9" spans="1:7" ht="12">
      <c r="A9" s="20" t="s">
        <v>17</v>
      </c>
      <c r="B9" s="29">
        <v>0.5610152</v>
      </c>
      <c r="C9" s="13">
        <v>-0.3760604</v>
      </c>
      <c r="D9" s="13">
        <v>0.004712704</v>
      </c>
      <c r="E9" s="13">
        <v>0.602112</v>
      </c>
      <c r="F9" s="25">
        <v>-1.485619</v>
      </c>
      <c r="G9" s="35">
        <v>-0.06113377</v>
      </c>
    </row>
    <row r="10" spans="1:7" ht="12">
      <c r="A10" s="20" t="s">
        <v>18</v>
      </c>
      <c r="B10" s="29">
        <v>-0.05702238</v>
      </c>
      <c r="C10" s="13">
        <v>-0.4988664</v>
      </c>
      <c r="D10" s="13">
        <v>-0.8994678</v>
      </c>
      <c r="E10" s="13">
        <v>-0.6956564</v>
      </c>
      <c r="F10" s="25">
        <v>-1.210465</v>
      </c>
      <c r="G10" s="35">
        <v>-0.6732962</v>
      </c>
    </row>
    <row r="11" spans="1:7" ht="12">
      <c r="A11" s="21" t="s">
        <v>19</v>
      </c>
      <c r="B11" s="31">
        <v>3.339928</v>
      </c>
      <c r="C11" s="15">
        <v>2.012606</v>
      </c>
      <c r="D11" s="15">
        <v>3.109492</v>
      </c>
      <c r="E11" s="15">
        <v>1.472499</v>
      </c>
      <c r="F11" s="27">
        <v>14.03665</v>
      </c>
      <c r="G11" s="37">
        <v>3.942295</v>
      </c>
    </row>
    <row r="12" spans="1:7" ht="12">
      <c r="A12" s="20" t="s">
        <v>20</v>
      </c>
      <c r="B12" s="29">
        <v>-0.67666</v>
      </c>
      <c r="C12" s="13">
        <v>-0.001714909</v>
      </c>
      <c r="D12" s="13">
        <v>-0.1290348</v>
      </c>
      <c r="E12" s="13">
        <v>-0.06689696</v>
      </c>
      <c r="F12" s="25">
        <v>-0.5162006</v>
      </c>
      <c r="G12" s="35">
        <v>-0.214508</v>
      </c>
    </row>
    <row r="13" spans="1:7" ht="12">
      <c r="A13" s="20" t="s">
        <v>21</v>
      </c>
      <c r="B13" s="29">
        <v>-0.1069804</v>
      </c>
      <c r="C13" s="13">
        <v>-0.05107465</v>
      </c>
      <c r="D13" s="13">
        <v>0.05210292</v>
      </c>
      <c r="E13" s="13">
        <v>0.1446541</v>
      </c>
      <c r="F13" s="25">
        <v>-0.09139187</v>
      </c>
      <c r="G13" s="35">
        <v>0.007323873</v>
      </c>
    </row>
    <row r="14" spans="1:7" ht="12">
      <c r="A14" s="20" t="s">
        <v>22</v>
      </c>
      <c r="B14" s="29">
        <v>0.002984422</v>
      </c>
      <c r="C14" s="13">
        <v>-0.08769006</v>
      </c>
      <c r="D14" s="13">
        <v>-0.05873301</v>
      </c>
      <c r="E14" s="13">
        <v>-0.1457608</v>
      </c>
      <c r="F14" s="25">
        <v>0.141818</v>
      </c>
      <c r="G14" s="35">
        <v>-0.05094408</v>
      </c>
    </row>
    <row r="15" spans="1:7" ht="12">
      <c r="A15" s="21" t="s">
        <v>23</v>
      </c>
      <c r="B15" s="31">
        <v>-0.4230054</v>
      </c>
      <c r="C15" s="15">
        <v>-0.1884871</v>
      </c>
      <c r="D15" s="15">
        <v>-0.06593718</v>
      </c>
      <c r="E15" s="15">
        <v>-0.1753892</v>
      </c>
      <c r="F15" s="27">
        <v>-0.444808</v>
      </c>
      <c r="G15" s="37">
        <v>-0.2240572</v>
      </c>
    </row>
    <row r="16" spans="1:7" ht="12">
      <c r="A16" s="20" t="s">
        <v>24</v>
      </c>
      <c r="B16" s="29">
        <v>-0.07656484</v>
      </c>
      <c r="C16" s="13">
        <v>0.001328625</v>
      </c>
      <c r="D16" s="13">
        <v>-0.02292248</v>
      </c>
      <c r="E16" s="13">
        <v>0.01868339</v>
      </c>
      <c r="F16" s="25">
        <v>-0.05112345</v>
      </c>
      <c r="G16" s="35">
        <v>-0.01862139</v>
      </c>
    </row>
    <row r="17" spans="1:7" ht="12">
      <c r="A17" s="20" t="s">
        <v>25</v>
      </c>
      <c r="B17" s="29">
        <v>-0.04729455</v>
      </c>
      <c r="C17" s="13">
        <v>-0.02746306</v>
      </c>
      <c r="D17" s="13">
        <v>-0.02606915</v>
      </c>
      <c r="E17" s="13">
        <v>-0.03061897</v>
      </c>
      <c r="F17" s="25">
        <v>-0.03307676</v>
      </c>
      <c r="G17" s="35">
        <v>-0.03151377</v>
      </c>
    </row>
    <row r="18" spans="1:7" ht="12">
      <c r="A18" s="20" t="s">
        <v>26</v>
      </c>
      <c r="B18" s="29">
        <v>-0.0003895443</v>
      </c>
      <c r="C18" s="13">
        <v>-0.008593287</v>
      </c>
      <c r="D18" s="13">
        <v>0.03772467</v>
      </c>
      <c r="E18" s="13">
        <v>0.003143309</v>
      </c>
      <c r="F18" s="25">
        <v>0.01243464</v>
      </c>
      <c r="G18" s="35">
        <v>0.009374229</v>
      </c>
    </row>
    <row r="19" spans="1:7" ht="12">
      <c r="A19" s="21" t="s">
        <v>27</v>
      </c>
      <c r="B19" s="31">
        <v>-0.1997352</v>
      </c>
      <c r="C19" s="15">
        <v>-0.1733323</v>
      </c>
      <c r="D19" s="15">
        <v>-0.1956933</v>
      </c>
      <c r="E19" s="15">
        <v>-0.1706159</v>
      </c>
      <c r="F19" s="27">
        <v>-0.1291448</v>
      </c>
      <c r="G19" s="37">
        <v>-0.1759952</v>
      </c>
    </row>
    <row r="20" spans="1:7" ht="12.75" thickBot="1">
      <c r="A20" s="44" t="s">
        <v>28</v>
      </c>
      <c r="B20" s="45">
        <v>-0.0006478103</v>
      </c>
      <c r="C20" s="46">
        <v>0.002324154</v>
      </c>
      <c r="D20" s="46">
        <v>-0.004032198</v>
      </c>
      <c r="E20" s="46">
        <v>-0.002767111</v>
      </c>
      <c r="F20" s="47">
        <v>-0.001623813</v>
      </c>
      <c r="G20" s="48">
        <v>-0.001386702</v>
      </c>
    </row>
    <row r="21" spans="1:7" ht="12.75" thickTop="1">
      <c r="A21" s="6" t="s">
        <v>29</v>
      </c>
      <c r="B21" s="39">
        <v>-49.65403</v>
      </c>
      <c r="C21" s="40">
        <v>105.5271</v>
      </c>
      <c r="D21" s="40">
        <v>43.27887</v>
      </c>
      <c r="E21" s="40">
        <v>-8.175839</v>
      </c>
      <c r="F21" s="41">
        <v>-199.7</v>
      </c>
      <c r="G21" s="43">
        <v>-0.004279023</v>
      </c>
    </row>
    <row r="22" spans="1:7" ht="12">
      <c r="A22" s="20" t="s">
        <v>30</v>
      </c>
      <c r="B22" s="29">
        <v>-99.79181</v>
      </c>
      <c r="C22" s="13">
        <v>-54.157</v>
      </c>
      <c r="D22" s="13">
        <v>8.193443</v>
      </c>
      <c r="E22" s="13">
        <v>55.63593</v>
      </c>
      <c r="F22" s="25">
        <v>92.83342</v>
      </c>
      <c r="G22" s="36">
        <v>0</v>
      </c>
    </row>
    <row r="23" spans="1:7" ht="12">
      <c r="A23" s="20" t="s">
        <v>31</v>
      </c>
      <c r="B23" s="29">
        <v>3.622896</v>
      </c>
      <c r="C23" s="13">
        <v>3.360254</v>
      </c>
      <c r="D23" s="13">
        <v>5.394098</v>
      </c>
      <c r="E23" s="13">
        <v>5.698767</v>
      </c>
      <c r="F23" s="25">
        <v>12.27253</v>
      </c>
      <c r="G23" s="49">
        <v>5.638444</v>
      </c>
    </row>
    <row r="24" spans="1:7" ht="12">
      <c r="A24" s="20" t="s">
        <v>32</v>
      </c>
      <c r="B24" s="29">
        <v>1.270109</v>
      </c>
      <c r="C24" s="13">
        <v>4.263693</v>
      </c>
      <c r="D24" s="13">
        <v>-0.4365648</v>
      </c>
      <c r="E24" s="13">
        <v>0.2511873</v>
      </c>
      <c r="F24" s="25">
        <v>2.73231</v>
      </c>
      <c r="G24" s="35">
        <v>1.529664</v>
      </c>
    </row>
    <row r="25" spans="1:7" ht="12">
      <c r="A25" s="20" t="s">
        <v>33</v>
      </c>
      <c r="B25" s="29">
        <v>0.8186359</v>
      </c>
      <c r="C25" s="13">
        <v>0.8646585</v>
      </c>
      <c r="D25" s="13">
        <v>1.671592</v>
      </c>
      <c r="E25" s="13">
        <v>1.722005</v>
      </c>
      <c r="F25" s="25">
        <v>-0.8585755</v>
      </c>
      <c r="G25" s="35">
        <v>1.028558</v>
      </c>
    </row>
    <row r="26" spans="1:7" ht="12">
      <c r="A26" s="21" t="s">
        <v>34</v>
      </c>
      <c r="B26" s="31">
        <v>-0.5014461</v>
      </c>
      <c r="C26" s="15">
        <v>0.01437077</v>
      </c>
      <c r="D26" s="15">
        <v>-0.0978972</v>
      </c>
      <c r="E26" s="15">
        <v>-0.1635039</v>
      </c>
      <c r="F26" s="27">
        <v>2.409732</v>
      </c>
      <c r="G26" s="37">
        <v>0.1889032</v>
      </c>
    </row>
    <row r="27" spans="1:7" ht="12">
      <c r="A27" s="20" t="s">
        <v>35</v>
      </c>
      <c r="B27" s="29">
        <v>-0.1297699</v>
      </c>
      <c r="C27" s="13">
        <v>-0.2080893</v>
      </c>
      <c r="D27" s="13">
        <v>0.1055277</v>
      </c>
      <c r="E27" s="13">
        <v>0.1202769</v>
      </c>
      <c r="F27" s="25">
        <v>-0.2391672</v>
      </c>
      <c r="G27" s="35">
        <v>-0.04643753</v>
      </c>
    </row>
    <row r="28" spans="1:7" ht="12">
      <c r="A28" s="20" t="s">
        <v>36</v>
      </c>
      <c r="B28" s="29">
        <v>-0.1807216</v>
      </c>
      <c r="C28" s="13">
        <v>0.308341</v>
      </c>
      <c r="D28" s="13">
        <v>-0.3970546</v>
      </c>
      <c r="E28" s="13">
        <v>-0.5261628</v>
      </c>
      <c r="F28" s="25">
        <v>-0.3056282</v>
      </c>
      <c r="G28" s="35">
        <v>-0.2148631</v>
      </c>
    </row>
    <row r="29" spans="1:7" ht="12">
      <c r="A29" s="20" t="s">
        <v>37</v>
      </c>
      <c r="B29" s="29">
        <v>0.04351936</v>
      </c>
      <c r="C29" s="13">
        <v>-0.01858229</v>
      </c>
      <c r="D29" s="13">
        <v>0.04243071</v>
      </c>
      <c r="E29" s="13">
        <v>-0.03540425</v>
      </c>
      <c r="F29" s="25">
        <v>-0.03739165</v>
      </c>
      <c r="G29" s="35">
        <v>-0.001453739</v>
      </c>
    </row>
    <row r="30" spans="1:7" ht="12">
      <c r="A30" s="21" t="s">
        <v>38</v>
      </c>
      <c r="B30" s="31">
        <v>-0.1303791</v>
      </c>
      <c r="C30" s="15">
        <v>-0.01390672</v>
      </c>
      <c r="D30" s="15">
        <v>-0.04539631</v>
      </c>
      <c r="E30" s="15">
        <v>-0.002680849</v>
      </c>
      <c r="F30" s="27">
        <v>0.1906866</v>
      </c>
      <c r="G30" s="37">
        <v>-0.008362187</v>
      </c>
    </row>
    <row r="31" spans="1:7" ht="12">
      <c r="A31" s="20" t="s">
        <v>39</v>
      </c>
      <c r="B31" s="29">
        <v>-0.04972639</v>
      </c>
      <c r="C31" s="13">
        <v>-0.008932438</v>
      </c>
      <c r="D31" s="13">
        <v>-0.01958852</v>
      </c>
      <c r="E31" s="13">
        <v>-0.002759877</v>
      </c>
      <c r="F31" s="25">
        <v>-0.04951825</v>
      </c>
      <c r="G31" s="35">
        <v>-0.02133565</v>
      </c>
    </row>
    <row r="32" spans="1:7" ht="12">
      <c r="A32" s="20" t="s">
        <v>40</v>
      </c>
      <c r="B32" s="29">
        <v>-0.0306604</v>
      </c>
      <c r="C32" s="13">
        <v>0.03137588</v>
      </c>
      <c r="D32" s="13">
        <v>-0.01756906</v>
      </c>
      <c r="E32" s="13">
        <v>-0.03752066</v>
      </c>
      <c r="F32" s="25">
        <v>-0.02827334</v>
      </c>
      <c r="G32" s="35">
        <v>-0.01391666</v>
      </c>
    </row>
    <row r="33" spans="1:7" ht="12">
      <c r="A33" s="20" t="s">
        <v>41</v>
      </c>
      <c r="B33" s="29">
        <v>0.1074015</v>
      </c>
      <c r="C33" s="13">
        <v>0.05475194</v>
      </c>
      <c r="D33" s="13">
        <v>0.08277985</v>
      </c>
      <c r="E33" s="13">
        <v>0.07692326</v>
      </c>
      <c r="F33" s="25">
        <v>0.07216816</v>
      </c>
      <c r="G33" s="35">
        <v>0.07678278</v>
      </c>
    </row>
    <row r="34" spans="1:7" ht="12">
      <c r="A34" s="21" t="s">
        <v>42</v>
      </c>
      <c r="B34" s="31">
        <v>-0.01329186</v>
      </c>
      <c r="C34" s="15">
        <v>-0.002991644</v>
      </c>
      <c r="D34" s="15">
        <v>-0.009593684</v>
      </c>
      <c r="E34" s="15">
        <v>-0.01414129</v>
      </c>
      <c r="F34" s="27">
        <v>-0.03885621</v>
      </c>
      <c r="G34" s="37">
        <v>-0.01350911</v>
      </c>
    </row>
    <row r="35" spans="1:7" ht="12.75" thickBot="1">
      <c r="A35" s="22" t="s">
        <v>43</v>
      </c>
      <c r="B35" s="32">
        <v>-0.001200941</v>
      </c>
      <c r="C35" s="16">
        <v>-0.0004848649</v>
      </c>
      <c r="D35" s="16">
        <v>0.001327887</v>
      </c>
      <c r="E35" s="16">
        <v>-0.001884705</v>
      </c>
      <c r="F35" s="28">
        <v>0.006273181</v>
      </c>
      <c r="G35" s="38">
        <v>0.0004118128</v>
      </c>
    </row>
    <row r="36" spans="1:7" ht="12">
      <c r="A36" s="4" t="s">
        <v>44</v>
      </c>
      <c r="B36" s="3">
        <v>18.58215</v>
      </c>
      <c r="C36" s="3">
        <v>18.58521</v>
      </c>
      <c r="D36" s="3">
        <v>18.59741</v>
      </c>
      <c r="E36" s="3">
        <v>18.60046</v>
      </c>
      <c r="F36" s="3">
        <v>18.61267</v>
      </c>
      <c r="G36" s="3"/>
    </row>
    <row r="37" spans="1:6" ht="12">
      <c r="A37" s="4" t="s">
        <v>45</v>
      </c>
      <c r="B37" s="2">
        <v>0.3585816</v>
      </c>
      <c r="C37" s="2">
        <v>0.3346761</v>
      </c>
      <c r="D37" s="2">
        <v>0.3285726</v>
      </c>
      <c r="E37" s="2">
        <v>0.3234863</v>
      </c>
      <c r="F37" s="2">
        <v>0.3184001</v>
      </c>
    </row>
    <row r="38" spans="1:7" ht="12">
      <c r="A38" s="4" t="s">
        <v>53</v>
      </c>
      <c r="B38" s="2">
        <v>-0.0001683216</v>
      </c>
      <c r="C38" s="2">
        <v>-7.423661E-05</v>
      </c>
      <c r="D38" s="2">
        <v>0.0001209653</v>
      </c>
      <c r="E38" s="2">
        <v>0</v>
      </c>
      <c r="F38" s="2">
        <v>0.0001164243</v>
      </c>
      <c r="G38" s="2">
        <v>0.0001702595</v>
      </c>
    </row>
    <row r="39" spans="1:7" ht="12.75" thickBot="1">
      <c r="A39" s="4" t="s">
        <v>54</v>
      </c>
      <c r="B39" s="2">
        <v>8.273214E-05</v>
      </c>
      <c r="C39" s="2">
        <v>-0.0001797981</v>
      </c>
      <c r="D39" s="2">
        <v>-7.367319E-05</v>
      </c>
      <c r="E39" s="2">
        <v>1.394039E-05</v>
      </c>
      <c r="F39" s="2">
        <v>0.0003384092</v>
      </c>
      <c r="G39" s="2">
        <v>0.0009755836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3.117598</v>
      </c>
      <c r="F40" s="17" t="s">
        <v>48</v>
      </c>
      <c r="G40" s="8">
        <v>54.989549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</v>
      </c>
      <c r="D4">
        <v>0.003749</v>
      </c>
      <c r="E4">
        <v>0.00375</v>
      </c>
      <c r="F4">
        <v>0.002079</v>
      </c>
      <c r="G4">
        <v>0.01169</v>
      </c>
    </row>
    <row r="5" spans="1:7" ht="12.75">
      <c r="A5" t="s">
        <v>13</v>
      </c>
      <c r="B5">
        <v>-4.989425</v>
      </c>
      <c r="C5">
        <v>-2.707824</v>
      </c>
      <c r="D5">
        <v>0.409672</v>
      </c>
      <c r="E5">
        <v>2.781768</v>
      </c>
      <c r="F5">
        <v>4.641538</v>
      </c>
      <c r="G5">
        <v>10.16514</v>
      </c>
    </row>
    <row r="6" spans="1:7" ht="12.75">
      <c r="A6" t="s">
        <v>14</v>
      </c>
      <c r="B6" s="50">
        <v>98.52704</v>
      </c>
      <c r="C6" s="50">
        <v>44.24138</v>
      </c>
      <c r="D6" s="50">
        <v>-71.19158</v>
      </c>
      <c r="E6" s="50">
        <v>4.429894</v>
      </c>
      <c r="F6" s="50">
        <v>-66.6369</v>
      </c>
      <c r="G6" s="50">
        <v>-0.007990463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0.1949766</v>
      </c>
      <c r="C8" s="50">
        <v>1.923985</v>
      </c>
      <c r="D8" s="50">
        <v>1.473509</v>
      </c>
      <c r="E8" s="50">
        <v>0.8687948</v>
      </c>
      <c r="F8" s="50">
        <v>-1.6794</v>
      </c>
      <c r="G8" s="50">
        <v>0.8307359</v>
      </c>
    </row>
    <row r="9" spans="1:7" ht="12.75">
      <c r="A9" t="s">
        <v>17</v>
      </c>
      <c r="B9" s="50">
        <v>0.5610152</v>
      </c>
      <c r="C9" s="50">
        <v>-0.3760604</v>
      </c>
      <c r="D9" s="50">
        <v>0.004712704</v>
      </c>
      <c r="E9" s="50">
        <v>0.602112</v>
      </c>
      <c r="F9" s="50">
        <v>-1.485619</v>
      </c>
      <c r="G9" s="50">
        <v>-0.06113377</v>
      </c>
    </row>
    <row r="10" spans="1:7" ht="12.75">
      <c r="A10" t="s">
        <v>18</v>
      </c>
      <c r="B10" s="50">
        <v>-0.05702238</v>
      </c>
      <c r="C10" s="50">
        <v>-0.4988664</v>
      </c>
      <c r="D10" s="50">
        <v>-0.8994678</v>
      </c>
      <c r="E10" s="50">
        <v>-0.6956564</v>
      </c>
      <c r="F10" s="50">
        <v>-1.210465</v>
      </c>
      <c r="G10" s="50">
        <v>-0.6732962</v>
      </c>
    </row>
    <row r="11" spans="1:7" ht="12.75">
      <c r="A11" t="s">
        <v>19</v>
      </c>
      <c r="B11" s="50">
        <v>3.339928</v>
      </c>
      <c r="C11" s="50">
        <v>2.012606</v>
      </c>
      <c r="D11" s="50">
        <v>3.109492</v>
      </c>
      <c r="E11" s="50">
        <v>1.472499</v>
      </c>
      <c r="F11" s="50">
        <v>14.03665</v>
      </c>
      <c r="G11" s="50">
        <v>3.942295</v>
      </c>
    </row>
    <row r="12" spans="1:7" ht="12.75">
      <c r="A12" t="s">
        <v>20</v>
      </c>
      <c r="B12" s="50">
        <v>-0.67666</v>
      </c>
      <c r="C12" s="50">
        <v>-0.001714909</v>
      </c>
      <c r="D12" s="50">
        <v>-0.1290348</v>
      </c>
      <c r="E12" s="50">
        <v>-0.06689696</v>
      </c>
      <c r="F12" s="50">
        <v>-0.5162006</v>
      </c>
      <c r="G12" s="50">
        <v>-0.214508</v>
      </c>
    </row>
    <row r="13" spans="1:7" ht="12.75">
      <c r="A13" t="s">
        <v>21</v>
      </c>
      <c r="B13" s="50">
        <v>-0.1069804</v>
      </c>
      <c r="C13" s="50">
        <v>-0.05107465</v>
      </c>
      <c r="D13" s="50">
        <v>0.05210292</v>
      </c>
      <c r="E13" s="50">
        <v>0.1446541</v>
      </c>
      <c r="F13" s="50">
        <v>-0.09139187</v>
      </c>
      <c r="G13" s="50">
        <v>0.007323873</v>
      </c>
    </row>
    <row r="14" spans="1:7" ht="12.75">
      <c r="A14" t="s">
        <v>22</v>
      </c>
      <c r="B14" s="50">
        <v>0.002984422</v>
      </c>
      <c r="C14" s="50">
        <v>-0.08769006</v>
      </c>
      <c r="D14" s="50">
        <v>-0.05873301</v>
      </c>
      <c r="E14" s="50">
        <v>-0.1457608</v>
      </c>
      <c r="F14" s="50">
        <v>0.141818</v>
      </c>
      <c r="G14" s="50">
        <v>-0.05094408</v>
      </c>
    </row>
    <row r="15" spans="1:7" ht="12.75">
      <c r="A15" t="s">
        <v>23</v>
      </c>
      <c r="B15" s="50">
        <v>-0.4230054</v>
      </c>
      <c r="C15" s="50">
        <v>-0.1884871</v>
      </c>
      <c r="D15" s="50">
        <v>-0.06593718</v>
      </c>
      <c r="E15" s="50">
        <v>-0.1753892</v>
      </c>
      <c r="F15" s="50">
        <v>-0.444808</v>
      </c>
      <c r="G15" s="50">
        <v>-0.2240572</v>
      </c>
    </row>
    <row r="16" spans="1:7" ht="12.75">
      <c r="A16" t="s">
        <v>24</v>
      </c>
      <c r="B16" s="50">
        <v>-0.07656484</v>
      </c>
      <c r="C16" s="50">
        <v>0.001328625</v>
      </c>
      <c r="D16" s="50">
        <v>-0.02292248</v>
      </c>
      <c r="E16" s="50">
        <v>0.01868339</v>
      </c>
      <c r="F16" s="50">
        <v>-0.05112345</v>
      </c>
      <c r="G16" s="50">
        <v>-0.01862139</v>
      </c>
    </row>
    <row r="17" spans="1:7" ht="12.75">
      <c r="A17" t="s">
        <v>25</v>
      </c>
      <c r="B17" s="50">
        <v>-0.04729455</v>
      </c>
      <c r="C17" s="50">
        <v>-0.02746306</v>
      </c>
      <c r="D17" s="50">
        <v>-0.02606915</v>
      </c>
      <c r="E17" s="50">
        <v>-0.03061897</v>
      </c>
      <c r="F17" s="50">
        <v>-0.03307676</v>
      </c>
      <c r="G17" s="50">
        <v>-0.03151377</v>
      </c>
    </row>
    <row r="18" spans="1:7" ht="12.75">
      <c r="A18" t="s">
        <v>26</v>
      </c>
      <c r="B18" s="50">
        <v>-0.0003895443</v>
      </c>
      <c r="C18" s="50">
        <v>-0.008593287</v>
      </c>
      <c r="D18" s="50">
        <v>0.03772467</v>
      </c>
      <c r="E18" s="50">
        <v>0.003143309</v>
      </c>
      <c r="F18" s="50">
        <v>0.01243464</v>
      </c>
      <c r="G18" s="50">
        <v>0.009374229</v>
      </c>
    </row>
    <row r="19" spans="1:7" ht="12.75">
      <c r="A19" t="s">
        <v>27</v>
      </c>
      <c r="B19" s="50">
        <v>-0.1997352</v>
      </c>
      <c r="C19" s="50">
        <v>-0.1733323</v>
      </c>
      <c r="D19" s="50">
        <v>-0.1956933</v>
      </c>
      <c r="E19" s="50">
        <v>-0.1706159</v>
      </c>
      <c r="F19" s="50">
        <v>-0.1291448</v>
      </c>
      <c r="G19" s="50">
        <v>-0.1759952</v>
      </c>
    </row>
    <row r="20" spans="1:7" ht="12.75">
      <c r="A20" t="s">
        <v>28</v>
      </c>
      <c r="B20" s="50">
        <v>-0.0006478103</v>
      </c>
      <c r="C20" s="50">
        <v>0.002324154</v>
      </c>
      <c r="D20" s="50">
        <v>-0.004032198</v>
      </c>
      <c r="E20" s="50">
        <v>-0.002767111</v>
      </c>
      <c r="F20" s="50">
        <v>-0.001623813</v>
      </c>
      <c r="G20" s="50">
        <v>-0.001386702</v>
      </c>
    </row>
    <row r="21" spans="1:7" ht="12.75">
      <c r="A21" t="s">
        <v>29</v>
      </c>
      <c r="B21" s="50">
        <v>-49.65403</v>
      </c>
      <c r="C21" s="50">
        <v>105.5271</v>
      </c>
      <c r="D21" s="50">
        <v>43.27887</v>
      </c>
      <c r="E21" s="50">
        <v>-8.175839</v>
      </c>
      <c r="F21" s="50">
        <v>-199.7</v>
      </c>
      <c r="G21" s="50">
        <v>-0.004279023</v>
      </c>
    </row>
    <row r="22" spans="1:7" ht="12.75">
      <c r="A22" t="s">
        <v>30</v>
      </c>
      <c r="B22" s="50">
        <v>-99.79181</v>
      </c>
      <c r="C22" s="50">
        <v>-54.157</v>
      </c>
      <c r="D22" s="50">
        <v>8.193443</v>
      </c>
      <c r="E22" s="50">
        <v>55.63593</v>
      </c>
      <c r="F22" s="50">
        <v>92.83342</v>
      </c>
      <c r="G22" s="50">
        <v>0</v>
      </c>
    </row>
    <row r="23" spans="1:7" ht="12.75">
      <c r="A23" t="s">
        <v>31</v>
      </c>
      <c r="B23" s="50">
        <v>3.622896</v>
      </c>
      <c r="C23" s="50">
        <v>3.360254</v>
      </c>
      <c r="D23" s="50">
        <v>5.394098</v>
      </c>
      <c r="E23" s="50">
        <v>5.698767</v>
      </c>
      <c r="F23" s="50">
        <v>12.27253</v>
      </c>
      <c r="G23" s="50">
        <v>5.638444</v>
      </c>
    </row>
    <row r="24" spans="1:7" ht="12.75">
      <c r="A24" t="s">
        <v>32</v>
      </c>
      <c r="B24" s="50">
        <v>1.270109</v>
      </c>
      <c r="C24" s="50">
        <v>4.263693</v>
      </c>
      <c r="D24" s="50">
        <v>-0.4365648</v>
      </c>
      <c r="E24" s="50">
        <v>0.2511873</v>
      </c>
      <c r="F24" s="50">
        <v>2.73231</v>
      </c>
      <c r="G24" s="50">
        <v>1.529664</v>
      </c>
    </row>
    <row r="25" spans="1:7" ht="12.75">
      <c r="A25" t="s">
        <v>33</v>
      </c>
      <c r="B25" s="50">
        <v>0.8186359</v>
      </c>
      <c r="C25" s="50">
        <v>0.8646585</v>
      </c>
      <c r="D25" s="50">
        <v>1.671592</v>
      </c>
      <c r="E25" s="50">
        <v>1.722005</v>
      </c>
      <c r="F25" s="50">
        <v>-0.8585755</v>
      </c>
      <c r="G25" s="50">
        <v>1.028558</v>
      </c>
    </row>
    <row r="26" spans="1:7" ht="12.75">
      <c r="A26" t="s">
        <v>34</v>
      </c>
      <c r="B26" s="50">
        <v>-0.5014461</v>
      </c>
      <c r="C26" s="50">
        <v>0.01437077</v>
      </c>
      <c r="D26" s="50">
        <v>-0.0978972</v>
      </c>
      <c r="E26" s="50">
        <v>-0.1635039</v>
      </c>
      <c r="F26" s="50">
        <v>2.409732</v>
      </c>
      <c r="G26" s="50">
        <v>0.1889032</v>
      </c>
    </row>
    <row r="27" spans="1:7" ht="12.75">
      <c r="A27" t="s">
        <v>35</v>
      </c>
      <c r="B27" s="50">
        <v>-0.1297699</v>
      </c>
      <c r="C27" s="50">
        <v>-0.2080893</v>
      </c>
      <c r="D27" s="50">
        <v>0.1055277</v>
      </c>
      <c r="E27" s="50">
        <v>0.1202769</v>
      </c>
      <c r="F27" s="50">
        <v>-0.2391672</v>
      </c>
      <c r="G27" s="50">
        <v>-0.04643753</v>
      </c>
    </row>
    <row r="28" spans="1:7" ht="12.75">
      <c r="A28" t="s">
        <v>36</v>
      </c>
      <c r="B28" s="50">
        <v>-0.1807216</v>
      </c>
      <c r="C28" s="50">
        <v>0.308341</v>
      </c>
      <c r="D28" s="50">
        <v>-0.3970546</v>
      </c>
      <c r="E28" s="50">
        <v>-0.5261628</v>
      </c>
      <c r="F28" s="50">
        <v>-0.3056282</v>
      </c>
      <c r="G28" s="50">
        <v>-0.2148631</v>
      </c>
    </row>
    <row r="29" spans="1:7" ht="12.75">
      <c r="A29" t="s">
        <v>37</v>
      </c>
      <c r="B29" s="50">
        <v>0.04351936</v>
      </c>
      <c r="C29" s="50">
        <v>-0.01858229</v>
      </c>
      <c r="D29" s="50">
        <v>0.04243071</v>
      </c>
      <c r="E29" s="50">
        <v>-0.03540425</v>
      </c>
      <c r="F29" s="50">
        <v>-0.03739165</v>
      </c>
      <c r="G29" s="50">
        <v>-0.001453739</v>
      </c>
    </row>
    <row r="30" spans="1:7" ht="12.75">
      <c r="A30" t="s">
        <v>38</v>
      </c>
      <c r="B30" s="50">
        <v>-0.1303791</v>
      </c>
      <c r="C30" s="50">
        <v>-0.01390672</v>
      </c>
      <c r="D30" s="50">
        <v>-0.04539631</v>
      </c>
      <c r="E30" s="50">
        <v>-0.002680849</v>
      </c>
      <c r="F30" s="50">
        <v>0.1906866</v>
      </c>
      <c r="G30" s="50">
        <v>-0.008362187</v>
      </c>
    </row>
    <row r="31" spans="1:7" ht="12.75">
      <c r="A31" t="s">
        <v>39</v>
      </c>
      <c r="B31" s="50">
        <v>-0.04972639</v>
      </c>
      <c r="C31" s="50">
        <v>-0.008932438</v>
      </c>
      <c r="D31" s="50">
        <v>-0.01958852</v>
      </c>
      <c r="E31" s="50">
        <v>-0.002759877</v>
      </c>
      <c r="F31" s="50">
        <v>-0.04951825</v>
      </c>
      <c r="G31" s="50">
        <v>-0.02133565</v>
      </c>
    </row>
    <row r="32" spans="1:7" ht="12.75">
      <c r="A32" t="s">
        <v>40</v>
      </c>
      <c r="B32" s="50">
        <v>-0.0306604</v>
      </c>
      <c r="C32" s="50">
        <v>0.03137588</v>
      </c>
      <c r="D32" s="50">
        <v>-0.01756906</v>
      </c>
      <c r="E32" s="50">
        <v>-0.03752066</v>
      </c>
      <c r="F32" s="50">
        <v>-0.02827334</v>
      </c>
      <c r="G32" s="50">
        <v>-0.01391666</v>
      </c>
    </row>
    <row r="33" spans="1:7" ht="12.75">
      <c r="A33" t="s">
        <v>41</v>
      </c>
      <c r="B33" s="50">
        <v>0.1074015</v>
      </c>
      <c r="C33" s="50">
        <v>0.05475194</v>
      </c>
      <c r="D33" s="50">
        <v>0.08277985</v>
      </c>
      <c r="E33" s="50">
        <v>0.07692326</v>
      </c>
      <c r="F33" s="50">
        <v>0.07216816</v>
      </c>
      <c r="G33" s="50">
        <v>0.07678278</v>
      </c>
    </row>
    <row r="34" spans="1:7" ht="12.75">
      <c r="A34" t="s">
        <v>42</v>
      </c>
      <c r="B34" s="50">
        <v>-0.01329186</v>
      </c>
      <c r="C34" s="50">
        <v>-0.002991644</v>
      </c>
      <c r="D34" s="50">
        <v>-0.009593684</v>
      </c>
      <c r="E34" s="50">
        <v>-0.01414129</v>
      </c>
      <c r="F34" s="50">
        <v>-0.03885621</v>
      </c>
      <c r="G34" s="50">
        <v>-0.01350911</v>
      </c>
    </row>
    <row r="35" spans="1:7" ht="12.75">
      <c r="A35" t="s">
        <v>43</v>
      </c>
      <c r="B35" s="50">
        <v>-0.001200941</v>
      </c>
      <c r="C35" s="50">
        <v>-0.0004848649</v>
      </c>
      <c r="D35" s="50">
        <v>0.001327887</v>
      </c>
      <c r="E35" s="50">
        <v>-0.001884705</v>
      </c>
      <c r="F35" s="50">
        <v>0.006273181</v>
      </c>
      <c r="G35" s="50">
        <v>0.0004118128</v>
      </c>
    </row>
    <row r="36" spans="1:6" ht="12.75">
      <c r="A36" t="s">
        <v>44</v>
      </c>
      <c r="B36" s="50">
        <v>18.58215</v>
      </c>
      <c r="C36" s="50">
        <v>18.58521</v>
      </c>
      <c r="D36" s="50">
        <v>18.59741</v>
      </c>
      <c r="E36" s="50">
        <v>18.60046</v>
      </c>
      <c r="F36" s="50">
        <v>18.61267</v>
      </c>
    </row>
    <row r="37" spans="1:6" ht="12.75">
      <c r="A37" t="s">
        <v>45</v>
      </c>
      <c r="B37" s="50">
        <v>0.3585816</v>
      </c>
      <c r="C37" s="50">
        <v>0.3346761</v>
      </c>
      <c r="D37" s="50">
        <v>0.3285726</v>
      </c>
      <c r="E37" s="50">
        <v>0.3234863</v>
      </c>
      <c r="F37" s="50">
        <v>0.3184001</v>
      </c>
    </row>
    <row r="38" spans="1:7" ht="12.75">
      <c r="A38" t="s">
        <v>55</v>
      </c>
      <c r="B38" s="50">
        <v>-0.0001683216</v>
      </c>
      <c r="C38" s="50">
        <v>-7.423661E-05</v>
      </c>
      <c r="D38" s="50">
        <v>0.0001209653</v>
      </c>
      <c r="E38" s="50">
        <v>0</v>
      </c>
      <c r="F38" s="50">
        <v>0.0001164243</v>
      </c>
      <c r="G38" s="50">
        <v>0.0001702595</v>
      </c>
    </row>
    <row r="39" spans="1:7" ht="12.75">
      <c r="A39" t="s">
        <v>56</v>
      </c>
      <c r="B39" s="50">
        <v>8.273214E-05</v>
      </c>
      <c r="C39" s="50">
        <v>-0.0001797981</v>
      </c>
      <c r="D39" s="50">
        <v>-7.367319E-05</v>
      </c>
      <c r="E39" s="50">
        <v>1.394039E-05</v>
      </c>
      <c r="F39" s="50">
        <v>0.0003384092</v>
      </c>
      <c r="G39" s="50">
        <v>0.0009755836</v>
      </c>
    </row>
    <row r="40" spans="2:7" ht="12.75">
      <c r="B40" t="s">
        <v>46</v>
      </c>
      <c r="C40">
        <v>-0.00375</v>
      </c>
      <c r="D40" t="s">
        <v>47</v>
      </c>
      <c r="E40">
        <v>3.117598</v>
      </c>
      <c r="F40" t="s">
        <v>48</v>
      </c>
      <c r="G40">
        <v>54.989549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-0.00016832156699575282</v>
      </c>
      <c r="C50">
        <f>-0.017/(C7*C7+C22*C22)*(C21*C22+C6*C7)</f>
        <v>-7.423661335819674E-05</v>
      </c>
      <c r="D50">
        <f>-0.017/(D7*D7+D22*D22)*(D21*D22+D6*D7)</f>
        <v>0.00012096532229068873</v>
      </c>
      <c r="E50">
        <f>-0.017/(E7*E7+E22*E22)*(E21*E22+E6*E7)</f>
        <v>-7.453261125911658E-06</v>
      </c>
      <c r="F50">
        <f>-0.017/(F7*F7+F22*F22)*(F21*F22+F6*F7)</f>
        <v>0.00011642429827848029</v>
      </c>
      <c r="G50">
        <f>(B50*B$4+C50*C$4+D50*D$4+E50*E$4+F50*F$4)/SUM(B$4:F$4)</f>
        <v>5.537890240521581E-07</v>
      </c>
    </row>
    <row r="51" spans="1:7" ht="12.75">
      <c r="A51" t="s">
        <v>59</v>
      </c>
      <c r="B51">
        <f>-0.017/(B7*B7+B22*B22)*(B21*B7-B6*B22)</f>
        <v>8.273213961674577E-05</v>
      </c>
      <c r="C51">
        <f>-0.017/(C7*C7+C22*C22)*(C21*C7-C6*C22)</f>
        <v>-0.000179798113226964</v>
      </c>
      <c r="D51">
        <f>-0.017/(D7*D7+D22*D22)*(D21*D7-D6*D22)</f>
        <v>-7.367319124731654E-05</v>
      </c>
      <c r="E51">
        <f>-0.017/(E7*E7+E22*E22)*(E21*E7-E6*E22)</f>
        <v>1.3940393211427296E-05</v>
      </c>
      <c r="F51">
        <f>-0.017/(F7*F7+F22*F22)*(F21*F7-F6*F22)</f>
        <v>0.00033840919342197084</v>
      </c>
      <c r="G51">
        <f>(B51*B$4+C51*C$4+D51*D$4+E51*E$4+F51*F$4)/SUM(B$4:F$4)</f>
        <v>-4.847753702426533E-07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9999.960876622996</v>
      </c>
      <c r="C62">
        <f>C7+(2/0.017)*(C8*C50-C23*C51)</f>
        <v>10000.054274964543</v>
      </c>
      <c r="D62">
        <f>D7+(2/0.017)*(D8*D50-D23*D51)</f>
        <v>10000.067722812311</v>
      </c>
      <c r="E62">
        <f>E7+(2/0.017)*(E8*E50-E23*E51)</f>
        <v>9999.989891952082</v>
      </c>
      <c r="F62">
        <f>F7+(2/0.017)*(F8*F50-F23*F51)</f>
        <v>9999.488392947638</v>
      </c>
    </row>
    <row r="63" spans="1:6" ht="12.75">
      <c r="A63" t="s">
        <v>67</v>
      </c>
      <c r="B63">
        <f>B8+(3/0.017)*(B9*B50-B24*B51)</f>
        <v>0.15976898952548452</v>
      </c>
      <c r="C63">
        <f>C8+(3/0.017)*(C9*C50-C24*C51)</f>
        <v>2.0641946601105547</v>
      </c>
      <c r="D63">
        <f>D8+(3/0.017)*(D9*D50-D24*D51)</f>
        <v>1.4679337561922308</v>
      </c>
      <c r="E63">
        <f>E8+(3/0.017)*(E9*E50-E24*E51)</f>
        <v>0.8673849151126891</v>
      </c>
      <c r="F63">
        <f>F8+(3/0.017)*(F9*F50-F24*F51)</f>
        <v>-1.873094289328758</v>
      </c>
    </row>
    <row r="64" spans="1:6" ht="12.75">
      <c r="A64" t="s">
        <v>68</v>
      </c>
      <c r="B64">
        <f>B9+(4/0.017)*(B10*B50-B25*B51)</f>
        <v>0.547337693360317</v>
      </c>
      <c r="C64">
        <f>C9+(4/0.017)*(C10*C50-C25*C51)</f>
        <v>-0.3307667249553289</v>
      </c>
      <c r="D64">
        <f>D9+(4/0.017)*(D10*D50-D25*D51)</f>
        <v>0.008088493361502962</v>
      </c>
      <c r="E64">
        <f>E9+(4/0.017)*(E10*E50-E25*E51)</f>
        <v>0.5976836428214277</v>
      </c>
      <c r="F64">
        <f>F9+(4/0.017)*(F10*F50-F25*F51)</f>
        <v>-1.4504137519455989</v>
      </c>
    </row>
    <row r="65" spans="1:6" ht="12.75">
      <c r="A65" t="s">
        <v>69</v>
      </c>
      <c r="B65">
        <f>B10+(5/0.017)*(B11*B50-B26*B51)</f>
        <v>-0.21016832289927</v>
      </c>
      <c r="C65">
        <f>C10+(5/0.017)*(C11*C50-C26*C51)</f>
        <v>-0.542050287097873</v>
      </c>
      <c r="D65">
        <f>D10+(5/0.017)*(D11*D50-D26*D51)</f>
        <v>-0.790959475646429</v>
      </c>
      <c r="E65">
        <f>E10+(5/0.017)*(E11*E50-E26*E51)</f>
        <v>-0.698213932616777</v>
      </c>
      <c r="F65">
        <f>F10+(5/0.017)*(F11*F50-F26*F51)</f>
        <v>-0.9696615694272006</v>
      </c>
    </row>
    <row r="66" spans="1:6" ht="12.75">
      <c r="A66" t="s">
        <v>70</v>
      </c>
      <c r="B66">
        <f>B11+(6/0.017)*(B12*B50-B27*B51)</f>
        <v>3.3839159810617168</v>
      </c>
      <c r="C66">
        <f>C11+(6/0.017)*(C12*C50-C27*C51)</f>
        <v>1.9994459690048203</v>
      </c>
      <c r="D66">
        <f>D11+(6/0.017)*(D12*D50-D27*D51)</f>
        <v>3.1067269975018617</v>
      </c>
      <c r="E66">
        <f>E11+(6/0.017)*(E12*E50-E27*E51)</f>
        <v>1.472083197610997</v>
      </c>
      <c r="F66">
        <f>F11+(6/0.017)*(F12*F50-F27*F51)</f>
        <v>14.044004618806728</v>
      </c>
    </row>
    <row r="67" spans="1:6" ht="12.75">
      <c r="A67" t="s">
        <v>71</v>
      </c>
      <c r="B67">
        <f>B12+(7/0.017)*(B13*B50-B28*B51)</f>
        <v>-0.6630888145610848</v>
      </c>
      <c r="C67">
        <f>C12+(7/0.017)*(C13*C50-C28*C51)</f>
        <v>0.022674218854399627</v>
      </c>
      <c r="D67">
        <f>D12+(7/0.017)*(D13*D50-D28*D51)</f>
        <v>-0.1384846488705521</v>
      </c>
      <c r="E67">
        <f>E12+(7/0.017)*(E13*E50-E28*E51)</f>
        <v>-0.06432064230500337</v>
      </c>
      <c r="F67">
        <f>F12+(7/0.017)*(F13*F50-F28*F51)</f>
        <v>-0.4779941230463938</v>
      </c>
    </row>
    <row r="68" spans="1:6" ht="12.75">
      <c r="A68" t="s">
        <v>72</v>
      </c>
      <c r="B68">
        <f>B13+(8/0.017)*(B14*B50-B29*B51)</f>
        <v>-0.10891112581419672</v>
      </c>
      <c r="C68">
        <f>C13+(8/0.017)*(C14*C50-C29*C51)</f>
        <v>-0.04958347240087492</v>
      </c>
      <c r="D68">
        <f>D13+(8/0.017)*(D14*D50-D29*D51)</f>
        <v>0.05023061333121749</v>
      </c>
      <c r="E68">
        <f>E13+(8/0.017)*(E14*E50-E29*E51)</f>
        <v>0.14539760233914234</v>
      </c>
      <c r="F68">
        <f>F13+(8/0.017)*(F14*F50-F29*F51)</f>
        <v>-0.07766728682330629</v>
      </c>
    </row>
    <row r="69" spans="1:6" ht="12.75">
      <c r="A69" t="s">
        <v>73</v>
      </c>
      <c r="B69">
        <f>B14+(9/0.017)*(B15*B50-B30*B51)</f>
        <v>0.046389555124690465</v>
      </c>
      <c r="C69">
        <f>C14+(9/0.017)*(C15*C50-C30*C51)</f>
        <v>-0.08160593190960067</v>
      </c>
      <c r="D69">
        <f>D14+(9/0.017)*(D15*D50-D30*D51)</f>
        <v>-0.0647262705484544</v>
      </c>
      <c r="E69">
        <f>E14+(9/0.017)*(E15*E50-E30*E51)</f>
        <v>-0.14504895633181253</v>
      </c>
      <c r="F69">
        <f>F14+(9/0.017)*(F15*F50-F30*F51)</f>
        <v>0.08023864588592411</v>
      </c>
    </row>
    <row r="70" spans="1:6" ht="12.75">
      <c r="A70" t="s">
        <v>74</v>
      </c>
      <c r="B70">
        <f>B15+(10/0.017)*(B16*B50-B31*B51)</f>
        <v>-0.41300452677312005</v>
      </c>
      <c r="C70">
        <f>C15+(10/0.017)*(C16*C50-C31*C51)</f>
        <v>-0.18948984595255286</v>
      </c>
      <c r="D70">
        <f>D15+(10/0.017)*(D16*D50-D31*D51)</f>
        <v>-0.06841716468300808</v>
      </c>
      <c r="E70">
        <f>E15+(10/0.017)*(E16*E50-E31*E51)</f>
        <v>-0.17544848141987768</v>
      </c>
      <c r="F70">
        <f>F15+(10/0.017)*(F16*F50-F31*F51)</f>
        <v>-0.43845187102921024</v>
      </c>
    </row>
    <row r="71" spans="1:6" ht="12.75">
      <c r="A71" t="s">
        <v>75</v>
      </c>
      <c r="B71">
        <f>B16+(11/0.017)*(B17*B50-B32*B51)</f>
        <v>-0.069772473773029</v>
      </c>
      <c r="C71">
        <f>C16+(11/0.017)*(C17*C50-C32*C51)</f>
        <v>0.006298094088739678</v>
      </c>
      <c r="D71">
        <f>D16+(11/0.017)*(D17*D50-D32*D51)</f>
        <v>-0.025800488843476986</v>
      </c>
      <c r="E71">
        <f>E16+(11/0.017)*(E17*E50-E32*E51)</f>
        <v>0.01916950195649741</v>
      </c>
      <c r="F71">
        <f>F16+(11/0.017)*(F17*F50-F32*F51)</f>
        <v>-0.04742420201549331</v>
      </c>
    </row>
    <row r="72" spans="1:6" ht="12.75">
      <c r="A72" t="s">
        <v>76</v>
      </c>
      <c r="B72">
        <f>B17+(12/0.017)*(B18*B50-B33*B51)</f>
        <v>-0.053520423307805404</v>
      </c>
      <c r="C72">
        <f>C17+(12/0.017)*(C18*C50-C33*C51)</f>
        <v>-0.020063837389168736</v>
      </c>
      <c r="D72">
        <f>D17+(12/0.017)*(D18*D50-D33*D51)</f>
        <v>-0.018543009351528902</v>
      </c>
      <c r="E72">
        <f>E17+(12/0.017)*(E18*E50-E33*E51)</f>
        <v>-0.031392453572433844</v>
      </c>
      <c r="F72">
        <f>F17+(12/0.017)*(F18*F50-F33*F51)</f>
        <v>-0.049294177350589795</v>
      </c>
    </row>
    <row r="73" spans="1:6" ht="12.75">
      <c r="A73" t="s">
        <v>77</v>
      </c>
      <c r="B73">
        <f>B18+(13/0.017)*(B19*B50-B34*B51)</f>
        <v>0.02616058959714425</v>
      </c>
      <c r="C73">
        <f>C18+(13/0.017)*(C19*C50-C34*C51)</f>
        <v>0.0008353155224836793</v>
      </c>
      <c r="D73">
        <f>D18+(13/0.017)*(D19*D50-D34*D51)</f>
        <v>0.019081981442973663</v>
      </c>
      <c r="E73">
        <f>E18+(13/0.017)*(E19*E50-E34*E51)</f>
        <v>0.004266493704390607</v>
      </c>
      <c r="F73">
        <f>F18+(13/0.017)*(F19*F50-F34*F51)</f>
        <v>0.010992179858815322</v>
      </c>
    </row>
    <row r="74" spans="1:6" ht="12.75">
      <c r="A74" t="s">
        <v>78</v>
      </c>
      <c r="B74">
        <f>B19+(14/0.017)*(B20*B50-B35*B51)</f>
        <v>-0.19956357905375668</v>
      </c>
      <c r="C74">
        <f>C19+(14/0.017)*(C20*C50-C35*C51)</f>
        <v>-0.1735461830367659</v>
      </c>
      <c r="D74">
        <f>D19+(14/0.017)*(D20*D50-D35*D51)</f>
        <v>-0.1960144159063445</v>
      </c>
      <c r="E74">
        <f>E19+(14/0.017)*(E20*E50-E35*E51)</f>
        <v>-0.1705772785050065</v>
      </c>
      <c r="F74">
        <f>F19+(14/0.017)*(F20*F50-F35*F51)</f>
        <v>-0.13104876163296747</v>
      </c>
    </row>
    <row r="75" spans="1:6" ht="12.75">
      <c r="A75" t="s">
        <v>79</v>
      </c>
      <c r="B75" s="50">
        <f>B20</f>
        <v>-0.0006478103</v>
      </c>
      <c r="C75" s="50">
        <f>C20</f>
        <v>0.002324154</v>
      </c>
      <c r="D75" s="50">
        <f>D20</f>
        <v>-0.004032198</v>
      </c>
      <c r="E75" s="50">
        <f>E20</f>
        <v>-0.002767111</v>
      </c>
      <c r="F75" s="50">
        <f>F20</f>
        <v>-0.001623813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-99.86165478829287</v>
      </c>
      <c r="C82">
        <f>C22+(2/0.017)*(C8*C51+C23*C50)</f>
        <v>-54.22704502939533</v>
      </c>
      <c r="D82">
        <f>D22+(2/0.017)*(D8*D51+D23*D50)</f>
        <v>8.257436022667756</v>
      </c>
      <c r="E82">
        <f>E22+(2/0.017)*(E8*E51+E23*E50)</f>
        <v>55.632357875598274</v>
      </c>
      <c r="F82">
        <f>F22+(2/0.017)*(F8*F51+F23*F50)</f>
        <v>92.93465485810809</v>
      </c>
    </row>
    <row r="83" spans="1:6" ht="12.75">
      <c r="A83" t="s">
        <v>82</v>
      </c>
      <c r="B83">
        <f>B23+(3/0.017)*(B9*B51+B24*B50)</f>
        <v>3.593359632479666</v>
      </c>
      <c r="C83">
        <f>C23+(3/0.017)*(C9*C51+C24*C50)</f>
        <v>3.3163292038224106</v>
      </c>
      <c r="D83">
        <f>D23+(3/0.017)*(D9*D51+D24*D50)</f>
        <v>5.38471745852779</v>
      </c>
      <c r="E83">
        <f>E23+(3/0.017)*(E9*E51+E24*E50)</f>
        <v>5.699917855323337</v>
      </c>
      <c r="F83">
        <f>F23+(3/0.017)*(F9*F51+F24*F50)</f>
        <v>12.239946496512985</v>
      </c>
    </row>
    <row r="84" spans="1:6" ht="12.75">
      <c r="A84" t="s">
        <v>83</v>
      </c>
      <c r="B84">
        <f>B24+(4/0.017)*(B10*B51+B25*B50)</f>
        <v>1.2365768444728429</v>
      </c>
      <c r="C84">
        <f>C24+(4/0.017)*(C10*C51+C25*C50)</f>
        <v>4.269694392640224</v>
      </c>
      <c r="D84">
        <f>D24+(4/0.017)*(D10*D51+D25*D50)</f>
        <v>-0.3733950757014729</v>
      </c>
      <c r="E84">
        <f>E24+(4/0.017)*(E10*E51+E25*E50)</f>
        <v>0.24588558783972436</v>
      </c>
      <c r="F84">
        <f>F24+(4/0.017)*(F10*F51+F25*F50)</f>
        <v>2.612406109547736</v>
      </c>
    </row>
    <row r="85" spans="1:6" ht="12.75">
      <c r="A85" t="s">
        <v>84</v>
      </c>
      <c r="B85">
        <f>B25+(5/0.017)*(B11*B51+B26*B50)</f>
        <v>0.9247310714475845</v>
      </c>
      <c r="C85">
        <f>C25+(5/0.017)*(C11*C51+C26*C50)</f>
        <v>0.7579145003631127</v>
      </c>
      <c r="D85">
        <f>D25+(5/0.017)*(D11*D51+D26*D50)</f>
        <v>1.6007307161331303</v>
      </c>
      <c r="E85">
        <f>E25+(5/0.017)*(E11*E51+E26*E50)</f>
        <v>1.7284008389191878</v>
      </c>
      <c r="F85">
        <f>F25+(5/0.017)*(F11*F51+F26*F50)</f>
        <v>0.6210370770546195</v>
      </c>
    </row>
    <row r="86" spans="1:6" ht="12.75">
      <c r="A86" t="s">
        <v>85</v>
      </c>
      <c r="B86">
        <f>B26+(6/0.017)*(B12*B51+B27*B50)</f>
        <v>-0.513494967062183</v>
      </c>
      <c r="C86">
        <f>C26+(6/0.017)*(C12*C51+C27*C50)</f>
        <v>0.019931775521400144</v>
      </c>
      <c r="D86">
        <f>D26+(6/0.017)*(D12*D51+D27*D50)</f>
        <v>-0.09003663609209847</v>
      </c>
      <c r="E86">
        <f>E26+(6/0.017)*(E12*E51+E27*E50)</f>
        <v>-0.16414943826005798</v>
      </c>
      <c r="F86">
        <f>F26+(6/0.017)*(F12*F51+F27*F50)</f>
        <v>2.3382501521925296</v>
      </c>
    </row>
    <row r="87" spans="1:6" ht="12.75">
      <c r="A87" t="s">
        <v>86</v>
      </c>
      <c r="B87">
        <f>B27+(7/0.017)*(B13*B51+B28*B50)</f>
        <v>-0.12088870125938408</v>
      </c>
      <c r="C87">
        <f>C27+(7/0.017)*(C13*C51+C28*C50)</f>
        <v>-0.21373338595707442</v>
      </c>
      <c r="D87">
        <f>D27+(7/0.017)*(D13*D51+D28*D50)</f>
        <v>0.08417011280471007</v>
      </c>
      <c r="E87">
        <f>E27+(7/0.017)*(E13*E51+E28*E50)</f>
        <v>0.12272202626102952</v>
      </c>
      <c r="F87">
        <f>F27+(7/0.017)*(F13*F51+F28*F50)</f>
        <v>-0.26655383435988145</v>
      </c>
    </row>
    <row r="88" spans="1:6" ht="12.75">
      <c r="A88" t="s">
        <v>87</v>
      </c>
      <c r="B88">
        <f>B28+(8/0.017)*(B14*B51+B29*B50)</f>
        <v>-0.18405258317754025</v>
      </c>
      <c r="C88">
        <f>C28+(8/0.017)*(C14*C51+C29*C50)</f>
        <v>0.31640970287755255</v>
      </c>
      <c r="D88">
        <f>D28+(8/0.017)*(D14*D51+D29*D50)</f>
        <v>-0.3926029798642667</v>
      </c>
      <c r="E88">
        <f>E28+(8/0.017)*(E14*E51+E29*E50)</f>
        <v>-0.5269948403513389</v>
      </c>
      <c r="F88">
        <f>F28+(8/0.017)*(F14*F51+F29*F50)</f>
        <v>-0.2850920972329447</v>
      </c>
    </row>
    <row r="89" spans="1:6" ht="12.75">
      <c r="A89" t="s">
        <v>88</v>
      </c>
      <c r="B89">
        <f>B29+(9/0.017)*(B15*B51+B30*B50)</f>
        <v>0.03661025726097218</v>
      </c>
      <c r="C89">
        <f>C29+(9/0.017)*(C15*C51+C30*C50)</f>
        <v>-9.416560646558977E-05</v>
      </c>
      <c r="D89">
        <f>D29+(9/0.017)*(D15*D51+D30*D50)</f>
        <v>0.042095286989553914</v>
      </c>
      <c r="E89">
        <f>E29+(9/0.017)*(E15*E51+E30*E50)</f>
        <v>-0.036688080594624334</v>
      </c>
      <c r="F89">
        <f>F29+(9/0.017)*(F15*F51+F30*F50)</f>
        <v>-0.10532924212963392</v>
      </c>
    </row>
    <row r="90" spans="1:6" ht="12.75">
      <c r="A90" t="s">
        <v>89</v>
      </c>
      <c r="B90">
        <f>B30+(10/0.017)*(B16*B51+B31*B50)</f>
        <v>-0.1291816583216305</v>
      </c>
      <c r="C90">
        <f>C30+(10/0.017)*(C16*C51+C31*C50)</f>
        <v>-0.0136571731306083</v>
      </c>
      <c r="D90">
        <f>D30+(10/0.017)*(D16*D51+D31*D50)</f>
        <v>-0.04579675669534989</v>
      </c>
      <c r="E90">
        <f>E30+(10/0.017)*(E16*E51+E31*E50)</f>
        <v>-0.0025155408311300902</v>
      </c>
      <c r="F90">
        <f>F30+(10/0.017)*(F16*F51+F31*F50)</f>
        <v>0.17711849824254305</v>
      </c>
    </row>
    <row r="91" spans="1:6" ht="12.75">
      <c r="A91" t="s">
        <v>90</v>
      </c>
      <c r="B91">
        <f>B31+(11/0.017)*(B17*B51+B32*B50)</f>
        <v>-0.04891884295005532</v>
      </c>
      <c r="C91">
        <f>C31+(11/0.017)*(C17*C51+C32*C50)</f>
        <v>-0.007244541512343352</v>
      </c>
      <c r="D91">
        <f>D31+(11/0.017)*(D17*D51+D32*D50)</f>
        <v>-0.01972094028517848</v>
      </c>
      <c r="E91">
        <f>E31+(11/0.017)*(E17*E51+E32*E50)</f>
        <v>-0.0028551170737797543</v>
      </c>
      <c r="F91">
        <f>F31+(11/0.017)*(F17*F51+F32*F50)</f>
        <v>-0.058891015756653585</v>
      </c>
    </row>
    <row r="92" spans="1:6" ht="12.75">
      <c r="A92" t="s">
        <v>91</v>
      </c>
      <c r="B92">
        <f>B32+(12/0.017)*(B18*B51+B33*B50)</f>
        <v>-0.043444082313723896</v>
      </c>
      <c r="C92">
        <f>C32+(12/0.017)*(C18*C51+C33*C50)</f>
        <v>0.02959737989785408</v>
      </c>
      <c r="D92">
        <f>D32+(12/0.017)*(D18*D51+D33*D50)</f>
        <v>-0.012462569830513203</v>
      </c>
      <c r="E92">
        <f>E32+(12/0.017)*(E18*E51+E33*E50)</f>
        <v>-0.03789443189175862</v>
      </c>
      <c r="F92">
        <f>F32+(12/0.017)*(F18*F51+F33*F50)</f>
        <v>-0.019372076085452942</v>
      </c>
    </row>
    <row r="93" spans="1:6" ht="12.75">
      <c r="A93" t="s">
        <v>92</v>
      </c>
      <c r="B93">
        <f>B33+(13/0.017)*(B19*B51+B34*B50)</f>
        <v>0.09647598360348375</v>
      </c>
      <c r="C93">
        <f>C33+(13/0.017)*(C19*C51+C34*C50)</f>
        <v>0.07875369472134734</v>
      </c>
      <c r="D93">
        <f>D33+(13/0.017)*(D19*D51+D34*D50)</f>
        <v>0.09291743875977324</v>
      </c>
      <c r="E93">
        <f>E33+(13/0.017)*(E19*E51+E34*E50)</f>
        <v>0.07518504222986905</v>
      </c>
      <c r="F93">
        <f>F33+(13/0.017)*(F19*F51+F34*F50)</f>
        <v>0.035288234728618285</v>
      </c>
    </row>
    <row r="94" spans="1:6" ht="12.75">
      <c r="A94" t="s">
        <v>93</v>
      </c>
      <c r="B94">
        <f>B34+(14/0.017)*(B20*B51+B35*B50)</f>
        <v>-0.013169525085690264</v>
      </c>
      <c r="C94">
        <f>C34+(14/0.017)*(C20*C51+C35*C50)</f>
        <v>-0.003306136521359586</v>
      </c>
      <c r="D94">
        <f>D34+(14/0.017)*(D20*D51+D35*D50)</f>
        <v>-0.009216760210205689</v>
      </c>
      <c r="E94">
        <f>E34+(14/0.017)*(E20*E51+E35*E50)</f>
        <v>-0.014161489049202999</v>
      </c>
      <c r="F94">
        <f>F34+(14/0.017)*(F20*F51+F35*F50)</f>
        <v>-0.038707285042575826</v>
      </c>
    </row>
    <row r="95" spans="1:6" ht="12.75">
      <c r="A95" t="s">
        <v>94</v>
      </c>
      <c r="B95" s="50">
        <f>B35</f>
        <v>-0.001200941</v>
      </c>
      <c r="C95" s="50">
        <f>C35</f>
        <v>-0.0004848649</v>
      </c>
      <c r="D95" s="50">
        <f>D35</f>
        <v>0.001327887</v>
      </c>
      <c r="E95" s="50">
        <f>E35</f>
        <v>-0.001884705</v>
      </c>
      <c r="F95" s="50">
        <f>F35</f>
        <v>0.006273181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0.1597696145981711</v>
      </c>
      <c r="C103">
        <f>C63*10000/C62</f>
        <v>2.064183456762162</v>
      </c>
      <c r="D103">
        <f>D63*10000/D62</f>
        <v>1.4679238149993297</v>
      </c>
      <c r="E103">
        <f>E63*10000/E62</f>
        <v>0.8673857918704039</v>
      </c>
      <c r="F103">
        <f>F63*10000/F62</f>
        <v>-1.8731901230564951</v>
      </c>
      <c r="G103">
        <f>AVERAGE(C103:E103)</f>
        <v>1.4664976878772986</v>
      </c>
      <c r="H103">
        <f>STDEV(C103:E103)</f>
        <v>0.5984001069949078</v>
      </c>
      <c r="I103">
        <f>(B103*B4+C103*C4+D103*D4+E103*E4+F103*F4)/SUM(B4:F4)</f>
        <v>0.8315804668405042</v>
      </c>
      <c r="K103">
        <f>(LN(H103)+LN(H123))/2-LN(K114*K115^3)</f>
        <v>-4.006117851210925</v>
      </c>
    </row>
    <row r="104" spans="1:11" ht="12.75">
      <c r="A104" t="s">
        <v>68</v>
      </c>
      <c r="B104">
        <f>B64*10000/B62</f>
        <v>0.5473398347385874</v>
      </c>
      <c r="C104">
        <f>C64*10000/C62</f>
        <v>-0.33076492972984556</v>
      </c>
      <c r="D104">
        <f>D64*10000/D62</f>
        <v>0.008088438584322148</v>
      </c>
      <c r="E104">
        <f>E64*10000/E62</f>
        <v>0.5976842469635285</v>
      </c>
      <c r="F104">
        <f>F64*10000/F62</f>
        <v>-1.4504879599325655</v>
      </c>
      <c r="G104">
        <f>AVERAGE(C104:E104)</f>
        <v>0.09166925193933502</v>
      </c>
      <c r="H104">
        <f>STDEV(C104:E104)</f>
        <v>0.4698337819872738</v>
      </c>
      <c r="I104">
        <f>(B104*B4+C104*C4+D104*D4+E104*E4+F104*F4)/SUM(B4:F4)</f>
        <v>-0.04790288706632388</v>
      </c>
      <c r="K104">
        <f>(LN(H104)+LN(H124))/2-LN(K114*K115^4)</f>
        <v>-3.202599649810197</v>
      </c>
    </row>
    <row r="105" spans="1:11" ht="12.75">
      <c r="A105" t="s">
        <v>69</v>
      </c>
      <c r="B105">
        <f>B65*10000/B62</f>
        <v>-0.21016914515194005</v>
      </c>
      <c r="C105">
        <f>C65*10000/C62</f>
        <v>-0.5420473451378292</v>
      </c>
      <c r="D105">
        <f>D65*10000/D62</f>
        <v>-0.7909541190826936</v>
      </c>
      <c r="E105">
        <f>E65*10000/E62</f>
        <v>-0.6982146383754793</v>
      </c>
      <c r="F105">
        <f>F65*10000/F62</f>
        <v>-0.9697111805350722</v>
      </c>
      <c r="G105">
        <f>AVERAGE(C105:E105)</f>
        <v>-0.6770720341986673</v>
      </c>
      <c r="H105">
        <f>STDEV(C105:E105)</f>
        <v>0.12579309524947285</v>
      </c>
      <c r="I105">
        <f>(B105*B4+C105*C4+D105*D4+E105*E4+F105*F4)/SUM(B4:F4)</f>
        <v>-0.648373302465641</v>
      </c>
      <c r="K105">
        <f>(LN(H105)+LN(H125))/2-LN(K114*K115^5)</f>
        <v>-4.052443955882186</v>
      </c>
    </row>
    <row r="106" spans="1:11" ht="12.75">
      <c r="A106" t="s">
        <v>70</v>
      </c>
      <c r="B106">
        <f>B66*10000/B62</f>
        <v>3.38392922013558</v>
      </c>
      <c r="C106">
        <f>C66*10000/C62</f>
        <v>1.9994351170778117</v>
      </c>
      <c r="D106">
        <f>D66*10000/D62</f>
        <v>3.1067059580154113</v>
      </c>
      <c r="E106">
        <f>E66*10000/E62</f>
        <v>1.472084685601251</v>
      </c>
      <c r="F106">
        <f>F66*10000/F62</f>
        <v>14.044723156748272</v>
      </c>
      <c r="G106">
        <f>AVERAGE(C106:E106)</f>
        <v>2.1927419202314913</v>
      </c>
      <c r="H106">
        <f>STDEV(C106:E106)</f>
        <v>0.8342795192058493</v>
      </c>
      <c r="I106">
        <f>(B106*B4+C106*C4+D106*D4+E106*E4+F106*F4)/SUM(B4:F4)</f>
        <v>3.9460698765958355</v>
      </c>
      <c r="K106">
        <f>(LN(H106)+LN(H126))/2-LN(K114*K115^6)</f>
        <v>-3.3848263097308733</v>
      </c>
    </row>
    <row r="107" spans="1:11" ht="12.75">
      <c r="A107" t="s">
        <v>71</v>
      </c>
      <c r="B107">
        <f>B67*10000/B62</f>
        <v>-0.6630914087986023</v>
      </c>
      <c r="C107">
        <f>C67*10000/C62</f>
        <v>0.02267409579082512</v>
      </c>
      <c r="D107">
        <f>D67*10000/D62</f>
        <v>-0.13848371101991513</v>
      </c>
      <c r="E107">
        <f>E67*10000/E62</f>
        <v>-0.06432070732068254</v>
      </c>
      <c r="F107">
        <f>F67*10000/F62</f>
        <v>-0.47801857881400195</v>
      </c>
      <c r="G107">
        <f>AVERAGE(C107:E107)</f>
        <v>-0.06004344084992419</v>
      </c>
      <c r="H107">
        <f>STDEV(C107:E107)</f>
        <v>0.08066400021297217</v>
      </c>
      <c r="I107">
        <f>(B107*B4+C107*C4+D107*D4+E107*E4+F107*F4)/SUM(B4:F4)</f>
        <v>-0.203245912277797</v>
      </c>
      <c r="K107">
        <f>(LN(H107)+LN(H127))/2-LN(K114*K115^7)</f>
        <v>-3.618074628452567</v>
      </c>
    </row>
    <row r="108" spans="1:9" ht="12.75">
      <c r="A108" t="s">
        <v>72</v>
      </c>
      <c r="B108">
        <f>B68*10000/B62</f>
        <v>-0.10891155191296728</v>
      </c>
      <c r="C108">
        <f>C68*10000/C62</f>
        <v>-0.04958320328821488</v>
      </c>
      <c r="D108">
        <f>D68*10000/D62</f>
        <v>0.050230273157681346</v>
      </c>
      <c r="E108">
        <f>E68*10000/E62</f>
        <v>0.14539774930788407</v>
      </c>
      <c r="F108">
        <f>F68*10000/F62</f>
        <v>-0.0776712605397721</v>
      </c>
      <c r="G108">
        <f>AVERAGE(C108:E108)</f>
        <v>0.04868160639245018</v>
      </c>
      <c r="H108">
        <f>STDEV(C108:E108)</f>
        <v>0.09749970125791589</v>
      </c>
      <c r="I108">
        <f>(B108*B4+C108*C4+D108*D4+E108*E4+F108*F4)/SUM(B4:F4)</f>
        <v>0.00897365271053317</v>
      </c>
    </row>
    <row r="109" spans="1:9" ht="12.75">
      <c r="A109" t="s">
        <v>73</v>
      </c>
      <c r="B109">
        <f>B69*10000/B62</f>
        <v>0.04638973661700594</v>
      </c>
      <c r="C109">
        <f>C69*10000/C62</f>
        <v>-0.08160548899609849</v>
      </c>
      <c r="D109">
        <f>D69*10000/D62</f>
        <v>-0.06472583220691577</v>
      </c>
      <c r="E109">
        <f>E69*10000/E62</f>
        <v>-0.14504910294814083</v>
      </c>
      <c r="F109">
        <f>F69*10000/F62</f>
        <v>0.08024275116166363</v>
      </c>
      <c r="G109">
        <f>AVERAGE(C109:E109)</f>
        <v>-0.09712680805038502</v>
      </c>
      <c r="H109">
        <f>STDEV(C109:E109)</f>
        <v>0.04235139271063887</v>
      </c>
      <c r="I109">
        <f>(B109*B4+C109*C4+D109*D4+E109*E4+F109*F4)/SUM(B4:F4)</f>
        <v>-0.05265892556151616</v>
      </c>
    </row>
    <row r="110" spans="1:11" ht="12.75">
      <c r="A110" t="s">
        <v>74</v>
      </c>
      <c r="B110">
        <f>B70*10000/B62</f>
        <v>-0.41300614259262225</v>
      </c>
      <c r="C110">
        <f>C70*10000/C62</f>
        <v>-0.18948881750266774</v>
      </c>
      <c r="D110">
        <f>D70*10000/D62</f>
        <v>-0.06841670134586567</v>
      </c>
      <c r="E110">
        <f>E70*10000/E62</f>
        <v>-0.17544865876422266</v>
      </c>
      <c r="F110">
        <f>F70*10000/F62</f>
        <v>-0.4384743036838147</v>
      </c>
      <c r="G110">
        <f>AVERAGE(C110:E110)</f>
        <v>-0.14445139253758535</v>
      </c>
      <c r="H110">
        <f>STDEV(C110:E110)</f>
        <v>0.06622112361486568</v>
      </c>
      <c r="I110">
        <f>(B110*B4+C110*C4+D110*D4+E110*E4+F110*F4)/SUM(B4:F4)</f>
        <v>-0.22261881551780482</v>
      </c>
      <c r="K110">
        <f>EXP(AVERAGE(K103:K107))</f>
        <v>0.02591813197353664</v>
      </c>
    </row>
    <row r="111" spans="1:9" ht="12.75">
      <c r="A111" t="s">
        <v>75</v>
      </c>
      <c r="B111">
        <f>B71*10000/B62</f>
        <v>-0.06977274674757657</v>
      </c>
      <c r="C111">
        <f>C71*10000/C62</f>
        <v>0.006298059906041869</v>
      </c>
      <c r="D111">
        <f>D71*10000/D62</f>
        <v>-0.025800314116493934</v>
      </c>
      <c r="E111">
        <f>E71*10000/E62</f>
        <v>0.01916952133314143</v>
      </c>
      <c r="F111">
        <f>F71*10000/F62</f>
        <v>-0.047426628395248985</v>
      </c>
      <c r="G111">
        <f>AVERAGE(C111:E111)</f>
        <v>-0.00011091095910354537</v>
      </c>
      <c r="H111">
        <f>STDEV(C111:E111)</f>
        <v>0.02315982957093019</v>
      </c>
      <c r="I111">
        <f>(B111*B4+C111*C4+D111*D4+E111*E4+F111*F4)/SUM(B4:F4)</f>
        <v>-0.016523066829545942</v>
      </c>
    </row>
    <row r="112" spans="1:9" ht="12.75">
      <c r="A112" t="s">
        <v>76</v>
      </c>
      <c r="B112">
        <f>B72*10000/B62</f>
        <v>-0.05352063269859446</v>
      </c>
      <c r="C112">
        <f>C72*10000/C62</f>
        <v>-0.02006372849335348</v>
      </c>
      <c r="D112">
        <f>D72*10000/D62</f>
        <v>-0.01854288377390515</v>
      </c>
      <c r="E112">
        <f>E72*10000/E62</f>
        <v>-0.03139248530410842</v>
      </c>
      <c r="F112">
        <f>F72*10000/F62</f>
        <v>-0.04929669940449715</v>
      </c>
      <c r="G112">
        <f>AVERAGE(C112:E112)</f>
        <v>-0.023333032523789016</v>
      </c>
      <c r="H112">
        <f>STDEV(C112:E112)</f>
        <v>0.007020991846157992</v>
      </c>
      <c r="I112">
        <f>(B112*B4+C112*C4+D112*D4+E112*E4+F112*F4)/SUM(B4:F4)</f>
        <v>-0.031174293514806863</v>
      </c>
    </row>
    <row r="113" spans="1:9" ht="12.75">
      <c r="A113" t="s">
        <v>77</v>
      </c>
      <c r="B113">
        <f>B73*10000/B62</f>
        <v>0.026160691946605617</v>
      </c>
      <c r="C113">
        <f>C73*10000/C62</f>
        <v>0.000835310988836249</v>
      </c>
      <c r="D113">
        <f>D73*10000/D62</f>
        <v>0.01908185221530405</v>
      </c>
      <c r="E113">
        <f>E73*10000/E62</f>
        <v>0.004266498016987247</v>
      </c>
      <c r="F113">
        <f>F73*10000/F62</f>
        <v>0.01099274225526158</v>
      </c>
      <c r="G113">
        <f>AVERAGE(C113:E113)</f>
        <v>0.008061220407042513</v>
      </c>
      <c r="H113">
        <f>STDEV(C113:E113)</f>
        <v>0.009697113240314737</v>
      </c>
      <c r="I113">
        <f>(B113*B4+C113*C4+D113*D4+E113*E4+F113*F4)/SUM(B4:F4)</f>
        <v>0.011076584987297272</v>
      </c>
    </row>
    <row r="114" spans="1:11" ht="12.75">
      <c r="A114" t="s">
        <v>78</v>
      </c>
      <c r="B114">
        <f>B74*10000/B62</f>
        <v>-0.19956435981692527</v>
      </c>
      <c r="C114">
        <f>C74*10000/C62</f>
        <v>-0.17354524112058506</v>
      </c>
      <c r="D114">
        <f>D74*10000/D62</f>
        <v>-0.19601308845058452</v>
      </c>
      <c r="E114">
        <f>E74*10000/E62</f>
        <v>-0.17057745092551127</v>
      </c>
      <c r="F114">
        <f>F74*10000/F62</f>
        <v>-0.13105546652305985</v>
      </c>
      <c r="G114">
        <f>AVERAGE(C114:E114)</f>
        <v>-0.1800452601655603</v>
      </c>
      <c r="H114">
        <f>STDEV(C114:E114)</f>
        <v>0.013907932979616186</v>
      </c>
      <c r="I114">
        <f>(B114*B4+C114*C4+D114*D4+E114*E4+F114*F4)/SUM(B4:F4)</f>
        <v>-0.17634181129139856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-0.0006478128344625751</v>
      </c>
      <c r="C115">
        <f>C75*10000/C62</f>
        <v>0.0023241413857308696</v>
      </c>
      <c r="D115">
        <f>D75*10000/D62</f>
        <v>-0.004032170693006095</v>
      </c>
      <c r="E115">
        <f>E75*10000/E62</f>
        <v>-0.002767113797011885</v>
      </c>
      <c r="F115">
        <f>F75*10000/F62</f>
        <v>-0.0016238960796686659</v>
      </c>
      <c r="G115">
        <f>AVERAGE(C115:E115)</f>
        <v>-0.0014917143680957038</v>
      </c>
      <c r="H115">
        <f>STDEV(C115:E115)</f>
        <v>0.0033646186393162226</v>
      </c>
      <c r="I115">
        <f>(B115*B4+C115*C4+D115*D4+E115*E4+F115*F4)/SUM(B4:F4)</f>
        <v>-0.00138678165621494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-99.86204548233825</v>
      </c>
      <c r="C122">
        <f>C82*10000/C62</f>
        <v>-54.226750713898106</v>
      </c>
      <c r="D122">
        <f>D82*10000/D62</f>
        <v>8.257380101367477</v>
      </c>
      <c r="E122">
        <f>E82*10000/E62</f>
        <v>55.63241410910903</v>
      </c>
      <c r="F122">
        <f>F82*10000/F62</f>
        <v>92.93940970385277</v>
      </c>
      <c r="G122">
        <f>AVERAGE(C122:E122)</f>
        <v>3.221014498859468</v>
      </c>
      <c r="H122">
        <f>STDEV(C122:E122)</f>
        <v>55.10247506023442</v>
      </c>
      <c r="I122">
        <f>(B122*B4+C122*C4+D122*D4+E122*E4+F122*F4)/SUM(B4:F4)</f>
        <v>0.234851733325471</v>
      </c>
    </row>
    <row r="123" spans="1:9" ht="12.75">
      <c r="A123" t="s">
        <v>82</v>
      </c>
      <c r="B123">
        <f>B83*10000/B62</f>
        <v>3.5933736909710285</v>
      </c>
      <c r="C123">
        <f>C83*10000/C62</f>
        <v>3.3163112045551064</v>
      </c>
      <c r="D123">
        <f>D83*10000/D62</f>
        <v>5.384680991953773</v>
      </c>
      <c r="E123">
        <f>E83*10000/E62</f>
        <v>5.699923616833441</v>
      </c>
      <c r="F123">
        <f>F83*10000/F62</f>
        <v>12.240572732846493</v>
      </c>
      <c r="G123">
        <f>AVERAGE(C123:E123)</f>
        <v>4.800305271114107</v>
      </c>
      <c r="H123">
        <f>STDEV(C123:E123)</f>
        <v>1.2948062674863734</v>
      </c>
      <c r="I123">
        <f>(B123*B4+C123*C4+D123*D4+E123*E4+F123*F4)/SUM(B4:F4)</f>
        <v>5.617475030208166</v>
      </c>
    </row>
    <row r="124" spans="1:9" ht="12.75">
      <c r="A124" t="s">
        <v>83</v>
      </c>
      <c r="B124">
        <f>B84*10000/B62</f>
        <v>1.2365816823979785</v>
      </c>
      <c r="C124">
        <f>C84*10000/C62</f>
        <v>4.269671219014821</v>
      </c>
      <c r="D124">
        <f>D84*10000/D62</f>
        <v>-0.37339254698213514</v>
      </c>
      <c r="E124">
        <f>E84*10000/E62</f>
        <v>0.245885836382306</v>
      </c>
      <c r="F124">
        <f>F84*10000/F62</f>
        <v>2.612539768924772</v>
      </c>
      <c r="G124">
        <f>AVERAGE(C124:E124)</f>
        <v>1.3807215028049973</v>
      </c>
      <c r="H124">
        <f>STDEV(C124:E124)</f>
        <v>2.5209917247220854</v>
      </c>
      <c r="I124">
        <f>(B124*B4+C124*C4+D124*D4+E124*E4+F124*F4)/SUM(B4:F4)</f>
        <v>1.524207560626059</v>
      </c>
    </row>
    <row r="125" spans="1:9" ht="12.75">
      <c r="A125" t="s">
        <v>84</v>
      </c>
      <c r="B125">
        <f>B85*10000/B62</f>
        <v>0.9247346893219724</v>
      </c>
      <c r="C125">
        <f>C85*10000/C62</f>
        <v>0.7579103868071756</v>
      </c>
      <c r="D125">
        <f>D85*10000/D62</f>
        <v>1.6007198756079606</v>
      </c>
      <c r="E125">
        <f>E85*10000/E62</f>
        <v>1.7284025859968037</v>
      </c>
      <c r="F125">
        <f>F85*10000/F62</f>
        <v>0.6210688513750562</v>
      </c>
      <c r="G125">
        <f>AVERAGE(C125:E125)</f>
        <v>1.3623442828039798</v>
      </c>
      <c r="H125">
        <f>STDEV(C125:E125)</f>
        <v>0.5273338312733856</v>
      </c>
      <c r="I125">
        <f>(B125*B4+C125*C4+D125*D4+E125*E4+F125*F4)/SUM(B4:F4)</f>
        <v>1.1999999830800494</v>
      </c>
    </row>
    <row r="126" spans="1:9" ht="12.75">
      <c r="A126" t="s">
        <v>85</v>
      </c>
      <c r="B126">
        <f>B86*10000/B62</f>
        <v>-0.5134969760357614</v>
      </c>
      <c r="C126">
        <f>C86*10000/C62</f>
        <v>0.019931667342346315</v>
      </c>
      <c r="D126">
        <f>D86*10000/D62</f>
        <v>-0.09003602634280714</v>
      </c>
      <c r="E126">
        <f>E86*10000/E62</f>
        <v>-0.16414960418326446</v>
      </c>
      <c r="F126">
        <f>F86*10000/F62</f>
        <v>2.338369784839825</v>
      </c>
      <c r="G126">
        <f>AVERAGE(C126:E126)</f>
        <v>-0.07808465439457508</v>
      </c>
      <c r="H126">
        <f>STDEV(C126:E126)</f>
        <v>0.0926207595531647</v>
      </c>
      <c r="I126">
        <f>(B126*B4+C126*C4+D126*D4+E126*E4+F126*F4)/SUM(B4:F4)</f>
        <v>0.18103097016822844</v>
      </c>
    </row>
    <row r="127" spans="1:9" ht="12.75">
      <c r="A127" t="s">
        <v>86</v>
      </c>
      <c r="B127">
        <f>B87*10000/B62</f>
        <v>-0.12088917421865795</v>
      </c>
      <c r="C127">
        <f>C87*10000/C62</f>
        <v>-0.21373222592617602</v>
      </c>
      <c r="D127">
        <f>D87*10000/D62</f>
        <v>0.08416954278489523</v>
      </c>
      <c r="E127">
        <f>E87*10000/E62</f>
        <v>0.1227221503091671</v>
      </c>
      <c r="F127">
        <f>F87*10000/F62</f>
        <v>-0.2665674721397492</v>
      </c>
      <c r="G127">
        <f>AVERAGE(C127:E127)</f>
        <v>-0.00228017761070456</v>
      </c>
      <c r="H127">
        <f>STDEV(C127:E127)</f>
        <v>0.18413460413332552</v>
      </c>
      <c r="I127">
        <f>(B127*B4+C127*C4+D127*D4+E127*E4+F127*F4)/SUM(B4:F4)</f>
        <v>-0.0547347722849532</v>
      </c>
    </row>
    <row r="128" spans="1:9" ht="12.75">
      <c r="A128" t="s">
        <v>87</v>
      </c>
      <c r="B128">
        <f>B88*10000/B62</f>
        <v>-0.18405330325621747</v>
      </c>
      <c r="C128">
        <f>C88*10000/C62</f>
        <v>0.31640798557433275</v>
      </c>
      <c r="D128">
        <f>D88*10000/D62</f>
        <v>-0.392600321064481</v>
      </c>
      <c r="E128">
        <f>E88*10000/E62</f>
        <v>-0.5269953730407873</v>
      </c>
      <c r="F128">
        <f>F88*10000/F62</f>
        <v>-0.2851066834919397</v>
      </c>
      <c r="G128">
        <f>AVERAGE(C128:E128)</f>
        <v>-0.20106256951031184</v>
      </c>
      <c r="H128">
        <f>STDEV(C128:E128)</f>
        <v>0.45315266636491963</v>
      </c>
      <c r="I128">
        <f>(B128*B4+C128*C4+D128*D4+E128*E4+F128*F4)/SUM(B4:F4)</f>
        <v>-0.2097916877485403</v>
      </c>
    </row>
    <row r="129" spans="1:9" ht="12.75">
      <c r="A129" t="s">
        <v>88</v>
      </c>
      <c r="B129">
        <f>B89*10000/B62</f>
        <v>0.036610400493222256</v>
      </c>
      <c r="C129">
        <f>C89*10000/C62</f>
        <v>-9.416509538486846E-05</v>
      </c>
      <c r="D129">
        <f>D89*10000/D62</f>
        <v>0.042095001910362556</v>
      </c>
      <c r="E129">
        <f>E89*10000/E62</f>
        <v>-0.036688117679149486</v>
      </c>
      <c r="F129">
        <f>F89*10000/F62</f>
        <v>-0.10533463112364799</v>
      </c>
      <c r="G129">
        <f>AVERAGE(C129:E129)</f>
        <v>0.001770906378609401</v>
      </c>
      <c r="H129">
        <f>STDEV(C129:E129)</f>
        <v>0.039424660452135406</v>
      </c>
      <c r="I129">
        <f>(B129*B4+C129*C4+D129*D4+E129*E4+F129*F4)/SUM(B4:F4)</f>
        <v>-0.007462568531236338</v>
      </c>
    </row>
    <row r="130" spans="1:9" ht="12.75">
      <c r="A130" t="s">
        <v>89</v>
      </c>
      <c r="B130">
        <f>B90*10000/B62</f>
        <v>-0.12918216372587987</v>
      </c>
      <c r="C130">
        <f>C90*10000/C62</f>
        <v>-0.013657099006751865</v>
      </c>
      <c r="D130">
        <f>D90*10000/D62</f>
        <v>-0.04579644654893447</v>
      </c>
      <c r="E130">
        <f>E90*10000/E62</f>
        <v>-0.0025155433738533865</v>
      </c>
      <c r="F130">
        <f>F90*10000/F62</f>
        <v>0.17712756021344034</v>
      </c>
      <c r="G130">
        <f>AVERAGE(C130:E130)</f>
        <v>-0.020656362976513243</v>
      </c>
      <c r="H130">
        <f>STDEV(C130:E130)</f>
        <v>0.022473349038394024</v>
      </c>
      <c r="I130">
        <f>(B130*B4+C130*C4+D130*D4+E130*E4+F130*F4)/SUM(B4:F4)</f>
        <v>-0.01001802306367932</v>
      </c>
    </row>
    <row r="131" spans="1:9" ht="12.75">
      <c r="A131" t="s">
        <v>90</v>
      </c>
      <c r="B131">
        <f>B91*10000/B62</f>
        <v>-0.04891903433783763</v>
      </c>
      <c r="C131">
        <f>C91*10000/C62</f>
        <v>-0.007244502192833387</v>
      </c>
      <c r="D131">
        <f>D91*10000/D62</f>
        <v>-0.019720806730329197</v>
      </c>
      <c r="E131">
        <f>E91*10000/E62</f>
        <v>-0.002855119959748691</v>
      </c>
      <c r="F131">
        <f>F91*10000/F62</f>
        <v>-0.05889402881670205</v>
      </c>
      <c r="G131">
        <f>AVERAGE(C131:E131)</f>
        <v>-0.009940142960970426</v>
      </c>
      <c r="H131">
        <f>STDEV(C131:E131)</f>
        <v>0.008750011824218607</v>
      </c>
      <c r="I131">
        <f>(B131*B4+C131*C4+D131*D4+E131*E4+F131*F4)/SUM(B4:F4)</f>
        <v>-0.02212159279312088</v>
      </c>
    </row>
    <row r="132" spans="1:9" ht="12.75">
      <c r="A132" t="s">
        <v>91</v>
      </c>
      <c r="B132">
        <f>B92*10000/B62</f>
        <v>-0.04344425228230997</v>
      </c>
      <c r="C132">
        <f>C92*10000/C62</f>
        <v>0.029597219259051493</v>
      </c>
      <c r="D132">
        <f>D92*10000/D62</f>
        <v>-0.012462485431057026</v>
      </c>
      <c r="E132">
        <f>E92*10000/E62</f>
        <v>-0.037894470195670674</v>
      </c>
      <c r="F132">
        <f>F92*10000/F62</f>
        <v>-0.019373067225234773</v>
      </c>
      <c r="G132">
        <f>AVERAGE(C132:E132)</f>
        <v>-0.006919912122558735</v>
      </c>
      <c r="H132">
        <f>STDEV(C132:E132)</f>
        <v>0.03408551195923602</v>
      </c>
      <c r="I132">
        <f>(B132*B4+C132*C4+D132*D4+E132*E4+F132*F4)/SUM(B4:F4)</f>
        <v>-0.013877773434147199</v>
      </c>
    </row>
    <row r="133" spans="1:9" ht="12.75">
      <c r="A133" t="s">
        <v>92</v>
      </c>
      <c r="B133">
        <f>B93*10000/B62</f>
        <v>0.09647636105158829</v>
      </c>
      <c r="C133">
        <f>C93*10000/C62</f>
        <v>0.07875326728826838</v>
      </c>
      <c r="D133">
        <f>D93*10000/D62</f>
        <v>0.0929168095010082</v>
      </c>
      <c r="E133">
        <f>E93*10000/E62</f>
        <v>0.07518511822734682</v>
      </c>
      <c r="F133">
        <f>F93*10000/F62</f>
        <v>0.035290040191962316</v>
      </c>
      <c r="G133">
        <f>AVERAGE(C133:E133)</f>
        <v>0.08228506500554113</v>
      </c>
      <c r="H133">
        <f>STDEV(C133:E133)</f>
        <v>0.009378614780068024</v>
      </c>
      <c r="I133">
        <f>(B133*B4+C133*C4+D133*D4+E133*E4+F133*F4)/SUM(B4:F4)</f>
        <v>0.0780752524472107</v>
      </c>
    </row>
    <row r="134" spans="1:9" ht="12.75">
      <c r="A134" t="s">
        <v>93</v>
      </c>
      <c r="B134">
        <f>B94*10000/B62</f>
        <v>-0.013169576609521333</v>
      </c>
      <c r="C134">
        <f>C94*10000/C62</f>
        <v>-0.00330611857741273</v>
      </c>
      <c r="D134">
        <f>D94*10000/D62</f>
        <v>-0.009216697792136219</v>
      </c>
      <c r="E134">
        <f>E94*10000/E62</f>
        <v>-0.014161503363718457</v>
      </c>
      <c r="F134">
        <f>F94*10000/F62</f>
        <v>-0.0387092654358947</v>
      </c>
      <c r="G134">
        <f>AVERAGE(C134:E134)</f>
        <v>-0.008894773244422468</v>
      </c>
      <c r="H134">
        <f>STDEV(C134:E134)</f>
        <v>0.005434847861302558</v>
      </c>
      <c r="I134">
        <f>(B134*B4+C134*C4+D134*D4+E134*E4+F134*F4)/SUM(B4:F4)</f>
        <v>-0.01349092038343149</v>
      </c>
    </row>
    <row r="135" spans="1:9" ht="12.75">
      <c r="A135" t="s">
        <v>94</v>
      </c>
      <c r="B135">
        <f>B95*10000/B62</f>
        <v>-0.0012009456985051326</v>
      </c>
      <c r="C135">
        <f>C95*10000/C62</f>
        <v>-0.00048486226841175736</v>
      </c>
      <c r="D135">
        <f>D95*10000/D62</f>
        <v>0.0013278780072366943</v>
      </c>
      <c r="E135">
        <f>E95*10000/E62</f>
        <v>-0.0018847069050707708</v>
      </c>
      <c r="F135">
        <f>F95*10000/F62</f>
        <v>0.00627350195678441</v>
      </c>
      <c r="G135">
        <f>AVERAGE(C135:E135)</f>
        <v>-0.0003472303887486113</v>
      </c>
      <c r="H135">
        <f>STDEV(C135:E135)</f>
        <v>0.0016107086500733456</v>
      </c>
      <c r="I135">
        <f>(B135*B4+C135*C4+D135*D4+E135*E4+F135*F4)/SUM(B4:F4)</f>
        <v>0.000411803360857372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2005-01-17T07:44:23Z</cp:lastPrinted>
  <dcterms:created xsi:type="dcterms:W3CDTF">2005-01-17T07:44:23Z</dcterms:created>
  <dcterms:modified xsi:type="dcterms:W3CDTF">2005-01-17T10:44:53Z</dcterms:modified>
  <cp:category/>
  <cp:version/>
  <cp:contentType/>
  <cp:contentStatus/>
</cp:coreProperties>
</file>