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<sst xmlns="http://schemas.openxmlformats.org/spreadsheetml/2006/main" count="204" uniqueCount="98">
  <si>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17/01/2005       09:49:14</t>
  </si>
  <si>
    <t>LISSNER</t>
  </si>
  <si>
    <t>HCMQAP458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</si>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</sst>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-0.003757</v>
      </c>
      <c r="D4" s="12">
        <v>-0.003755</v>
      </c>
      <c r="E4" s="12">
        <v>-0.003754</v>
      </c>
      <c r="F4" s="24">
        <v>-0.002079</v>
      </c>
      <c r="G4" s="34">
        <v>-0.011705</v>
      </c>
    </row>
    <row r="5" spans="1:7" ht="12.75" thickBot="1">
      <c r="A5" s="44" t="s">
        <v>13</v>
      </c>
      <c r="B5" s="45">
        <v>-1.446382</v>
      </c>
      <c r="C5" s="46">
        <v>-3.457391</v>
      </c>
      <c r="D5" s="46">
        <v>-1.492018</v>
      </c>
      <c r="E5" s="46">
        <v>2.331671</v>
      </c>
      <c r="F5" s="47">
        <v>6.208752</v>
      </c>
      <c r="G5" s="48">
        <v>9.994175</v>
      </c>
    </row>
    <row r="6" spans="1:7" ht="12.75" thickTop="1">
      <c r="A6" s="6" t="s">
        <v>14</v>
      </c>
      <c r="B6" s="39">
        <v>51.80044</v>
      </c>
      <c r="C6" s="40">
        <v>80.2779</v>
      </c>
      <c r="D6" s="40">
        <v>-50.78917</v>
      </c>
      <c r="E6" s="40">
        <v>-8.743704</v>
      </c>
      <c r="F6" s="41">
        <v>-93.82641</v>
      </c>
      <c r="G6" s="42">
        <v>0.01115569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-1.880047</v>
      </c>
      <c r="C8" s="13">
        <v>-2.733648</v>
      </c>
      <c r="D8" s="13">
        <v>-1.617244</v>
      </c>
      <c r="E8" s="13">
        <v>-0.9295321</v>
      </c>
      <c r="F8" s="25">
        <v>-3.71656</v>
      </c>
      <c r="G8" s="35">
        <v>-2.03832</v>
      </c>
    </row>
    <row r="9" spans="1:7" ht="12">
      <c r="A9" s="20" t="s">
        <v>17</v>
      </c>
      <c r="B9" s="29">
        <v>-0.863249</v>
      </c>
      <c r="C9" s="13">
        <v>-0.2597937</v>
      </c>
      <c r="D9" s="13">
        <v>-0.3785079</v>
      </c>
      <c r="E9" s="13">
        <v>-0.2358</v>
      </c>
      <c r="F9" s="25">
        <v>-2.159929</v>
      </c>
      <c r="G9" s="35">
        <v>-0.6230731</v>
      </c>
    </row>
    <row r="10" spans="1:7" ht="12">
      <c r="A10" s="20" t="s">
        <v>18</v>
      </c>
      <c r="B10" s="29">
        <v>0.6885581</v>
      </c>
      <c r="C10" s="13">
        <v>0.5248692</v>
      </c>
      <c r="D10" s="13">
        <v>0.3085659</v>
      </c>
      <c r="E10" s="13">
        <v>0.4125884</v>
      </c>
      <c r="F10" s="25">
        <v>-1.01783</v>
      </c>
      <c r="G10" s="35">
        <v>0.2640858</v>
      </c>
    </row>
    <row r="11" spans="1:7" ht="12">
      <c r="A11" s="21" t="s">
        <v>19</v>
      </c>
      <c r="B11" s="31">
        <v>1.316065</v>
      </c>
      <c r="C11" s="15">
        <v>1.551611</v>
      </c>
      <c r="D11" s="15">
        <v>1.995277</v>
      </c>
      <c r="E11" s="15">
        <v>1.729439</v>
      </c>
      <c r="F11" s="27">
        <v>12.25601</v>
      </c>
      <c r="G11" s="37">
        <v>3.092845</v>
      </c>
    </row>
    <row r="12" spans="1:7" ht="12">
      <c r="A12" s="20" t="s">
        <v>20</v>
      </c>
      <c r="B12" s="29">
        <v>-0.2685505</v>
      </c>
      <c r="C12" s="13">
        <v>-0.01403071</v>
      </c>
      <c r="D12" s="13">
        <v>-0.0464123</v>
      </c>
      <c r="E12" s="13">
        <v>0.06202444</v>
      </c>
      <c r="F12" s="25">
        <v>-0.5029586</v>
      </c>
      <c r="G12" s="35">
        <v>-0.1055605</v>
      </c>
    </row>
    <row r="13" spans="1:7" ht="12">
      <c r="A13" s="20" t="s">
        <v>21</v>
      </c>
      <c r="B13" s="29">
        <v>0.06647132</v>
      </c>
      <c r="C13" s="13">
        <v>0.09144264</v>
      </c>
      <c r="D13" s="13">
        <v>0.05635109</v>
      </c>
      <c r="E13" s="13">
        <v>0.07896716</v>
      </c>
      <c r="F13" s="25">
        <v>-0.1052185</v>
      </c>
      <c r="G13" s="35">
        <v>0.05021284</v>
      </c>
    </row>
    <row r="14" spans="1:7" ht="12">
      <c r="A14" s="20" t="s">
        <v>22</v>
      </c>
      <c r="B14" s="29">
        <v>-0.05911514</v>
      </c>
      <c r="C14" s="13">
        <v>-0.06469372</v>
      </c>
      <c r="D14" s="13">
        <v>0.03320902</v>
      </c>
      <c r="E14" s="13">
        <v>0.04758166</v>
      </c>
      <c r="F14" s="25">
        <v>0.1849672</v>
      </c>
      <c r="G14" s="35">
        <v>0.01993065</v>
      </c>
    </row>
    <row r="15" spans="1:7" ht="12">
      <c r="A15" s="21" t="s">
        <v>23</v>
      </c>
      <c r="B15" s="31">
        <v>-0.4580052</v>
      </c>
      <c r="C15" s="15">
        <v>-0.1172596</v>
      </c>
      <c r="D15" s="15">
        <v>-0.117386</v>
      </c>
      <c r="E15" s="15">
        <v>-0.1766489</v>
      </c>
      <c r="F15" s="27">
        <v>-0.5288558</v>
      </c>
      <c r="G15" s="37">
        <v>-0.2358084</v>
      </c>
    </row>
    <row r="16" spans="1:7" ht="12">
      <c r="A16" s="20" t="s">
        <v>24</v>
      </c>
      <c r="B16" s="29">
        <v>-0.02809366</v>
      </c>
      <c r="C16" s="13">
        <v>0.02413958</v>
      </c>
      <c r="D16" s="13">
        <v>-0.00870991</v>
      </c>
      <c r="E16" s="13">
        <v>-0.02270824</v>
      </c>
      <c r="F16" s="25">
        <v>-0.05488019</v>
      </c>
      <c r="G16" s="35">
        <v>-0.01313036</v>
      </c>
    </row>
    <row r="17" spans="1:7" ht="12">
      <c r="A17" s="20" t="s">
        <v>25</v>
      </c>
      <c r="B17" s="29">
        <v>-0.05075127</v>
      </c>
      <c r="C17" s="13">
        <v>-0.05298189</v>
      </c>
      <c r="D17" s="13">
        <v>-0.05310244</v>
      </c>
      <c r="E17" s="13">
        <v>-0.03922393</v>
      </c>
      <c r="F17" s="25">
        <v>-0.04363194</v>
      </c>
      <c r="G17" s="35">
        <v>-0.04813105</v>
      </c>
    </row>
    <row r="18" spans="1:7" ht="12">
      <c r="A18" s="20" t="s">
        <v>26</v>
      </c>
      <c r="B18" s="29">
        <v>0.01917276</v>
      </c>
      <c r="C18" s="13">
        <v>0.001138991</v>
      </c>
      <c r="D18" s="13">
        <v>0.04387696</v>
      </c>
      <c r="E18" s="13">
        <v>0.03079054</v>
      </c>
      <c r="F18" s="25">
        <v>-0.00240882</v>
      </c>
      <c r="G18" s="35">
        <v>0.02067521</v>
      </c>
    </row>
    <row r="19" spans="1:7" ht="12">
      <c r="A19" s="21" t="s">
        <v>27</v>
      </c>
      <c r="B19" s="31">
        <v>-0.2093205</v>
      </c>
      <c r="C19" s="15">
        <v>-0.2099015</v>
      </c>
      <c r="D19" s="15">
        <v>-0.2080395</v>
      </c>
      <c r="E19" s="15">
        <v>-0.1983885</v>
      </c>
      <c r="F19" s="27">
        <v>-0.1437343</v>
      </c>
      <c r="G19" s="37">
        <v>-0.1977855</v>
      </c>
    </row>
    <row r="20" spans="1:7" ht="12.75" thickBot="1">
      <c r="A20" s="44" t="s">
        <v>28</v>
      </c>
      <c r="B20" s="45">
        <v>-0.004728</v>
      </c>
      <c r="C20" s="46">
        <v>-0.001972217</v>
      </c>
      <c r="D20" s="46">
        <v>-0.005755222</v>
      </c>
      <c r="E20" s="46">
        <v>-0.006600491</v>
      </c>
      <c r="F20" s="47">
        <v>-0.007373996</v>
      </c>
      <c r="G20" s="48">
        <v>-0.005114346</v>
      </c>
    </row>
    <row r="21" spans="1:7" ht="12.75" thickTop="1">
      <c r="A21" s="6" t="s">
        <v>29</v>
      </c>
      <c r="B21" s="39">
        <v>13.01751</v>
      </c>
      <c r="C21" s="40">
        <v>31.76921</v>
      </c>
      <c r="D21" s="40">
        <v>38.27476</v>
      </c>
      <c r="E21" s="40">
        <v>26.85928</v>
      </c>
      <c r="F21" s="41">
        <v>-189.1321</v>
      </c>
      <c r="G21" s="43">
        <v>0.009365346</v>
      </c>
    </row>
    <row r="22" spans="1:7" ht="12">
      <c r="A22" s="20" t="s">
        <v>30</v>
      </c>
      <c r="B22" s="29">
        <v>-28.92772</v>
      </c>
      <c r="C22" s="13">
        <v>-69.14892</v>
      </c>
      <c r="D22" s="13">
        <v>-29.84044</v>
      </c>
      <c r="E22" s="13">
        <v>46.63376</v>
      </c>
      <c r="F22" s="25">
        <v>124.1814</v>
      </c>
      <c r="G22" s="36">
        <v>0</v>
      </c>
    </row>
    <row r="23" spans="1:7" ht="12">
      <c r="A23" s="20" t="s">
        <v>31</v>
      </c>
      <c r="B23" s="29">
        <v>-0.5276062</v>
      </c>
      <c r="C23" s="13">
        <v>-0.112459</v>
      </c>
      <c r="D23" s="13">
        <v>0.620236</v>
      </c>
      <c r="E23" s="13">
        <v>-0.7895735</v>
      </c>
      <c r="F23" s="25">
        <v>4.311142</v>
      </c>
      <c r="G23" s="35">
        <v>0.4299675</v>
      </c>
    </row>
    <row r="24" spans="1:7" ht="12">
      <c r="A24" s="20" t="s">
        <v>32</v>
      </c>
      <c r="B24" s="29">
        <v>-2.528343</v>
      </c>
      <c r="C24" s="13">
        <v>-2.781235</v>
      </c>
      <c r="D24" s="13">
        <v>-2.570617</v>
      </c>
      <c r="E24" s="13">
        <v>-1.452295</v>
      </c>
      <c r="F24" s="25">
        <v>-0.7493119</v>
      </c>
      <c r="G24" s="35">
        <v>-2.103632</v>
      </c>
    </row>
    <row r="25" spans="1:7" ht="12">
      <c r="A25" s="20" t="s">
        <v>33</v>
      </c>
      <c r="B25" s="29">
        <v>-0.7370931</v>
      </c>
      <c r="C25" s="13">
        <v>0.02365357</v>
      </c>
      <c r="D25" s="13">
        <v>-0.003420974</v>
      </c>
      <c r="E25" s="13">
        <v>-0.3259559</v>
      </c>
      <c r="F25" s="25">
        <v>-2.613524</v>
      </c>
      <c r="G25" s="35">
        <v>-0.5285086</v>
      </c>
    </row>
    <row r="26" spans="1:7" ht="12">
      <c r="A26" s="21" t="s">
        <v>34</v>
      </c>
      <c r="B26" s="31">
        <v>0.4336129</v>
      </c>
      <c r="C26" s="15">
        <v>0.1665292</v>
      </c>
      <c r="D26" s="15">
        <v>0.2529413</v>
      </c>
      <c r="E26" s="15">
        <v>0.1769459</v>
      </c>
      <c r="F26" s="27">
        <v>2.646662</v>
      </c>
      <c r="G26" s="37">
        <v>0.5591586</v>
      </c>
    </row>
    <row r="27" spans="1:7" ht="12">
      <c r="A27" s="20" t="s">
        <v>35</v>
      </c>
      <c r="B27" s="29">
        <v>0.1716441</v>
      </c>
      <c r="C27" s="13">
        <v>-0.03052875</v>
      </c>
      <c r="D27" s="13">
        <v>0.09078114</v>
      </c>
      <c r="E27" s="13">
        <v>-0.07672475</v>
      </c>
      <c r="F27" s="25">
        <v>0.1781995</v>
      </c>
      <c r="G27" s="35">
        <v>0.04465197</v>
      </c>
    </row>
    <row r="28" spans="1:7" ht="12">
      <c r="A28" s="20" t="s">
        <v>36</v>
      </c>
      <c r="B28" s="29">
        <v>-0.1784437</v>
      </c>
      <c r="C28" s="13">
        <v>-0.4245856</v>
      </c>
      <c r="D28" s="13">
        <v>-0.3080616</v>
      </c>
      <c r="E28" s="13">
        <v>-0.3282328</v>
      </c>
      <c r="F28" s="25">
        <v>-0.1154695</v>
      </c>
      <c r="G28" s="35">
        <v>-0.2965098</v>
      </c>
    </row>
    <row r="29" spans="1:7" ht="12">
      <c r="A29" s="20" t="s">
        <v>37</v>
      </c>
      <c r="B29" s="29">
        <v>0.1004371</v>
      </c>
      <c r="C29" s="13">
        <v>-0.02147887</v>
      </c>
      <c r="D29" s="13">
        <v>-0.006777061</v>
      </c>
      <c r="E29" s="13">
        <v>-0.01199371</v>
      </c>
      <c r="F29" s="25">
        <v>0.01549224</v>
      </c>
      <c r="G29" s="35">
        <v>0.006941281</v>
      </c>
    </row>
    <row r="30" spans="1:7" ht="12">
      <c r="A30" s="21" t="s">
        <v>38</v>
      </c>
      <c r="B30" s="31">
        <v>0.0900365</v>
      </c>
      <c r="C30" s="15">
        <v>0.03298123</v>
      </c>
      <c r="D30" s="15">
        <v>0.03423741</v>
      </c>
      <c r="E30" s="15">
        <v>0.05179003</v>
      </c>
      <c r="F30" s="27">
        <v>0.1628173</v>
      </c>
      <c r="G30" s="37">
        <v>0.0633432</v>
      </c>
    </row>
    <row r="31" spans="1:7" ht="12">
      <c r="A31" s="20" t="s">
        <v>39</v>
      </c>
      <c r="B31" s="29">
        <v>-0.0008273863</v>
      </c>
      <c r="C31" s="13">
        <v>0.007174914</v>
      </c>
      <c r="D31" s="13">
        <v>-0.0127988</v>
      </c>
      <c r="E31" s="13">
        <v>0.01115721</v>
      </c>
      <c r="F31" s="25">
        <v>0.003811477</v>
      </c>
      <c r="G31" s="35">
        <v>0.001716943</v>
      </c>
    </row>
    <row r="32" spans="1:7" ht="12">
      <c r="A32" s="20" t="s">
        <v>40</v>
      </c>
      <c r="B32" s="29">
        <v>-0.00314183</v>
      </c>
      <c r="C32" s="13">
        <v>-0.01307067</v>
      </c>
      <c r="D32" s="13">
        <v>-0.004002789</v>
      </c>
      <c r="E32" s="13">
        <v>-0.02188954</v>
      </c>
      <c r="F32" s="25">
        <v>-0.02204491</v>
      </c>
      <c r="G32" s="35">
        <v>-0.01277351</v>
      </c>
    </row>
    <row r="33" spans="1:7" ht="12">
      <c r="A33" s="20" t="s">
        <v>41</v>
      </c>
      <c r="B33" s="29">
        <v>0.1212044</v>
      </c>
      <c r="C33" s="13">
        <v>0.1232804</v>
      </c>
      <c r="D33" s="13">
        <v>0.1150866</v>
      </c>
      <c r="E33" s="13">
        <v>0.1166006</v>
      </c>
      <c r="F33" s="25">
        <v>0.1228936</v>
      </c>
      <c r="G33" s="35">
        <v>0.1193534</v>
      </c>
    </row>
    <row r="34" spans="1:7" ht="12">
      <c r="A34" s="21" t="s">
        <v>42</v>
      </c>
      <c r="B34" s="31">
        <v>0.003245933</v>
      </c>
      <c r="C34" s="15">
        <v>0.008523778</v>
      </c>
      <c r="D34" s="15">
        <v>0.003033059</v>
      </c>
      <c r="E34" s="15">
        <v>-0.007918142</v>
      </c>
      <c r="F34" s="27">
        <v>-0.04156096</v>
      </c>
      <c r="G34" s="37">
        <v>-0.004224596</v>
      </c>
    </row>
    <row r="35" spans="1:7" ht="12.75" thickBot="1">
      <c r="A35" s="22" t="s">
        <v>43</v>
      </c>
      <c r="B35" s="32">
        <v>0.004107494</v>
      </c>
      <c r="C35" s="16">
        <v>-0.004438896</v>
      </c>
      <c r="D35" s="16">
        <v>-0.0009586648</v>
      </c>
      <c r="E35" s="16">
        <v>-0.003881529</v>
      </c>
      <c r="F35" s="28">
        <v>0.0001321127</v>
      </c>
      <c r="G35" s="38">
        <v>-0.001620603</v>
      </c>
    </row>
    <row r="36" spans="1:7" ht="12">
      <c r="A36" s="4" t="s">
        <v>44</v>
      </c>
      <c r="B36" s="3">
        <v>18.96973</v>
      </c>
      <c r="C36" s="3">
        <v>18.97278</v>
      </c>
      <c r="D36" s="3">
        <v>18.98499</v>
      </c>
      <c r="E36" s="3">
        <v>18.98804</v>
      </c>
      <c r="F36" s="3">
        <v>19.00024</v>
      </c>
      <c r="G36" s="3"/>
    </row>
    <row r="37" spans="1:6" ht="12">
      <c r="A37" s="4" t="s">
        <v>45</v>
      </c>
      <c r="B37" s="2">
        <v>0.1719157</v>
      </c>
      <c r="C37" s="2">
        <v>0.1073202</v>
      </c>
      <c r="D37" s="2">
        <v>0.08900961</v>
      </c>
      <c r="E37" s="2">
        <v>0.07781983</v>
      </c>
      <c r="F37" s="2">
        <v>0.07527669</v>
      </c>
    </row>
    <row r="38" spans="1:7" ht="12">
      <c r="A38" s="4" t="s">
        <v>53</v>
      </c>
      <c r="B38" s="2">
        <v>-8.799599E-05</v>
      </c>
      <c r="C38" s="2">
        <v>-0.0001360925</v>
      </c>
      <c r="D38" s="2">
        <v>8.653497E-05</v>
      </c>
      <c r="E38" s="2">
        <v>1.465105E-05</v>
      </c>
      <c r="F38" s="2">
        <v>0.0001634724</v>
      </c>
      <c r="G38" s="2">
        <v>0.0002432975</v>
      </c>
    </row>
    <row r="39" spans="1:7" ht="12.75" thickBot="1">
      <c r="A39" s="4" t="s">
        <v>54</v>
      </c>
      <c r="B39" s="2">
        <v>-2.238431E-05</v>
      </c>
      <c r="C39" s="2">
        <v>-5.494872E-05</v>
      </c>
      <c r="D39" s="2">
        <v>-6.480887E-05</v>
      </c>
      <c r="E39" s="2">
        <v>-4.57291E-05</v>
      </c>
      <c r="F39" s="2">
        <v>0.0003194945</v>
      </c>
      <c r="G39" s="2">
        <v>0.001116472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3.116747</v>
      </c>
      <c r="F40" s="17" t="s">
        <v>48</v>
      </c>
      <c r="G40" s="8">
        <v>55.057619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0.003757</v>
      </c>
      <c r="D4">
        <v>0.003755</v>
      </c>
      <c r="E4">
        <v>0.003754</v>
      </c>
      <c r="F4">
        <v>0.002079</v>
      </c>
      <c r="G4">
        <v>0.011705</v>
      </c>
    </row>
    <row r="5" spans="1:7" ht="12.75">
      <c r="A5" t="s">
        <v>13</v>
      </c>
      <c r="B5">
        <v>-1.446382</v>
      </c>
      <c r="C5">
        <v>-3.457391</v>
      </c>
      <c r="D5">
        <v>-1.492018</v>
      </c>
      <c r="E5">
        <v>2.331671</v>
      </c>
      <c r="F5">
        <v>6.208752</v>
      </c>
      <c r="G5">
        <v>9.994175</v>
      </c>
    </row>
    <row r="6" spans="1:7" ht="12.75">
      <c r="A6" t="s">
        <v>14</v>
      </c>
      <c r="B6" s="49">
        <v>51.80044</v>
      </c>
      <c r="C6" s="49">
        <v>80.2779</v>
      </c>
      <c r="D6" s="49">
        <v>-50.78917</v>
      </c>
      <c r="E6" s="49">
        <v>-8.743704</v>
      </c>
      <c r="F6" s="49">
        <v>-93.82641</v>
      </c>
      <c r="G6" s="49">
        <v>0.01115569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-1.880047</v>
      </c>
      <c r="C8" s="49">
        <v>-2.733648</v>
      </c>
      <c r="D8" s="49">
        <v>-1.617244</v>
      </c>
      <c r="E8" s="49">
        <v>-0.9295321</v>
      </c>
      <c r="F8" s="49">
        <v>-3.71656</v>
      </c>
      <c r="G8" s="49">
        <v>-2.03832</v>
      </c>
    </row>
    <row r="9" spans="1:7" ht="12.75">
      <c r="A9" t="s">
        <v>17</v>
      </c>
      <c r="B9" s="49">
        <v>-0.863249</v>
      </c>
      <c r="C9" s="49">
        <v>-0.2597937</v>
      </c>
      <c r="D9" s="49">
        <v>-0.3785079</v>
      </c>
      <c r="E9" s="49">
        <v>-0.2358</v>
      </c>
      <c r="F9" s="49">
        <v>-2.159929</v>
      </c>
      <c r="G9" s="49">
        <v>-0.6230731</v>
      </c>
    </row>
    <row r="10" spans="1:7" ht="12.75">
      <c r="A10" t="s">
        <v>18</v>
      </c>
      <c r="B10" s="49">
        <v>0.6885581</v>
      </c>
      <c r="C10" s="49">
        <v>0.5248692</v>
      </c>
      <c r="D10" s="49">
        <v>0.3085659</v>
      </c>
      <c r="E10" s="49">
        <v>0.4125884</v>
      </c>
      <c r="F10" s="49">
        <v>-1.01783</v>
      </c>
      <c r="G10" s="49">
        <v>0.2640858</v>
      </c>
    </row>
    <row r="11" spans="1:7" ht="12.75">
      <c r="A11" t="s">
        <v>19</v>
      </c>
      <c r="B11" s="49">
        <v>1.316065</v>
      </c>
      <c r="C11" s="49">
        <v>1.551611</v>
      </c>
      <c r="D11" s="49">
        <v>1.995277</v>
      </c>
      <c r="E11" s="49">
        <v>1.729439</v>
      </c>
      <c r="F11" s="49">
        <v>12.25601</v>
      </c>
      <c r="G11" s="49">
        <v>3.092845</v>
      </c>
    </row>
    <row r="12" spans="1:7" ht="12.75">
      <c r="A12" t="s">
        <v>20</v>
      </c>
      <c r="B12" s="49">
        <v>-0.2685505</v>
      </c>
      <c r="C12" s="49">
        <v>-0.01403071</v>
      </c>
      <c r="D12" s="49">
        <v>-0.0464123</v>
      </c>
      <c r="E12" s="49">
        <v>0.06202444</v>
      </c>
      <c r="F12" s="49">
        <v>-0.5029586</v>
      </c>
      <c r="G12" s="49">
        <v>-0.1055605</v>
      </c>
    </row>
    <row r="13" spans="1:7" ht="12.75">
      <c r="A13" t="s">
        <v>21</v>
      </c>
      <c r="B13" s="49">
        <v>0.06647132</v>
      </c>
      <c r="C13" s="49">
        <v>0.09144264</v>
      </c>
      <c r="D13" s="49">
        <v>0.05635109</v>
      </c>
      <c r="E13" s="49">
        <v>0.07896716</v>
      </c>
      <c r="F13" s="49">
        <v>-0.1052185</v>
      </c>
      <c r="G13" s="49">
        <v>0.05021284</v>
      </c>
    </row>
    <row r="14" spans="1:7" ht="12.75">
      <c r="A14" t="s">
        <v>22</v>
      </c>
      <c r="B14" s="49">
        <v>-0.05911514</v>
      </c>
      <c r="C14" s="49">
        <v>-0.06469372</v>
      </c>
      <c r="D14" s="49">
        <v>0.03320902</v>
      </c>
      <c r="E14" s="49">
        <v>0.04758166</v>
      </c>
      <c r="F14" s="49">
        <v>0.1849672</v>
      </c>
      <c r="G14" s="49">
        <v>0.01993065</v>
      </c>
    </row>
    <row r="15" spans="1:7" ht="12.75">
      <c r="A15" t="s">
        <v>23</v>
      </c>
      <c r="B15" s="49">
        <v>-0.4580052</v>
      </c>
      <c r="C15" s="49">
        <v>-0.1172596</v>
      </c>
      <c r="D15" s="49">
        <v>-0.117386</v>
      </c>
      <c r="E15" s="49">
        <v>-0.1766489</v>
      </c>
      <c r="F15" s="49">
        <v>-0.5288558</v>
      </c>
      <c r="G15" s="49">
        <v>-0.2358084</v>
      </c>
    </row>
    <row r="16" spans="1:7" ht="12.75">
      <c r="A16" t="s">
        <v>24</v>
      </c>
      <c r="B16" s="49">
        <v>-0.02809366</v>
      </c>
      <c r="C16" s="49">
        <v>0.02413958</v>
      </c>
      <c r="D16" s="49">
        <v>-0.00870991</v>
      </c>
      <c r="E16" s="49">
        <v>-0.02270824</v>
      </c>
      <c r="F16" s="49">
        <v>-0.05488019</v>
      </c>
      <c r="G16" s="49">
        <v>-0.01313036</v>
      </c>
    </row>
    <row r="17" spans="1:7" ht="12.75">
      <c r="A17" t="s">
        <v>25</v>
      </c>
      <c r="B17" s="49">
        <v>-0.05075127</v>
      </c>
      <c r="C17" s="49">
        <v>-0.05298189</v>
      </c>
      <c r="D17" s="49">
        <v>-0.05310244</v>
      </c>
      <c r="E17" s="49">
        <v>-0.03922393</v>
      </c>
      <c r="F17" s="49">
        <v>-0.04363194</v>
      </c>
      <c r="G17" s="49">
        <v>-0.04813105</v>
      </c>
    </row>
    <row r="18" spans="1:7" ht="12.75">
      <c r="A18" t="s">
        <v>26</v>
      </c>
      <c r="B18" s="49">
        <v>0.01917276</v>
      </c>
      <c r="C18" s="49">
        <v>0.001138991</v>
      </c>
      <c r="D18" s="49">
        <v>0.04387696</v>
      </c>
      <c r="E18" s="49">
        <v>0.03079054</v>
      </c>
      <c r="F18" s="49">
        <v>-0.00240882</v>
      </c>
      <c r="G18" s="49">
        <v>0.02067521</v>
      </c>
    </row>
    <row r="19" spans="1:7" ht="12.75">
      <c r="A19" t="s">
        <v>27</v>
      </c>
      <c r="B19" s="49">
        <v>-0.2093205</v>
      </c>
      <c r="C19" s="49">
        <v>-0.2099015</v>
      </c>
      <c r="D19" s="49">
        <v>-0.2080395</v>
      </c>
      <c r="E19" s="49">
        <v>-0.1983885</v>
      </c>
      <c r="F19" s="49">
        <v>-0.1437343</v>
      </c>
      <c r="G19" s="49">
        <v>-0.1977855</v>
      </c>
    </row>
    <row r="20" spans="1:7" ht="12.75">
      <c r="A20" t="s">
        <v>28</v>
      </c>
      <c r="B20" s="49">
        <v>-0.004728</v>
      </c>
      <c r="C20" s="49">
        <v>-0.001972217</v>
      </c>
      <c r="D20" s="49">
        <v>-0.005755222</v>
      </c>
      <c r="E20" s="49">
        <v>-0.006600491</v>
      </c>
      <c r="F20" s="49">
        <v>-0.007373996</v>
      </c>
      <c r="G20" s="49">
        <v>-0.005114346</v>
      </c>
    </row>
    <row r="21" spans="1:7" ht="12.75">
      <c r="A21" t="s">
        <v>29</v>
      </c>
      <c r="B21" s="49">
        <v>13.01751</v>
      </c>
      <c r="C21" s="49">
        <v>31.76921</v>
      </c>
      <c r="D21" s="49">
        <v>38.27476</v>
      </c>
      <c r="E21" s="49">
        <v>26.85928</v>
      </c>
      <c r="F21" s="49">
        <v>-189.1321</v>
      </c>
      <c r="G21" s="49">
        <v>0.009365346</v>
      </c>
    </row>
    <row r="22" spans="1:7" ht="12.75">
      <c r="A22" t="s">
        <v>30</v>
      </c>
      <c r="B22" s="49">
        <v>-28.92772</v>
      </c>
      <c r="C22" s="49">
        <v>-69.14892</v>
      </c>
      <c r="D22" s="49">
        <v>-29.84044</v>
      </c>
      <c r="E22" s="49">
        <v>46.63376</v>
      </c>
      <c r="F22" s="49">
        <v>124.1814</v>
      </c>
      <c r="G22" s="49">
        <v>0</v>
      </c>
    </row>
    <row r="23" spans="1:7" ht="12.75">
      <c r="A23" t="s">
        <v>31</v>
      </c>
      <c r="B23" s="49">
        <v>-0.5276062</v>
      </c>
      <c r="C23" s="49">
        <v>-0.112459</v>
      </c>
      <c r="D23" s="49">
        <v>0.620236</v>
      </c>
      <c r="E23" s="49">
        <v>-0.7895735</v>
      </c>
      <c r="F23" s="49">
        <v>4.311142</v>
      </c>
      <c r="G23" s="49">
        <v>0.4299675</v>
      </c>
    </row>
    <row r="24" spans="1:7" ht="12.75">
      <c r="A24" t="s">
        <v>32</v>
      </c>
      <c r="B24" s="49">
        <v>-2.528343</v>
      </c>
      <c r="C24" s="49">
        <v>-2.781235</v>
      </c>
      <c r="D24" s="49">
        <v>-2.570617</v>
      </c>
      <c r="E24" s="49">
        <v>-1.452295</v>
      </c>
      <c r="F24" s="49">
        <v>-0.7493119</v>
      </c>
      <c r="G24" s="49">
        <v>-2.103632</v>
      </c>
    </row>
    <row r="25" spans="1:7" ht="12.75">
      <c r="A25" t="s">
        <v>33</v>
      </c>
      <c r="B25" s="49">
        <v>-0.7370931</v>
      </c>
      <c r="C25" s="49">
        <v>0.02365357</v>
      </c>
      <c r="D25" s="49">
        <v>-0.003420974</v>
      </c>
      <c r="E25" s="49">
        <v>-0.3259559</v>
      </c>
      <c r="F25" s="49">
        <v>-2.613524</v>
      </c>
      <c r="G25" s="49">
        <v>-0.5285086</v>
      </c>
    </row>
    <row r="26" spans="1:7" ht="12.75">
      <c r="A26" t="s">
        <v>34</v>
      </c>
      <c r="B26" s="49">
        <v>0.4336129</v>
      </c>
      <c r="C26" s="49">
        <v>0.1665292</v>
      </c>
      <c r="D26" s="49">
        <v>0.2529413</v>
      </c>
      <c r="E26" s="49">
        <v>0.1769459</v>
      </c>
      <c r="F26" s="49">
        <v>2.646662</v>
      </c>
      <c r="G26" s="49">
        <v>0.5591586</v>
      </c>
    </row>
    <row r="27" spans="1:7" ht="12.75">
      <c r="A27" t="s">
        <v>35</v>
      </c>
      <c r="B27" s="49">
        <v>0.1716441</v>
      </c>
      <c r="C27" s="49">
        <v>-0.03052875</v>
      </c>
      <c r="D27" s="49">
        <v>0.09078114</v>
      </c>
      <c r="E27" s="49">
        <v>-0.07672475</v>
      </c>
      <c r="F27" s="49">
        <v>0.1781995</v>
      </c>
      <c r="G27" s="49">
        <v>0.04465197</v>
      </c>
    </row>
    <row r="28" spans="1:7" ht="12.75">
      <c r="A28" t="s">
        <v>36</v>
      </c>
      <c r="B28" s="49">
        <v>-0.1784437</v>
      </c>
      <c r="C28" s="49">
        <v>-0.4245856</v>
      </c>
      <c r="D28" s="49">
        <v>-0.3080616</v>
      </c>
      <c r="E28" s="49">
        <v>-0.3282328</v>
      </c>
      <c r="F28" s="49">
        <v>-0.1154695</v>
      </c>
      <c r="G28" s="49">
        <v>-0.2965098</v>
      </c>
    </row>
    <row r="29" spans="1:7" ht="12.75">
      <c r="A29" t="s">
        <v>37</v>
      </c>
      <c r="B29" s="49">
        <v>0.1004371</v>
      </c>
      <c r="C29" s="49">
        <v>-0.02147887</v>
      </c>
      <c r="D29" s="49">
        <v>-0.006777061</v>
      </c>
      <c r="E29" s="49">
        <v>-0.01199371</v>
      </c>
      <c r="F29" s="49">
        <v>0.01549224</v>
      </c>
      <c r="G29" s="49">
        <v>0.006941281</v>
      </c>
    </row>
    <row r="30" spans="1:7" ht="12.75">
      <c r="A30" t="s">
        <v>38</v>
      </c>
      <c r="B30" s="49">
        <v>0.0900365</v>
      </c>
      <c r="C30" s="49">
        <v>0.03298123</v>
      </c>
      <c r="D30" s="49">
        <v>0.03423741</v>
      </c>
      <c r="E30" s="49">
        <v>0.05179003</v>
      </c>
      <c r="F30" s="49">
        <v>0.1628173</v>
      </c>
      <c r="G30" s="49">
        <v>0.0633432</v>
      </c>
    </row>
    <row r="31" spans="1:7" ht="12.75">
      <c r="A31" t="s">
        <v>39</v>
      </c>
      <c r="B31" s="49">
        <v>-0.0008273863</v>
      </c>
      <c r="C31" s="49">
        <v>0.007174914</v>
      </c>
      <c r="D31" s="49">
        <v>-0.0127988</v>
      </c>
      <c r="E31" s="49">
        <v>0.01115721</v>
      </c>
      <c r="F31" s="49">
        <v>0.003811477</v>
      </c>
      <c r="G31" s="49">
        <v>0.001716943</v>
      </c>
    </row>
    <row r="32" spans="1:7" ht="12.75">
      <c r="A32" t="s">
        <v>40</v>
      </c>
      <c r="B32" s="49">
        <v>-0.00314183</v>
      </c>
      <c r="C32" s="49">
        <v>-0.01307067</v>
      </c>
      <c r="D32" s="49">
        <v>-0.004002789</v>
      </c>
      <c r="E32" s="49">
        <v>-0.02188954</v>
      </c>
      <c r="F32" s="49">
        <v>-0.02204491</v>
      </c>
      <c r="G32" s="49">
        <v>-0.01277351</v>
      </c>
    </row>
    <row r="33" spans="1:7" ht="12.75">
      <c r="A33" t="s">
        <v>41</v>
      </c>
      <c r="B33" s="49">
        <v>0.1212044</v>
      </c>
      <c r="C33" s="49">
        <v>0.1232804</v>
      </c>
      <c r="D33" s="49">
        <v>0.1150866</v>
      </c>
      <c r="E33" s="49">
        <v>0.1166006</v>
      </c>
      <c r="F33" s="49">
        <v>0.1228936</v>
      </c>
      <c r="G33" s="49">
        <v>0.1193534</v>
      </c>
    </row>
    <row r="34" spans="1:7" ht="12.75">
      <c r="A34" t="s">
        <v>42</v>
      </c>
      <c r="B34" s="49">
        <v>0.003245933</v>
      </c>
      <c r="C34" s="49">
        <v>0.008523778</v>
      </c>
      <c r="D34" s="49">
        <v>0.003033059</v>
      </c>
      <c r="E34" s="49">
        <v>-0.007918142</v>
      </c>
      <c r="F34" s="49">
        <v>-0.04156096</v>
      </c>
      <c r="G34" s="49">
        <v>-0.004224596</v>
      </c>
    </row>
    <row r="35" spans="1:7" ht="12.75">
      <c r="A35" t="s">
        <v>43</v>
      </c>
      <c r="B35" s="49">
        <v>0.004107494</v>
      </c>
      <c r="C35" s="49">
        <v>-0.004438896</v>
      </c>
      <c r="D35" s="49">
        <v>-0.0009586648</v>
      </c>
      <c r="E35" s="49">
        <v>-0.003881529</v>
      </c>
      <c r="F35" s="49">
        <v>0.0001321127</v>
      </c>
      <c r="G35" s="49">
        <v>-0.001620603</v>
      </c>
    </row>
    <row r="36" spans="1:6" ht="12.75">
      <c r="A36" t="s">
        <v>44</v>
      </c>
      <c r="B36" s="49">
        <v>18.96973</v>
      </c>
      <c r="C36" s="49">
        <v>18.97278</v>
      </c>
      <c r="D36" s="49">
        <v>18.98499</v>
      </c>
      <c r="E36" s="49">
        <v>18.98804</v>
      </c>
      <c r="F36" s="49">
        <v>19.00024</v>
      </c>
    </row>
    <row r="37" spans="1:6" ht="12.75">
      <c r="A37" t="s">
        <v>45</v>
      </c>
      <c r="B37" s="49">
        <v>0.1719157</v>
      </c>
      <c r="C37" s="49">
        <v>0.1073202</v>
      </c>
      <c r="D37" s="49">
        <v>0.08900961</v>
      </c>
      <c r="E37" s="49">
        <v>0.07781983</v>
      </c>
      <c r="F37" s="49">
        <v>0.07527669</v>
      </c>
    </row>
    <row r="38" spans="1:7" ht="12.75">
      <c r="A38" t="s">
        <v>55</v>
      </c>
      <c r="B38" s="49">
        <v>-8.799599E-05</v>
      </c>
      <c r="C38" s="49">
        <v>-0.0001360925</v>
      </c>
      <c r="D38" s="49">
        <v>8.653497E-05</v>
      </c>
      <c r="E38" s="49">
        <v>1.465105E-05</v>
      </c>
      <c r="F38" s="49">
        <v>0.0001634724</v>
      </c>
      <c r="G38" s="49">
        <v>0.0002432975</v>
      </c>
    </row>
    <row r="39" spans="1:7" ht="12.75">
      <c r="A39" t="s">
        <v>56</v>
      </c>
      <c r="B39" s="49">
        <v>-2.238431E-05</v>
      </c>
      <c r="C39" s="49">
        <v>-5.494872E-05</v>
      </c>
      <c r="D39" s="49">
        <v>-6.480887E-05</v>
      </c>
      <c r="E39" s="49">
        <v>-4.57291E-05</v>
      </c>
      <c r="F39" s="49">
        <v>0.0003194945</v>
      </c>
      <c r="G39" s="49">
        <v>0.001116472</v>
      </c>
    </row>
    <row r="40" spans="2:7" ht="12.75">
      <c r="B40" t="s">
        <v>46</v>
      </c>
      <c r="C40">
        <v>-0.003755</v>
      </c>
      <c r="D40" t="s">
        <v>47</v>
      </c>
      <c r="E40">
        <v>3.116747</v>
      </c>
      <c r="F40" t="s">
        <v>48</v>
      </c>
      <c r="G40">
        <v>55.057619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-8.799599526774173E-05</v>
      </c>
      <c r="C50">
        <f>-0.017/(C7*C7+C22*C22)*(C21*C22+C6*C7)</f>
        <v>-0.0001360924655238988</v>
      </c>
      <c r="D50">
        <f>-0.017/(D7*D7+D22*D22)*(D21*D22+D6*D7)</f>
        <v>8.653498151312815E-05</v>
      </c>
      <c r="E50">
        <f>-0.017/(E7*E7+E22*E22)*(E21*E22+E6*E7)</f>
        <v>1.4651044815679277E-05</v>
      </c>
      <c r="F50">
        <f>-0.017/(F7*F7+F22*F22)*(F21*F22+F6*F7)</f>
        <v>0.0001634724250081716</v>
      </c>
      <c r="G50">
        <f>(B50*B$4+C50*C$4+D50*D$4+E50*E$4+F50*F$4)/SUM(B$4:F$4)</f>
        <v>5.999307501062091E-07</v>
      </c>
    </row>
    <row r="51" spans="1:7" ht="12.75">
      <c r="A51" t="s">
        <v>59</v>
      </c>
      <c r="B51">
        <f>-0.017/(B7*B7+B22*B22)*(B21*B7-B6*B22)</f>
        <v>-2.2384319351222652E-05</v>
      </c>
      <c r="C51">
        <f>-0.017/(C7*C7+C22*C22)*(C21*C7-C6*C22)</f>
        <v>-5.4948721701111494E-05</v>
      </c>
      <c r="D51">
        <f>-0.017/(D7*D7+D22*D22)*(D21*D7-D6*D22)</f>
        <v>-6.480886780762564E-05</v>
      </c>
      <c r="E51">
        <f>-0.017/(E7*E7+E22*E22)*(E21*E7-E6*E22)</f>
        <v>-4.572909933076836E-05</v>
      </c>
      <c r="F51">
        <f>-0.017/(F7*F7+F22*F22)*(F21*F7-F6*F22)</f>
        <v>0.00031949454654010904</v>
      </c>
      <c r="G51">
        <f>(B51*B$4+C51*C$4+D51*D$4+E51*E$4+F51*F$4)/SUM(B$4:F$4)</f>
        <v>-5.057174123106505E-07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10000.01807370603</v>
      </c>
      <c r="C62">
        <f>C7+(2/0.017)*(C8*C50-C23*C51)</f>
        <v>10000.043041107989</v>
      </c>
      <c r="D62">
        <f>D7+(2/0.017)*(D8*D50-D23*D51)</f>
        <v>9999.98826454274</v>
      </c>
      <c r="E62">
        <f>E7+(2/0.017)*(E8*E50-E23*E51)</f>
        <v>9999.994149988062</v>
      </c>
      <c r="F62">
        <f>F7+(2/0.017)*(F8*F50-F23*F51)</f>
        <v>9999.766477478324</v>
      </c>
    </row>
    <row r="63" spans="1:6" ht="12.75">
      <c r="A63" t="s">
        <v>67</v>
      </c>
      <c r="B63">
        <f>B8+(3/0.017)*(B9*B50-B24*B51)</f>
        <v>-1.8766292556863315</v>
      </c>
      <c r="C63">
        <f>C8+(3/0.017)*(C9*C50-C24*C51)</f>
        <v>-2.7543778840305557</v>
      </c>
      <c r="D63">
        <f>D8+(3/0.017)*(D9*D50-D24*D51)</f>
        <v>-1.652423932611666</v>
      </c>
      <c r="E63">
        <f>E8+(3/0.017)*(E9*E50-E24*E51)</f>
        <v>-0.9418615456494321</v>
      </c>
      <c r="F63">
        <f>F8+(3/0.017)*(F9*F50-F24*F51)</f>
        <v>-3.736622546900212</v>
      </c>
    </row>
    <row r="64" spans="1:6" ht="12.75">
      <c r="A64" t="s">
        <v>68</v>
      </c>
      <c r="B64">
        <f>B9+(4/0.017)*(B10*B50-B25*B51)</f>
        <v>-0.8813877488590937</v>
      </c>
      <c r="C64">
        <f>C9+(4/0.017)*(C10*C50-C25*C51)</f>
        <v>-0.2762951141342091</v>
      </c>
      <c r="D64">
        <f>D9+(4/0.017)*(D10*D50-D25*D51)</f>
        <v>-0.3722773035293312</v>
      </c>
      <c r="E64">
        <f>E9+(4/0.017)*(E10*E50-E25*E51)</f>
        <v>-0.23788489849169897</v>
      </c>
      <c r="F64">
        <f>F9+(4/0.017)*(F10*F50-F25*F51)</f>
        <v>-2.0026067583751472</v>
      </c>
    </row>
    <row r="65" spans="1:6" ht="12.75">
      <c r="A65" t="s">
        <v>69</v>
      </c>
      <c r="B65">
        <f>B10+(5/0.017)*(B11*B50-B26*B51)</f>
        <v>0.6573515353283439</v>
      </c>
      <c r="C65">
        <f>C10+(5/0.017)*(C11*C50-C26*C51)</f>
        <v>0.4654539059240902</v>
      </c>
      <c r="D65">
        <f>D10+(5/0.017)*(D11*D50-D26*D51)</f>
        <v>0.3641700463480467</v>
      </c>
      <c r="E65">
        <f>E10+(5/0.017)*(E11*E50-E26*E51)</f>
        <v>0.42242065439183996</v>
      </c>
      <c r="F65">
        <f>F10+(5/0.017)*(F11*F50-F26*F51)</f>
        <v>-0.6772636470325109</v>
      </c>
    </row>
    <row r="66" spans="1:6" ht="12.75">
      <c r="A66" t="s">
        <v>70</v>
      </c>
      <c r="B66">
        <f>B11+(6/0.017)*(B12*B50-B27*B51)</f>
        <v>1.3257615311328128</v>
      </c>
      <c r="C66">
        <f>C11+(6/0.017)*(C12*C50-C27*C51)</f>
        <v>1.5516928675750534</v>
      </c>
      <c r="D66">
        <f>D11+(6/0.017)*(D12*D50-D27*D51)</f>
        <v>1.995935988957366</v>
      </c>
      <c r="E66">
        <f>E11+(6/0.017)*(E12*E50-E27*E51)</f>
        <v>1.728521412636316</v>
      </c>
      <c r="F66">
        <f>F11+(6/0.017)*(F12*F50-F27*F51)</f>
        <v>12.206896953952862</v>
      </c>
    </row>
    <row r="67" spans="1:6" ht="12.75">
      <c r="A67" t="s">
        <v>71</v>
      </c>
      <c r="B67">
        <f>B12+(7/0.017)*(B13*B50-B28*B51)</f>
        <v>-0.272603726770013</v>
      </c>
      <c r="C67">
        <f>C12+(7/0.017)*(C13*C50-C28*C51)</f>
        <v>-0.028761629537070357</v>
      </c>
      <c r="D67">
        <f>D12+(7/0.017)*(D13*D50-D28*D51)</f>
        <v>-0.05262532828572218</v>
      </c>
      <c r="E67">
        <f>E12+(7/0.017)*(E13*E50-E28*E51)</f>
        <v>0.05632032985865734</v>
      </c>
      <c r="F67">
        <f>F12+(7/0.017)*(F13*F50-F28*F51)</f>
        <v>-0.4948503138037097</v>
      </c>
    </row>
    <row r="68" spans="1:6" ht="12.75">
      <c r="A68" t="s">
        <v>72</v>
      </c>
      <c r="B68">
        <f>B13+(8/0.017)*(B14*B50-B29*B51)</f>
        <v>0.06997725491802474</v>
      </c>
      <c r="C68">
        <f>C13+(8/0.017)*(C14*C50-C29*C51)</f>
        <v>0.09503044772170749</v>
      </c>
      <c r="D68">
        <f>D13+(8/0.017)*(D14*D50-D29*D51)</f>
        <v>0.05749675036766865</v>
      </c>
      <c r="E68">
        <f>E13+(8/0.017)*(E14*E50-E29*E51)</f>
        <v>0.07903711740100235</v>
      </c>
      <c r="F68">
        <f>F13+(8/0.017)*(F14*F50-F29*F51)</f>
        <v>-0.09331857033539721</v>
      </c>
    </row>
    <row r="69" spans="1:6" ht="12.75">
      <c r="A69" t="s">
        <v>73</v>
      </c>
      <c r="B69">
        <f>B14+(9/0.017)*(B15*B50-B30*B51)</f>
        <v>-0.03671147749237605</v>
      </c>
      <c r="C69">
        <f>C14+(9/0.017)*(C15*C50-C30*C51)</f>
        <v>-0.055285848206424196</v>
      </c>
      <c r="D69">
        <f>D14+(9/0.017)*(D15*D50-D30*D51)</f>
        <v>0.02900596305586993</v>
      </c>
      <c r="E69">
        <f>E14+(9/0.017)*(E15*E50-E30*E51)</f>
        <v>0.04746530613417983</v>
      </c>
      <c r="F69">
        <f>F14+(9/0.017)*(F15*F50-F30*F51)</f>
        <v>0.1116581873034004</v>
      </c>
    </row>
    <row r="70" spans="1:6" ht="12.75">
      <c r="A70" t="s">
        <v>74</v>
      </c>
      <c r="B70">
        <f>B15+(10/0.017)*(B16*B50-B31*B51)</f>
        <v>-0.4565619005333838</v>
      </c>
      <c r="C70">
        <f>C15+(10/0.017)*(C16*C50-C31*C51)</f>
        <v>-0.11896016623899765</v>
      </c>
      <c r="D70">
        <f>D15+(10/0.017)*(D16*D50-D31*D51)</f>
        <v>-0.11831728684595721</v>
      </c>
      <c r="E70">
        <f>E15+(10/0.017)*(E16*E50-E31*E51)</f>
        <v>-0.1765444825162241</v>
      </c>
      <c r="F70">
        <f>F15+(10/0.017)*(F16*F50-F31*F51)</f>
        <v>-0.5348494140352777</v>
      </c>
    </row>
    <row r="71" spans="1:6" ht="12.75">
      <c r="A71" t="s">
        <v>75</v>
      </c>
      <c r="B71">
        <f>B16+(11/0.017)*(B17*B50-B32*B51)</f>
        <v>-0.025249460666145238</v>
      </c>
      <c r="C71">
        <f>C16+(11/0.017)*(C17*C50-C32*C51)</f>
        <v>0.028340427866431074</v>
      </c>
      <c r="D71">
        <f>D16+(11/0.017)*(D17*D50-D32*D51)</f>
        <v>-0.011851144338559584</v>
      </c>
      <c r="E71">
        <f>E16+(11/0.017)*(E17*E50-E32*E51)</f>
        <v>-0.02372778503280358</v>
      </c>
      <c r="F71">
        <f>F16+(11/0.017)*(F17*F50-F32*F51)</f>
        <v>-0.05493803092188699</v>
      </c>
    </row>
    <row r="72" spans="1:6" ht="12.75">
      <c r="A72" t="s">
        <v>76</v>
      </c>
      <c r="B72">
        <f>B17+(12/0.017)*(B18*B50-B33*B51)</f>
        <v>-0.0500270686601338</v>
      </c>
      <c r="C72">
        <f>C17+(12/0.017)*(C18*C50-C33*C51)</f>
        <v>-0.048309589554774934</v>
      </c>
      <c r="D72">
        <f>D17+(12/0.017)*(D18*D50-D33*D51)</f>
        <v>-0.04515736411650728</v>
      </c>
      <c r="E72">
        <f>E17+(12/0.017)*(E18*E50-E33*E51)</f>
        <v>-0.03514170364644742</v>
      </c>
      <c r="F72">
        <f>F17+(12/0.017)*(F18*F50-F33*F51)</f>
        <v>-0.07162554751869864</v>
      </c>
    </row>
    <row r="73" spans="1:6" ht="12.75">
      <c r="A73" t="s">
        <v>77</v>
      </c>
      <c r="B73">
        <f>B18+(13/0.017)*(B19*B50-B34*B51)</f>
        <v>0.03331371932164577</v>
      </c>
      <c r="C73">
        <f>C18+(13/0.017)*(C19*C50-C34*C51)</f>
        <v>0.02334175474383959</v>
      </c>
      <c r="D73">
        <f>D18+(13/0.017)*(D19*D50-D34*D51)</f>
        <v>0.030260511343099</v>
      </c>
      <c r="E73">
        <f>E18+(13/0.017)*(E19*E50-E34*E51)</f>
        <v>0.028290954824480546</v>
      </c>
      <c r="F73">
        <f>F18+(13/0.017)*(F19*F50-F34*F51)</f>
        <v>-0.01022265697737915</v>
      </c>
    </row>
    <row r="74" spans="1:6" ht="12.75">
      <c r="A74" t="s">
        <v>78</v>
      </c>
      <c r="B74">
        <f>B19+(14/0.017)*(B20*B50-B35*B51)</f>
        <v>-0.20890215651042518</v>
      </c>
      <c r="C74">
        <f>C19+(14/0.017)*(C20*C50-C35*C51)</f>
        <v>-0.20988132994214143</v>
      </c>
      <c r="D74">
        <f>D19+(14/0.017)*(D20*D50-D35*D51)</f>
        <v>-0.20850080659619796</v>
      </c>
      <c r="E74">
        <f>E19+(14/0.017)*(E20*E50-E35*E51)</f>
        <v>-0.19861431416499992</v>
      </c>
      <c r="F74">
        <f>F19+(14/0.017)*(F20*F50-F35*F51)</f>
        <v>-0.1447617800078935</v>
      </c>
    </row>
    <row r="75" spans="1:6" ht="12.75">
      <c r="A75" t="s">
        <v>79</v>
      </c>
      <c r="B75" s="49">
        <f>B20</f>
        <v>-0.004728</v>
      </c>
      <c r="C75" s="49">
        <f>C20</f>
        <v>-0.001972217</v>
      </c>
      <c r="D75" s="49">
        <f>D20</f>
        <v>-0.005755222</v>
      </c>
      <c r="E75" s="49">
        <f>E20</f>
        <v>-0.006600491</v>
      </c>
      <c r="F75" s="49">
        <f>F20</f>
        <v>-0.007373996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-28.917306964103325</v>
      </c>
      <c r="C82">
        <f>C22+(2/0.017)*(C8*C51+C23*C50)</f>
        <v>-69.12944761343986</v>
      </c>
      <c r="D82">
        <f>D22+(2/0.017)*(D8*D51+D23*D50)</f>
        <v>-29.82179483959971</v>
      </c>
      <c r="E82">
        <f>E22+(2/0.017)*(E8*E51+E23*E50)</f>
        <v>46.6373998339998</v>
      </c>
      <c r="F82">
        <f>F22+(2/0.017)*(F8*F51+F23*F50)</f>
        <v>124.12461555122417</v>
      </c>
    </row>
    <row r="83" spans="1:6" ht="12.75">
      <c r="A83" t="s">
        <v>82</v>
      </c>
      <c r="B83">
        <f>B23+(3/0.017)*(B9*B51+B24*B50)</f>
        <v>-0.48493432353667326</v>
      </c>
      <c r="C83">
        <f>C23+(3/0.017)*(C9*C51+C24*C50)</f>
        <v>-0.04314480116370069</v>
      </c>
      <c r="D83">
        <f>D23+(3/0.017)*(D9*D51+D24*D50)</f>
        <v>0.585309360096984</v>
      </c>
      <c r="E83">
        <f>E23+(3/0.017)*(E9*E51+E24*E50)</f>
        <v>-0.7914255089720692</v>
      </c>
      <c r="F83">
        <f>F23+(3/0.017)*(F9*F51+F24*F50)</f>
        <v>4.16774599356571</v>
      </c>
    </row>
    <row r="84" spans="1:6" ht="12.75">
      <c r="A84" t="s">
        <v>83</v>
      </c>
      <c r="B84">
        <f>B24+(4/0.017)*(B10*B51+B25*B50)</f>
        <v>-2.5167080972853615</v>
      </c>
      <c r="C84">
        <f>C24+(4/0.017)*(C10*C51+C25*C50)</f>
        <v>-2.7887785210023592</v>
      </c>
      <c r="D84">
        <f>D24+(4/0.017)*(D10*D51+D25*D50)</f>
        <v>-2.5753920213046793</v>
      </c>
      <c r="E84">
        <f>E24+(4/0.017)*(E10*E51+E25*E50)</f>
        <v>-1.4578580330412134</v>
      </c>
      <c r="F84">
        <f>F24+(4/0.017)*(F10*F51+F25*F50)</f>
        <v>-0.9263543095063472</v>
      </c>
    </row>
    <row r="85" spans="1:6" ht="12.75">
      <c r="A85" t="s">
        <v>84</v>
      </c>
      <c r="B85">
        <f>B25+(5/0.017)*(B11*B51+B26*B50)</f>
        <v>-0.7569799876304113</v>
      </c>
      <c r="C85">
        <f>C25+(5/0.017)*(C11*C51+C26*C50)</f>
        <v>-0.008088315422678169</v>
      </c>
      <c r="D85">
        <f>D25+(5/0.017)*(D11*D51+D26*D50)</f>
        <v>-0.03501608359211449</v>
      </c>
      <c r="E85">
        <f>E25+(5/0.017)*(E11*E51+E26*E50)</f>
        <v>-0.34845391338431003</v>
      </c>
      <c r="F85">
        <f>F25+(5/0.017)*(F11*F51+F26*F50)</f>
        <v>-1.3345873492182296</v>
      </c>
    </row>
    <row r="86" spans="1:6" ht="12.75">
      <c r="A86" t="s">
        <v>85</v>
      </c>
      <c r="B86">
        <f>B26+(6/0.017)*(B12*B51+B27*B50)</f>
        <v>0.43040372120326875</v>
      </c>
      <c r="C86">
        <f>C26+(6/0.017)*(C12*C51+C27*C50)</f>
        <v>0.16826768321267824</v>
      </c>
      <c r="D86">
        <f>D26+(6/0.017)*(D12*D51+D27*D50)</f>
        <v>0.25677553748952536</v>
      </c>
      <c r="E86">
        <f>E26+(6/0.017)*(E12*E51+E27*E50)</f>
        <v>0.17554810487232336</v>
      </c>
      <c r="F86">
        <f>F26+(6/0.017)*(F12*F51+F27*F50)</f>
        <v>2.600228414552281</v>
      </c>
    </row>
    <row r="87" spans="1:6" ht="12.75">
      <c r="A87" t="s">
        <v>86</v>
      </c>
      <c r="B87">
        <f>B27+(7/0.017)*(B13*B51+B28*B50)</f>
        <v>0.1774970947107804</v>
      </c>
      <c r="C87">
        <f>C27+(7/0.017)*(C13*C51+C28*C50)</f>
        <v>-0.008804766784071605</v>
      </c>
      <c r="D87">
        <f>D27+(7/0.017)*(D13*D51+D28*D50)</f>
        <v>0.07830048785736987</v>
      </c>
      <c r="E87">
        <f>E27+(7/0.017)*(E13*E51+E28*E50)</f>
        <v>-0.0801918296449407</v>
      </c>
      <c r="F87">
        <f>F27+(7/0.017)*(F13*F51+F28*F50)</f>
        <v>0.1565848110075129</v>
      </c>
    </row>
    <row r="88" spans="1:6" ht="12.75">
      <c r="A88" t="s">
        <v>87</v>
      </c>
      <c r="B88">
        <f>B28+(8/0.017)*(B14*B51+B29*B50)</f>
        <v>-0.1819800813666134</v>
      </c>
      <c r="C88">
        <f>C28+(8/0.017)*(C14*C51+C29*C50)</f>
        <v>-0.4215371531336203</v>
      </c>
      <c r="D88">
        <f>D28+(8/0.017)*(D14*D51+D29*D50)</f>
        <v>-0.3093503961579055</v>
      </c>
      <c r="E88">
        <f>E28+(8/0.017)*(E14*E51+E29*E50)</f>
        <v>-0.32933942910079017</v>
      </c>
      <c r="F88">
        <f>F28+(8/0.017)*(F14*F51+F29*F50)</f>
        <v>-0.08646782200922248</v>
      </c>
    </row>
    <row r="89" spans="1:6" ht="12.75">
      <c r="A89" t="s">
        <v>88</v>
      </c>
      <c r="B89">
        <f>B29+(9/0.017)*(B15*B51+B30*B50)</f>
        <v>0.1016702499470923</v>
      </c>
      <c r="C89">
        <f>C29+(9/0.017)*(C15*C51+C30*C50)</f>
        <v>-0.020443992706808477</v>
      </c>
      <c r="D89">
        <f>D29+(9/0.017)*(D15*D51+D30*D50)</f>
        <v>-0.0011809735540670597</v>
      </c>
      <c r="E89">
        <f>E29+(9/0.017)*(E15*E51+E30*E50)</f>
        <v>-0.007315418334837819</v>
      </c>
      <c r="F89">
        <f>F29+(9/0.017)*(F15*F51+F30*F50)</f>
        <v>-0.05986973919273015</v>
      </c>
    </row>
    <row r="90" spans="1:6" ht="12.75">
      <c r="A90" t="s">
        <v>89</v>
      </c>
      <c r="B90">
        <f>B30+(10/0.017)*(B16*B51+B31*B50)</f>
        <v>0.09044924361066121</v>
      </c>
      <c r="C90">
        <f>C30+(10/0.017)*(C16*C51+C31*C50)</f>
        <v>0.03162658835318608</v>
      </c>
      <c r="D90">
        <f>D30+(10/0.017)*(D16*D51+D31*D50)</f>
        <v>0.03391796028495064</v>
      </c>
      <c r="E90">
        <f>E30+(10/0.017)*(E16*E51+E31*E50)</f>
        <v>0.05249702538018522</v>
      </c>
      <c r="F90">
        <f>F30+(10/0.017)*(F16*F51+F31*F50)</f>
        <v>0.1528697411588046</v>
      </c>
    </row>
    <row r="91" spans="1:6" ht="12.75">
      <c r="A91" t="s">
        <v>90</v>
      </c>
      <c r="B91">
        <f>B31+(11/0.017)*(B17*B51+B32*B50)</f>
        <v>8.658499545258355E-05</v>
      </c>
      <c r="C91">
        <f>C31+(11/0.017)*(C17*C51+C32*C50)</f>
        <v>0.010209689010984692</v>
      </c>
      <c r="D91">
        <f>D31+(11/0.017)*(D17*D51+D32*D50)</f>
        <v>-0.010796070284519376</v>
      </c>
      <c r="E91">
        <f>E31+(11/0.017)*(E17*E51+E32*E50)</f>
        <v>0.01211030846796256</v>
      </c>
      <c r="F91">
        <f>F31+(11/0.017)*(F17*F51+F32*F50)</f>
        <v>-0.007540459447016087</v>
      </c>
    </row>
    <row r="92" spans="1:6" ht="12.75">
      <c r="A92" t="s">
        <v>91</v>
      </c>
      <c r="B92">
        <f>B32+(12/0.017)*(B18*B51+B33*B50)</f>
        <v>-0.010973362464597992</v>
      </c>
      <c r="C92">
        <f>C32+(12/0.017)*(C18*C51+C33*C50)</f>
        <v>-0.02495781330794225</v>
      </c>
      <c r="D92">
        <f>D32+(12/0.017)*(D18*D51+D33*D50)</f>
        <v>0.001019846790330561</v>
      </c>
      <c r="E92">
        <f>E32+(12/0.017)*(E18*E51+E33*E50)</f>
        <v>-0.021677565679510284</v>
      </c>
      <c r="F92">
        <f>F32+(12/0.017)*(F18*F51+F33*F50)</f>
        <v>-0.008407185324902948</v>
      </c>
    </row>
    <row r="93" spans="1:6" ht="12.75">
      <c r="A93" t="s">
        <v>92</v>
      </c>
      <c r="B93">
        <f>B33+(13/0.017)*(B19*B51+B34*B50)</f>
        <v>0.12456900479882663</v>
      </c>
      <c r="C93">
        <f>C33+(13/0.017)*(C19*C51+C34*C50)</f>
        <v>0.1312133036987716</v>
      </c>
      <c r="D93">
        <f>D33+(13/0.017)*(D19*D51+D34*D50)</f>
        <v>0.1255976889449324</v>
      </c>
      <c r="E93">
        <f>E33+(13/0.017)*(E19*E51+E34*E50)</f>
        <v>0.12344939640004012</v>
      </c>
      <c r="F93">
        <f>F33+(13/0.017)*(F19*F51+F34*F50)</f>
        <v>0.08258106194534359</v>
      </c>
    </row>
    <row r="94" spans="1:6" ht="12.75">
      <c r="A94" t="s">
        <v>93</v>
      </c>
      <c r="B94">
        <f>B34+(14/0.017)*(B20*B51+B35*B50)</f>
        <v>0.0030354306794287203</v>
      </c>
      <c r="C94">
        <f>C34+(14/0.017)*(C20*C51+C35*C50)</f>
        <v>0.009110518909103483</v>
      </c>
      <c r="D94">
        <f>D34+(14/0.017)*(D20*D51+D35*D50)</f>
        <v>0.0032719083726345604</v>
      </c>
      <c r="E94">
        <f>E34+(14/0.017)*(E20*E51+E35*E50)</f>
        <v>-0.007716405250274189</v>
      </c>
      <c r="F94">
        <f>F34+(14/0.017)*(F20*F51+F35*F50)</f>
        <v>-0.04348336977333605</v>
      </c>
    </row>
    <row r="95" spans="1:6" ht="12.75">
      <c r="A95" t="s">
        <v>94</v>
      </c>
      <c r="B95" s="49">
        <f>B35</f>
        <v>0.004107494</v>
      </c>
      <c r="C95" s="49">
        <f>C35</f>
        <v>-0.004438896</v>
      </c>
      <c r="D95" s="49">
        <f>D35</f>
        <v>-0.0009586648</v>
      </c>
      <c r="E95" s="49">
        <f>E35</f>
        <v>-0.003881529</v>
      </c>
      <c r="F95" s="49">
        <f>F35</f>
        <v>0.0001321127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-1.8766258639279123</v>
      </c>
      <c r="C103">
        <f>C63*10000/C62</f>
        <v>-2.7543660289339864</v>
      </c>
      <c r="D103">
        <f>D63*10000/D62</f>
        <v>-1.6524258718089855</v>
      </c>
      <c r="E103">
        <f>E63*10000/E62</f>
        <v>-0.941862096639883</v>
      </c>
      <c r="F103">
        <f>F63*10000/F62</f>
        <v>-3.736709807489914</v>
      </c>
      <c r="G103">
        <f>AVERAGE(C103:E103)</f>
        <v>-1.782884665794285</v>
      </c>
      <c r="H103">
        <f>STDEV(C103:E103)</f>
        <v>0.9132673479553896</v>
      </c>
      <c r="I103">
        <f>(B103*B4+C103*C4+D103*D4+E103*E4+F103*F4)/SUM(B4:F4)</f>
        <v>-2.0569058591731317</v>
      </c>
      <c r="K103">
        <f>(LN(H103)+LN(H123))/2-LN(K114*K115^3)</f>
        <v>-4.109999220360761</v>
      </c>
    </row>
    <row r="104" spans="1:11" ht="12.75">
      <c r="A104" t="s">
        <v>68</v>
      </c>
      <c r="B104">
        <f>B64*10000/B62</f>
        <v>-0.8813861558676658</v>
      </c>
      <c r="C104">
        <f>C64*10000/C62</f>
        <v>-0.27629392493454313</v>
      </c>
      <c r="D104">
        <f>D64*10000/D62</f>
        <v>-0.3722777404142823</v>
      </c>
      <c r="E104">
        <f>E64*10000/E62</f>
        <v>-0.23788503765472996</v>
      </c>
      <c r="F104">
        <f>F64*10000/F62</f>
        <v>-2.0026535248452637</v>
      </c>
      <c r="G104">
        <f>AVERAGE(C104:E104)</f>
        <v>-0.2954855676678518</v>
      </c>
      <c r="H104">
        <f>STDEV(C104:E104)</f>
        <v>0.06922130453737912</v>
      </c>
      <c r="I104">
        <f>(B104*B4+C104*C4+D104*D4+E104*E4+F104*F4)/SUM(B4:F4)</f>
        <v>-0.6078327249790105</v>
      </c>
      <c r="K104">
        <f>(LN(H104)+LN(H124))/2-LN(K114*K115^4)</f>
        <v>-4.790329452408241</v>
      </c>
    </row>
    <row r="105" spans="1:11" ht="12.75">
      <c r="A105" t="s">
        <v>69</v>
      </c>
      <c r="B105">
        <f>B65*10000/B62</f>
        <v>0.6573503472526505</v>
      </c>
      <c r="C105">
        <f>C65*10000/C62</f>
        <v>0.46545190256753</v>
      </c>
      <c r="D105">
        <f>D65*10000/D62</f>
        <v>0.36417047371874967</v>
      </c>
      <c r="E105">
        <f>E65*10000/E62</f>
        <v>0.42242090150857164</v>
      </c>
      <c r="F105">
        <f>F65*10000/F62</f>
        <v>-0.6772794630333195</v>
      </c>
      <c r="G105">
        <f>AVERAGE(C105:E105)</f>
        <v>0.41734775926495044</v>
      </c>
      <c r="H105">
        <f>STDEV(C105:E105)</f>
        <v>0.05083094074066101</v>
      </c>
      <c r="I105">
        <f>(B105*B4+C105*C4+D105*D4+E105*E4+F105*F4)/SUM(B4:F4)</f>
        <v>0.30634615730457265</v>
      </c>
      <c r="K105">
        <f>(LN(H105)+LN(H125))/2-LN(K114*K115^5)</f>
        <v>-5.017981438229544</v>
      </c>
    </row>
    <row r="106" spans="1:11" ht="12.75">
      <c r="A106" t="s">
        <v>70</v>
      </c>
      <c r="B106">
        <f>B66*10000/B62</f>
        <v>1.3257591349947258</v>
      </c>
      <c r="C106">
        <f>C66*10000/C62</f>
        <v>1.5516861889457711</v>
      </c>
      <c r="D106">
        <f>D66*10000/D62</f>
        <v>1.995938331282264</v>
      </c>
      <c r="E106">
        <f>E66*10000/E62</f>
        <v>1.7285224238239973</v>
      </c>
      <c r="F106">
        <f>F66*10000/F62</f>
        <v>12.207182019145629</v>
      </c>
      <c r="G106">
        <f>AVERAGE(C106:E106)</f>
        <v>1.7587156480173443</v>
      </c>
      <c r="H106">
        <f>STDEV(C106:E106)</f>
        <v>0.22365981888357397</v>
      </c>
      <c r="I106">
        <f>(B106*B4+C106*C4+D106*D4+E106*E4+F106*F4)/SUM(B4:F4)</f>
        <v>3.087662158198762</v>
      </c>
      <c r="K106">
        <f>(LN(H106)+LN(H126))/2-LN(K114*K115^6)</f>
        <v>-4.360030765535141</v>
      </c>
    </row>
    <row r="107" spans="1:11" ht="12.75">
      <c r="A107" t="s">
        <v>71</v>
      </c>
      <c r="B107">
        <f>B67*10000/B62</f>
        <v>-0.27260323407494147</v>
      </c>
      <c r="C107">
        <f>C67*10000/C62</f>
        <v>-0.028761505744362894</v>
      </c>
      <c r="D107">
        <f>D67*10000/D62</f>
        <v>-0.052625390044023744</v>
      </c>
      <c r="E107">
        <f>E67*10000/E62</f>
        <v>0.056320362806136816</v>
      </c>
      <c r="F107">
        <f>F67*10000/F62</f>
        <v>-0.49486186994288467</v>
      </c>
      <c r="G107">
        <f>AVERAGE(C107:E107)</f>
        <v>-0.008355510994083272</v>
      </c>
      <c r="H107">
        <f>STDEV(C107:E107)</f>
        <v>0.05726777219635313</v>
      </c>
      <c r="I107">
        <f>(B107*B4+C107*C4+D107*D4+E107*E4+F107*F4)/SUM(B4:F4)</f>
        <v>-0.11147857643807615</v>
      </c>
      <c r="K107">
        <f>(LN(H107)+LN(H127))/2-LN(K114*K115^7)</f>
        <v>-4.21008714979056</v>
      </c>
    </row>
    <row r="108" spans="1:9" ht="12.75">
      <c r="A108" t="s">
        <v>72</v>
      </c>
      <c r="B108">
        <f>B68*10000/B62</f>
        <v>0.06997712844341993</v>
      </c>
      <c r="C108">
        <f>C68*10000/C62</f>
        <v>0.0950300387018917</v>
      </c>
      <c r="D108">
        <f>D68*10000/D62</f>
        <v>0.05749681784281349</v>
      </c>
      <c r="E108">
        <f>E68*10000/E62</f>
        <v>0.07903716363783742</v>
      </c>
      <c r="F108">
        <f>F68*10000/F62</f>
        <v>-0.093320749585074</v>
      </c>
      <c r="G108">
        <f>AVERAGE(C108:E108)</f>
        <v>0.0771880067275142</v>
      </c>
      <c r="H108">
        <f>STDEV(C108:E108)</f>
        <v>0.0188348135900872</v>
      </c>
      <c r="I108">
        <f>(B108*B4+C108*C4+D108*D4+E108*E4+F108*F4)/SUM(B4:F4)</f>
        <v>0.05343274743588569</v>
      </c>
    </row>
    <row r="109" spans="1:9" ht="12.75">
      <c r="A109" t="s">
        <v>73</v>
      </c>
      <c r="B109">
        <f>B69*10000/B62</f>
        <v>-0.03671141114125076</v>
      </c>
      <c r="C109">
        <f>C69*10000/C62</f>
        <v>-0.05528561025103209</v>
      </c>
      <c r="D109">
        <f>D69*10000/D62</f>
        <v>0.029005997095733847</v>
      </c>
      <c r="E109">
        <f>E69*10000/E62</f>
        <v>0.047465333901456824</v>
      </c>
      <c r="F109">
        <f>F69*10000/F62</f>
        <v>0.11166079483443861</v>
      </c>
      <c r="G109">
        <f>AVERAGE(C109:E109)</f>
        <v>0.007061906915386194</v>
      </c>
      <c r="H109">
        <f>STDEV(C109:E109)</f>
        <v>0.05477770031170893</v>
      </c>
      <c r="I109">
        <f>(B109*B4+C109*C4+D109*D4+E109*E4+F109*F4)/SUM(B4:F4)</f>
        <v>0.014637315088132328</v>
      </c>
    </row>
    <row r="110" spans="1:11" ht="12.75">
      <c r="A110" t="s">
        <v>74</v>
      </c>
      <c r="B110">
        <f>B70*10000/B62</f>
        <v>-0.45656107535831775</v>
      </c>
      <c r="C110">
        <f>C70*10000/C62</f>
        <v>-0.11895965422346529</v>
      </c>
      <c r="D110">
        <f>D70*10000/D62</f>
        <v>-0.11831742569686644</v>
      </c>
      <c r="E110">
        <f>E70*10000/E62</f>
        <v>-0.17654458579501753</v>
      </c>
      <c r="F110">
        <f>F70*10000/F62</f>
        <v>-0.534861904265341</v>
      </c>
      <c r="G110">
        <f>AVERAGE(C110:E110)</f>
        <v>-0.13794055523844975</v>
      </c>
      <c r="H110">
        <f>STDEV(C110:E110)</f>
        <v>0.03343361326239517</v>
      </c>
      <c r="I110">
        <f>(B110*B4+C110*C4+D110*D4+E110*E4+F110*F4)/SUM(B4:F4)</f>
        <v>-0.23700264876904825</v>
      </c>
      <c r="K110">
        <f>EXP(AVERAGE(K103:K107))</f>
        <v>0.011134736916551534</v>
      </c>
    </row>
    <row r="111" spans="1:9" ht="12.75">
      <c r="A111" t="s">
        <v>75</v>
      </c>
      <c r="B111">
        <f>B71*10000/B62</f>
        <v>-0.02524941503109477</v>
      </c>
      <c r="C111">
        <f>C71*10000/C62</f>
        <v>0.028340305886614466</v>
      </c>
      <c r="D111">
        <f>D71*10000/D62</f>
        <v>-0.011851158246435692</v>
      </c>
      <c r="E111">
        <f>E71*10000/E62</f>
        <v>-0.02372779891359427</v>
      </c>
      <c r="F111">
        <f>F71*10000/F62</f>
        <v>-0.0549393138785986</v>
      </c>
      <c r="G111">
        <f>AVERAGE(C111:E111)</f>
        <v>-0.0024128837578051656</v>
      </c>
      <c r="H111">
        <f>STDEV(C111:E111)</f>
        <v>0.027287041858058383</v>
      </c>
      <c r="I111">
        <f>(B111*B4+C111*C4+D111*D4+E111*E4+F111*F4)/SUM(B4:F4)</f>
        <v>-0.012715209308685438</v>
      </c>
    </row>
    <row r="112" spans="1:9" ht="12.75">
      <c r="A112" t="s">
        <v>76</v>
      </c>
      <c r="B112">
        <f>B72*10000/B62</f>
        <v>-0.050026978242843974</v>
      </c>
      <c r="C112">
        <f>C72*10000/C62</f>
        <v>-0.04830938162584379</v>
      </c>
      <c r="D112">
        <f>D72*10000/D62</f>
        <v>-0.045157417110801124</v>
      </c>
      <c r="E112">
        <f>E72*10000/E62</f>
        <v>-0.03514172420439803</v>
      </c>
      <c r="F112">
        <f>F72*10000/F62</f>
        <v>-0.07162722017560624</v>
      </c>
      <c r="G112">
        <f>AVERAGE(C112:E112)</f>
        <v>-0.04286950764701431</v>
      </c>
      <c r="H112">
        <f>STDEV(C112:E112)</f>
        <v>0.006875514364613242</v>
      </c>
      <c r="I112">
        <f>(B112*B4+C112*C4+D112*D4+E112*E4+F112*F4)/SUM(B4:F4)</f>
        <v>-0.04773901353096519</v>
      </c>
    </row>
    <row r="113" spans="1:9" ht="12.75">
      <c r="A113" t="s">
        <v>77</v>
      </c>
      <c r="B113">
        <f>B73*10000/B62</f>
        <v>0.03331365911151762</v>
      </c>
      <c r="C113">
        <f>C73*10000/C62</f>
        <v>0.023341654278773345</v>
      </c>
      <c r="D113">
        <f>D73*10000/D62</f>
        <v>0.030260546855234428</v>
      </c>
      <c r="E113">
        <f>E73*10000/E62</f>
        <v>0.028290971374732573</v>
      </c>
      <c r="F113">
        <f>F73*10000/F62</f>
        <v>-0.010222895705017537</v>
      </c>
      <c r="G113">
        <f>AVERAGE(C113:E113)</f>
        <v>0.027297724169580113</v>
      </c>
      <c r="H113">
        <f>STDEV(C113:E113)</f>
        <v>0.003564782409777586</v>
      </c>
      <c r="I113">
        <f>(B113*B4+C113*C4+D113*D4+E113*E4+F113*F4)/SUM(B4:F4)</f>
        <v>0.02317162131638491</v>
      </c>
    </row>
    <row r="114" spans="1:11" ht="12.75">
      <c r="A114" t="s">
        <v>78</v>
      </c>
      <c r="B114">
        <f>B74*10000/B62</f>
        <v>-0.208901778947491</v>
      </c>
      <c r="C114">
        <f>C74*10000/C62</f>
        <v>-0.20988042659353084</v>
      </c>
      <c r="D114">
        <f>D74*10000/D62</f>
        <v>-0.20850105128171556</v>
      </c>
      <c r="E114">
        <f>E74*10000/E62</f>
        <v>-0.1986144303546788</v>
      </c>
      <c r="F114">
        <f>F74*10000/F62</f>
        <v>-0.14476516060042893</v>
      </c>
      <c r="G114">
        <f>AVERAGE(C114:E114)</f>
        <v>-0.2056653027433084</v>
      </c>
      <c r="H114">
        <f>STDEV(C114:E114)</f>
        <v>0.006145060629745812</v>
      </c>
      <c r="I114">
        <f>(B114*B4+C114*C4+D114*D4+E114*E4+F114*F4)/SUM(B4:F4)</f>
        <v>-0.1980235953660088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-0.004727991454767234</v>
      </c>
      <c r="C115">
        <f>C75*10000/C62</f>
        <v>-0.001972208511396049</v>
      </c>
      <c r="D115">
        <f>D75*10000/D62</f>
        <v>-0.0057552287540241056</v>
      </c>
      <c r="E115">
        <f>E75*10000/E62</f>
        <v>-0.006600494861297373</v>
      </c>
      <c r="F115">
        <f>F75*10000/F62</f>
        <v>-0.007374168203435412</v>
      </c>
      <c r="G115">
        <f>AVERAGE(C115:E115)</f>
        <v>-0.004775977375572509</v>
      </c>
      <c r="H115">
        <f>STDEV(C115:E115)</f>
        <v>0.0024646416739194047</v>
      </c>
      <c r="I115">
        <f>(B115*B4+C115*C4+D115*D4+E115*E4+F115*F4)/SUM(B4:F4)</f>
        <v>-0.005114625154732592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-28.917254699907264</v>
      </c>
      <c r="C122">
        <f>C82*10000/C62</f>
        <v>-69.12915007391851</v>
      </c>
      <c r="D122">
        <f>D82*10000/D62</f>
        <v>-29.821829836880656</v>
      </c>
      <c r="E122">
        <f>E82*10000/E62</f>
        <v>46.63742711695034</v>
      </c>
      <c r="F122">
        <f>F82*10000/F62</f>
        <v>124.12751420823689</v>
      </c>
      <c r="G122">
        <f>AVERAGE(C122:E122)</f>
        <v>-17.43785093128294</v>
      </c>
      <c r="H122">
        <f>STDEV(C122:E122)</f>
        <v>58.86847457487807</v>
      </c>
      <c r="I122">
        <f>(B122*B4+C122*C4+D122*D4+E122*E4+F122*F4)/SUM(B4:F4)</f>
        <v>-0.25633853249184907</v>
      </c>
    </row>
    <row r="123" spans="1:9" ht="12.75">
      <c r="A123" t="s">
        <v>82</v>
      </c>
      <c r="B123">
        <f>B83*10000/B62</f>
        <v>-0.4849334470822166</v>
      </c>
      <c r="C123">
        <f>C83*10000/C62</f>
        <v>-0.04314461546449535</v>
      </c>
      <c r="D123">
        <f>D83*10000/D62</f>
        <v>0.5853100469850879</v>
      </c>
      <c r="E123">
        <f>E83*10000/E62</f>
        <v>-0.7914259719572075</v>
      </c>
      <c r="F123">
        <f>F83*10000/F62</f>
        <v>4.167843322093963</v>
      </c>
      <c r="G123">
        <f>AVERAGE(C123:E123)</f>
        <v>-0.08308684681220498</v>
      </c>
      <c r="H123">
        <f>STDEV(C123:E123)</f>
        <v>0.6892365724822251</v>
      </c>
      <c r="I123">
        <f>(B123*B4+C123*C4+D123*D4+E123*E4+F123*F4)/SUM(B4:F4)</f>
        <v>0.42492783721731364</v>
      </c>
    </row>
    <row r="124" spans="1:9" ht="12.75">
      <c r="A124" t="s">
        <v>83</v>
      </c>
      <c r="B124">
        <f>B84*10000/B62</f>
        <v>-2.5167035486693514</v>
      </c>
      <c r="C124">
        <f>C84*10000/C62</f>
        <v>-2.7887665178422743</v>
      </c>
      <c r="D124">
        <f>D84*10000/D62</f>
        <v>-2.5753950436485256</v>
      </c>
      <c r="E124">
        <f>E84*10000/E62</f>
        <v>-1.457858885890402</v>
      </c>
      <c r="F124">
        <f>F84*10000/F62</f>
        <v>-0.9263759424709578</v>
      </c>
      <c r="G124">
        <f>AVERAGE(C124:E124)</f>
        <v>-2.274006815793734</v>
      </c>
      <c r="H124">
        <f>STDEV(C124:E124)</f>
        <v>0.7148111142910579</v>
      </c>
      <c r="I124">
        <f>(B124*B4+C124*C4+D124*D4+E124*E4+F124*F4)/SUM(B4:F4)</f>
        <v>-2.1298079298502097</v>
      </c>
    </row>
    <row r="125" spans="1:9" ht="12.75">
      <c r="A125" t="s">
        <v>84</v>
      </c>
      <c r="B125">
        <f>B85*10000/B62</f>
        <v>-0.7569786194895074</v>
      </c>
      <c r="C125">
        <f>C85*10000/C62</f>
        <v>-0.008088280609822251</v>
      </c>
      <c r="D125">
        <f>D85*10000/D62</f>
        <v>-0.035016124685137956</v>
      </c>
      <c r="E125">
        <f>E85*10000/E62</f>
        <v>-0.3484541172303846</v>
      </c>
      <c r="F125">
        <f>F85*10000/F62</f>
        <v>-1.3346185155663526</v>
      </c>
      <c r="G125">
        <f>AVERAGE(C125:E125)</f>
        <v>-0.1305195075084483</v>
      </c>
      <c r="H125">
        <f>STDEV(C125:E125)</f>
        <v>0.18921653675782585</v>
      </c>
      <c r="I125">
        <f>(B125*B4+C125*C4+D125*D4+E125*E4+F125*F4)/SUM(B4:F4)</f>
        <v>-0.381707104324312</v>
      </c>
    </row>
    <row r="126" spans="1:9" ht="12.75">
      <c r="A126" t="s">
        <v>85</v>
      </c>
      <c r="B126">
        <f>B86*10000/B62</f>
        <v>0.4304029433056416</v>
      </c>
      <c r="C126">
        <f>C86*10000/C62</f>
        <v>0.16826695897304303</v>
      </c>
      <c r="D126">
        <f>D86*10000/D62</f>
        <v>0.25677583882771354</v>
      </c>
      <c r="E126">
        <f>E86*10000/E62</f>
        <v>0.17554820756823436</v>
      </c>
      <c r="F126">
        <f>F86*10000/F62</f>
        <v>2.6002891371599204</v>
      </c>
      <c r="G126">
        <f>AVERAGE(C126:E126)</f>
        <v>0.20019700178966363</v>
      </c>
      <c r="H126">
        <f>STDEV(C126:E126)</f>
        <v>0.04913377398195576</v>
      </c>
      <c r="I126">
        <f>(B126*B4+C126*C4+D126*D4+E126*E4+F126*F4)/SUM(B4:F4)</f>
        <v>0.5532664779425346</v>
      </c>
    </row>
    <row r="127" spans="1:9" ht="12.75">
      <c r="A127" t="s">
        <v>86</v>
      </c>
      <c r="B127">
        <f>B87*10000/B62</f>
        <v>0.17749677390832913</v>
      </c>
      <c r="C127">
        <f>C87*10000/C62</f>
        <v>-0.008804728887542919</v>
      </c>
      <c r="D127">
        <f>D87*10000/D62</f>
        <v>0.07830057974668057</v>
      </c>
      <c r="E127">
        <f>E87*10000/E62</f>
        <v>-0.08019187655728423</v>
      </c>
      <c r="F127">
        <f>F87*10000/F62</f>
        <v>0.15658846770089718</v>
      </c>
      <c r="G127">
        <f>AVERAGE(C127:E127)</f>
        <v>-0.0035653418993821934</v>
      </c>
      <c r="H127">
        <f>STDEV(C127:E127)</f>
        <v>0.07937602319545134</v>
      </c>
      <c r="I127">
        <f>(B127*B4+C127*C4+D127*D4+E127*E4+F127*F4)/SUM(B4:F4)</f>
        <v>0.044023682062208865</v>
      </c>
    </row>
    <row r="128" spans="1:9" ht="12.75">
      <c r="A128" t="s">
        <v>87</v>
      </c>
      <c r="B128">
        <f>B88*10000/B62</f>
        <v>-0.1819797524617585</v>
      </c>
      <c r="C128">
        <f>C88*10000/C62</f>
        <v>-0.42153533879881644</v>
      </c>
      <c r="D128">
        <f>D88*10000/D62</f>
        <v>-0.3093507591951668</v>
      </c>
      <c r="E128">
        <f>E88*10000/E62</f>
        <v>-0.32933962176486203</v>
      </c>
      <c r="F128">
        <f>F88*10000/F62</f>
        <v>-0.08646984127476082</v>
      </c>
      <c r="G128">
        <f>AVERAGE(C128:E128)</f>
        <v>-0.35340857325294844</v>
      </c>
      <c r="H128">
        <f>STDEV(C128:E128)</f>
        <v>0.059840043403341044</v>
      </c>
      <c r="I128">
        <f>(B128*B4+C128*C4+D128*D4+E128*E4+F128*F4)/SUM(B4:F4)</f>
        <v>-0.2930069380177783</v>
      </c>
    </row>
    <row r="129" spans="1:9" ht="12.75">
      <c r="A129" t="s">
        <v>88</v>
      </c>
      <c r="B129">
        <f>B89*10000/B62</f>
        <v>0.10167006619160346</v>
      </c>
      <c r="C129">
        <f>C89*10000/C62</f>
        <v>-0.020443904713977428</v>
      </c>
      <c r="D129">
        <f>D89*10000/D62</f>
        <v>-0.001180974939995153</v>
      </c>
      <c r="E129">
        <f>E89*10000/E62</f>
        <v>-0.007315422614368781</v>
      </c>
      <c r="F129">
        <f>F89*10000/F62</f>
        <v>-0.05987113731862637</v>
      </c>
      <c r="G129">
        <f>AVERAGE(C129:E129)</f>
        <v>-0.009646767422780454</v>
      </c>
      <c r="H129">
        <f>STDEV(C129:E129)</f>
        <v>0.009840807504017356</v>
      </c>
      <c r="I129">
        <f>(B129*B4+C129*C4+D129*D4+E129*E4+F129*F4)/SUM(B4:F4)</f>
        <v>-0.0001984329893811534</v>
      </c>
    </row>
    <row r="130" spans="1:9" ht="12.75">
      <c r="A130" t="s">
        <v>89</v>
      </c>
      <c r="B130">
        <f>B90*10000/B62</f>
        <v>0.09044908013565271</v>
      </c>
      <c r="C130">
        <f>C90*10000/C62</f>
        <v>0.031626452229431515</v>
      </c>
      <c r="D130">
        <f>D90*10000/D62</f>
        <v>0.03391800008927468</v>
      </c>
      <c r="E130">
        <f>E90*10000/E62</f>
        <v>0.0524970560910257</v>
      </c>
      <c r="F130">
        <f>F90*10000/F62</f>
        <v>0.152873311094915</v>
      </c>
      <c r="G130">
        <f>AVERAGE(C130:E130)</f>
        <v>0.03934716946991063</v>
      </c>
      <c r="H130">
        <f>STDEV(C130:E130)</f>
        <v>0.011445629581181801</v>
      </c>
      <c r="I130">
        <f>(B130*B4+C130*C4+D130*D4+E130*E4+F130*F4)/SUM(B4:F4)</f>
        <v>0.061876377629435</v>
      </c>
    </row>
    <row r="131" spans="1:9" ht="12.75">
      <c r="A131" t="s">
        <v>90</v>
      </c>
      <c r="B131">
        <f>B91*10000/B62</f>
        <v>8.658483896169095E-05</v>
      </c>
      <c r="C131">
        <f>C91*10000/C62</f>
        <v>0.010209645067541103</v>
      </c>
      <c r="D131">
        <f>D91*10000/D62</f>
        <v>-0.010796082954216385</v>
      </c>
      <c r="E131">
        <f>E91*10000/E62</f>
        <v>0.012110315552511615</v>
      </c>
      <c r="F131">
        <f>F91*10000/F62</f>
        <v>-0.007540635537838671</v>
      </c>
      <c r="G131">
        <f>AVERAGE(C131:E131)</f>
        <v>0.0038412925552787774</v>
      </c>
      <c r="H131">
        <f>STDEV(C131:E131)</f>
        <v>0.012711912068118867</v>
      </c>
      <c r="I131">
        <f>(B131*B4+C131*C4+D131*D4+E131*E4+F131*F4)/SUM(B4:F4)</f>
        <v>0.0017811013465659732</v>
      </c>
    </row>
    <row r="132" spans="1:9" ht="12.75">
      <c r="A132" t="s">
        <v>91</v>
      </c>
      <c r="B132">
        <f>B92*10000/B62</f>
        <v>-0.010973342631701105</v>
      </c>
      <c r="C132">
        <f>C92*10000/C62</f>
        <v>-0.024957705887210826</v>
      </c>
      <c r="D132">
        <f>D92*10000/D62</f>
        <v>0.0010198479871688076</v>
      </c>
      <c r="E132">
        <f>E92*10000/E62</f>
        <v>-0.021677578360919502</v>
      </c>
      <c r="F132">
        <f>F92*10000/F62</f>
        <v>-0.008407381656199453</v>
      </c>
      <c r="G132">
        <f>AVERAGE(C132:E132)</f>
        <v>-0.015205145420320509</v>
      </c>
      <c r="H132">
        <f>STDEV(C132:E132)</f>
        <v>0.014146646862489615</v>
      </c>
      <c r="I132">
        <f>(B132*B4+C132*C4+D132*D4+E132*E4+F132*F4)/SUM(B4:F4)</f>
        <v>-0.013686943992318186</v>
      </c>
    </row>
    <row r="133" spans="1:9" ht="12.75">
      <c r="A133" t="s">
        <v>92</v>
      </c>
      <c r="B133">
        <f>B93*10000/B62</f>
        <v>0.12456877965687624</v>
      </c>
      <c r="C133">
        <f>C93*10000/C62</f>
        <v>0.13121273894460495</v>
      </c>
      <c r="D133">
        <f>D93*10000/D62</f>
        <v>0.12559783633973642</v>
      </c>
      <c r="E133">
        <f>E93*10000/E62</f>
        <v>0.12344946861812663</v>
      </c>
      <c r="F133">
        <f>F93*10000/F62</f>
        <v>0.0825829904441612</v>
      </c>
      <c r="G133">
        <f>AVERAGE(C133:E133)</f>
        <v>0.12675334796748933</v>
      </c>
      <c r="H133">
        <f>STDEV(C133:E133)</f>
        <v>0.004008552966083617</v>
      </c>
      <c r="I133">
        <f>(B133*B4+C133*C4+D133*D4+E133*E4+F133*F4)/SUM(B4:F4)</f>
        <v>0.12055385868528705</v>
      </c>
    </row>
    <row r="134" spans="1:9" ht="12.75">
      <c r="A134" t="s">
        <v>93</v>
      </c>
      <c r="B134">
        <f>B94*10000/B62</f>
        <v>0.0030354251932904587</v>
      </c>
      <c r="C134">
        <f>C94*10000/C62</f>
        <v>0.009110479696589438</v>
      </c>
      <c r="D134">
        <f>D94*10000/D62</f>
        <v>0.0032719122123731526</v>
      </c>
      <c r="E134">
        <f>E94*10000/E62</f>
        <v>-0.007716409764383114</v>
      </c>
      <c r="F134">
        <f>F94*10000/F62</f>
        <v>-0.04348438523166533</v>
      </c>
      <c r="G134">
        <f>AVERAGE(C134:E134)</f>
        <v>0.0015553273815264923</v>
      </c>
      <c r="H134">
        <f>STDEV(C134:E134)</f>
        <v>0.00854377257679925</v>
      </c>
      <c r="I134">
        <f>(B134*B4+C134*C4+D134*D4+E134*E4+F134*F4)/SUM(B4:F4)</f>
        <v>-0.004227842732070888</v>
      </c>
    </row>
    <row r="135" spans="1:9" ht="12.75">
      <c r="A135" t="s">
        <v>94</v>
      </c>
      <c r="B135">
        <f>B95*10000/B62</f>
        <v>0.00410748657624951</v>
      </c>
      <c r="C135">
        <f>C95*10000/C62</f>
        <v>-0.0044388768945820235</v>
      </c>
      <c r="D135">
        <f>D95*10000/D62</f>
        <v>-0.0009586659250382989</v>
      </c>
      <c r="E135">
        <f>E95*10000/E62</f>
        <v>-0.0038815312707004266</v>
      </c>
      <c r="F135">
        <f>F95*10000/F62</f>
        <v>0.00013211578520113136</v>
      </c>
      <c r="G135">
        <f>AVERAGE(C135:E135)</f>
        <v>-0.003093024696773583</v>
      </c>
      <c r="H135">
        <f>STDEV(C135:E135)</f>
        <v>0.0018692977454053445</v>
      </c>
      <c r="I135">
        <f>(B135*B4+C135*C4+D135*D4+E135*E4+F135*F4)/SUM(B4:F4)</f>
        <v>-0.0016195546253323348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2005-01-17T09:17:29Z</cp:lastPrinted>
  <dcterms:created xsi:type="dcterms:W3CDTF">2005-01-17T09:17:29Z</dcterms:created>
  <dcterms:modified xsi:type="dcterms:W3CDTF">2005-01-17T10:45:42Z</dcterms:modified>
  <cp:category/>
  <cp:version/>
  <cp:contentType/>
  <cp:contentStatus/>
</cp:coreProperties>
</file>